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dades\dades_bcasa\Organitzacio\SAF\SERVEI SAF\MONICA\BCA, S.A\DIRECCIO DE CONTRACTACIO\1 EXCELS A REPORTAR\2024\3T 2024\"/>
    </mc:Choice>
  </mc:AlternateContent>
  <xr:revisionPtr revIDLastSave="0" documentId="13_ncr:1_{E2B7A220-39DB-45DF-B065-1953ED2E258D}" xr6:coauthVersionLast="47" xr6:coauthVersionMax="47" xr10:uidLastSave="{00000000-0000-0000-0000-000000000000}"/>
  <bookViews>
    <workbookView xWindow="-51720" yWindow="-3405" windowWidth="51840" windowHeight="21240" tabRatio="700" activeTab="2" xr2:uid="{00000000-000D-0000-FFFF-FFFF00000000}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 s="1"/>
  <c r="D44" i="6"/>
  <c r="B44" i="6"/>
  <c r="C44" i="6" s="1"/>
  <c r="E44" i="5"/>
  <c r="F44" i="5" s="1"/>
  <c r="D44" i="5"/>
  <c r="B44" i="5"/>
  <c r="C44" i="5" s="1"/>
  <c r="E44" i="4"/>
  <c r="F44" i="4" s="1"/>
  <c r="D44" i="4"/>
  <c r="B44" i="4"/>
  <c r="C44" i="4" s="1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 s="1"/>
  <c r="AC23" i="7"/>
  <c r="AA23" i="7"/>
  <c r="AB23" i="7" s="1"/>
  <c r="Y23" i="7"/>
  <c r="Z23" i="7" s="1"/>
  <c r="X23" i="7"/>
  <c r="D44" i="7" s="1"/>
  <c r="V23" i="7"/>
  <c r="W23" i="7" s="1"/>
  <c r="T23" i="7"/>
  <c r="U23" i="7" s="1"/>
  <c r="S23" i="7"/>
  <c r="Q23" i="7"/>
  <c r="R23" i="7" s="1"/>
  <c r="O23" i="7"/>
  <c r="P23" i="7" s="1"/>
  <c r="N23" i="7"/>
  <c r="L23" i="7"/>
  <c r="M23" i="7" s="1"/>
  <c r="J23" i="7"/>
  <c r="K23" i="7"/>
  <c r="I23" i="7"/>
  <c r="G23" i="7"/>
  <c r="H23" i="7" s="1"/>
  <c r="E23" i="7"/>
  <c r="D23" i="7"/>
  <c r="B23" i="7"/>
  <c r="B8" i="7"/>
  <c r="B8" i="6"/>
  <c r="B8" i="5"/>
  <c r="B8" i="4"/>
  <c r="AD22" i="7"/>
  <c r="AE22" i="7" s="1"/>
  <c r="AC22" i="7"/>
  <c r="AA22" i="7"/>
  <c r="AB22" i="7"/>
  <c r="Y22" i="7"/>
  <c r="Z22" i="7" s="1"/>
  <c r="X22" i="7"/>
  <c r="V22" i="7"/>
  <c r="W22" i="7" s="1"/>
  <c r="T22" i="7"/>
  <c r="U22" i="7" s="1"/>
  <c r="S22" i="7"/>
  <c r="Q22" i="7"/>
  <c r="R22" i="7" s="1"/>
  <c r="O22" i="7"/>
  <c r="P22" i="7" s="1"/>
  <c r="N22" i="7"/>
  <c r="L22" i="7"/>
  <c r="M22" i="7" s="1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 s="1"/>
  <c r="AE22" i="1"/>
  <c r="AB22" i="1"/>
  <c r="Z22" i="1"/>
  <c r="W22" i="1"/>
  <c r="U22" i="1"/>
  <c r="R22" i="1"/>
  <c r="P22" i="1"/>
  <c r="M22" i="1"/>
  <c r="C13" i="4"/>
  <c r="B25" i="1"/>
  <c r="L34" i="1" s="1"/>
  <c r="B16" i="7"/>
  <c r="C16" i="7" s="1"/>
  <c r="D16" i="7"/>
  <c r="J24" i="7"/>
  <c r="E24" i="7"/>
  <c r="O24" i="7"/>
  <c r="P24" i="7" s="1"/>
  <c r="T24" i="7"/>
  <c r="U24" i="7"/>
  <c r="Y24" i="7"/>
  <c r="Z24" i="7"/>
  <c r="AD24" i="7"/>
  <c r="AE24" i="7"/>
  <c r="E13" i="7"/>
  <c r="J13" i="7"/>
  <c r="O13" i="7"/>
  <c r="T13" i="7"/>
  <c r="Y13" i="7"/>
  <c r="Z13" i="7"/>
  <c r="AD13" i="7"/>
  <c r="AE13" i="7"/>
  <c r="E20" i="7"/>
  <c r="E25" i="7" s="1"/>
  <c r="O34" i="7" s="1"/>
  <c r="J20" i="7"/>
  <c r="O20" i="7"/>
  <c r="E41" i="7" s="1"/>
  <c r="AD20" i="7"/>
  <c r="T20" i="7"/>
  <c r="U20" i="7"/>
  <c r="Y20" i="7"/>
  <c r="E21" i="7"/>
  <c r="J21" i="7"/>
  <c r="O21" i="7"/>
  <c r="AD21" i="7"/>
  <c r="T21" i="7"/>
  <c r="U21" i="7" s="1"/>
  <c r="Y21" i="7"/>
  <c r="J14" i="7"/>
  <c r="E35" i="7" s="1"/>
  <c r="O14" i="7"/>
  <c r="E14" i="7"/>
  <c r="T14" i="7"/>
  <c r="U14" i="7"/>
  <c r="Y14" i="7"/>
  <c r="AD14" i="7"/>
  <c r="AE14" i="7" s="1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 s="1"/>
  <c r="O17" i="7"/>
  <c r="E17" i="7"/>
  <c r="F17" i="7"/>
  <c r="T17" i="7"/>
  <c r="U17" i="7"/>
  <c r="Y17" i="7"/>
  <c r="Z17" i="7"/>
  <c r="AD17" i="7"/>
  <c r="J18" i="7"/>
  <c r="O18" i="7"/>
  <c r="E39" i="7" s="1"/>
  <c r="AD18" i="7"/>
  <c r="E18" i="7"/>
  <c r="T18" i="7"/>
  <c r="U18" i="7" s="1"/>
  <c r="Y18" i="7"/>
  <c r="Z18" i="7"/>
  <c r="J19" i="7"/>
  <c r="O19" i="7"/>
  <c r="AD19" i="7"/>
  <c r="AE19" i="7"/>
  <c r="E19" i="7"/>
  <c r="F19" i="7"/>
  <c r="T19" i="7"/>
  <c r="U19" i="7"/>
  <c r="Y19" i="7"/>
  <c r="Z19" i="7" s="1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 s="1"/>
  <c r="Q24" i="7"/>
  <c r="R24" i="7"/>
  <c r="V24" i="7"/>
  <c r="W24" i="7" s="1"/>
  <c r="AA24" i="7"/>
  <c r="AB24" i="7" s="1"/>
  <c r="G16" i="7"/>
  <c r="L16" i="7"/>
  <c r="Q16" i="7"/>
  <c r="V16" i="7"/>
  <c r="W16" i="7" s="1"/>
  <c r="AA16" i="7"/>
  <c r="AB16" i="7"/>
  <c r="B13" i="7"/>
  <c r="G13" i="7"/>
  <c r="B34" i="7" s="1"/>
  <c r="L13" i="7"/>
  <c r="Q13" i="7"/>
  <c r="V13" i="7"/>
  <c r="W13" i="7" s="1"/>
  <c r="AA13" i="7"/>
  <c r="AB13" i="7"/>
  <c r="B20" i="7"/>
  <c r="G20" i="7"/>
  <c r="L20" i="7"/>
  <c r="AA20" i="7"/>
  <c r="Q20" i="7"/>
  <c r="R20" i="7" s="1"/>
  <c r="V20" i="7"/>
  <c r="B21" i="7"/>
  <c r="C21" i="7" s="1"/>
  <c r="G21" i="7"/>
  <c r="H21" i="7" s="1"/>
  <c r="L21" i="7"/>
  <c r="M21" i="7" s="1"/>
  <c r="AA21" i="7"/>
  <c r="AB21" i="7" s="1"/>
  <c r="Q21" i="7"/>
  <c r="R21" i="7" s="1"/>
  <c r="V21" i="7"/>
  <c r="W21" i="7" s="1"/>
  <c r="G14" i="7"/>
  <c r="B35" i="7" s="1"/>
  <c r="L14" i="7"/>
  <c r="B14" i="7"/>
  <c r="Q14" i="7"/>
  <c r="R14" i="7" s="1"/>
  <c r="V14" i="7"/>
  <c r="W14" i="7"/>
  <c r="AA14" i="7"/>
  <c r="AB14" i="7" s="1"/>
  <c r="G15" i="7"/>
  <c r="B36" i="7" s="1"/>
  <c r="L15" i="7"/>
  <c r="B15" i="7"/>
  <c r="Q15" i="7"/>
  <c r="V15" i="7"/>
  <c r="W15" i="7"/>
  <c r="AA15" i="7"/>
  <c r="AB15" i="7" s="1"/>
  <c r="G17" i="7"/>
  <c r="H17" i="7" s="1"/>
  <c r="L17" i="7"/>
  <c r="M17" i="7" s="1"/>
  <c r="B17" i="7"/>
  <c r="C17" i="7"/>
  <c r="Q17" i="7"/>
  <c r="V17" i="7"/>
  <c r="W17" i="7"/>
  <c r="AA17" i="7"/>
  <c r="G18" i="7"/>
  <c r="L18" i="7"/>
  <c r="B39" i="7" s="1"/>
  <c r="AA18" i="7"/>
  <c r="B18" i="7"/>
  <c r="Q18" i="7"/>
  <c r="R18" i="7" s="1"/>
  <c r="V18" i="7"/>
  <c r="W18" i="7" s="1"/>
  <c r="G19" i="7"/>
  <c r="L19" i="7"/>
  <c r="B40" i="7" s="1"/>
  <c r="AA19" i="7"/>
  <c r="B19" i="7"/>
  <c r="C19" i="7" s="1"/>
  <c r="Q19" i="7"/>
  <c r="R19" i="7"/>
  <c r="V19" i="7"/>
  <c r="W19" i="7"/>
  <c r="R15" i="7"/>
  <c r="J25" i="6"/>
  <c r="K20" i="6"/>
  <c r="E25" i="6"/>
  <c r="O25" i="6"/>
  <c r="O36" i="6" s="1"/>
  <c r="P36" i="6" s="1"/>
  <c r="Y25" i="6"/>
  <c r="O38" i="6" s="1"/>
  <c r="T25" i="6"/>
  <c r="O37" i="6" s="1"/>
  <c r="P37" i="6" s="1"/>
  <c r="AD25" i="6"/>
  <c r="O39" i="6" s="1"/>
  <c r="P39" i="6" s="1"/>
  <c r="I25" i="6"/>
  <c r="N35" i="6" s="1"/>
  <c r="D25" i="6"/>
  <c r="N34" i="6" s="1"/>
  <c r="N25" i="6"/>
  <c r="N36" i="6"/>
  <c r="X25" i="6"/>
  <c r="N38" i="6"/>
  <c r="S25" i="6"/>
  <c r="N37" i="6" s="1"/>
  <c r="AC25" i="6"/>
  <c r="N39" i="6" s="1"/>
  <c r="G25" i="6"/>
  <c r="H15" i="6"/>
  <c r="H25" i="6" s="1"/>
  <c r="B25" i="6"/>
  <c r="L25" i="6"/>
  <c r="L36" i="6" s="1"/>
  <c r="M36" i="6" s="1"/>
  <c r="V25" i="6"/>
  <c r="L38" i="6" s="1"/>
  <c r="Q25" i="6"/>
  <c r="L37" i="6" s="1"/>
  <c r="M37" i="6" s="1"/>
  <c r="AA25" i="6"/>
  <c r="L39" i="6" s="1"/>
  <c r="M39" i="6" s="1"/>
  <c r="E45" i="6"/>
  <c r="F45" i="6" s="1"/>
  <c r="E34" i="6"/>
  <c r="E35" i="6"/>
  <c r="E36" i="6"/>
  <c r="E37" i="6"/>
  <c r="E38" i="6"/>
  <c r="F38" i="6" s="1"/>
  <c r="E39" i="6"/>
  <c r="E40" i="6"/>
  <c r="E46" i="6" s="1"/>
  <c r="E41" i="6"/>
  <c r="E42" i="6"/>
  <c r="D45" i="6"/>
  <c r="D34" i="6"/>
  <c r="D35" i="6"/>
  <c r="D36" i="6"/>
  <c r="D37" i="6"/>
  <c r="D38" i="6"/>
  <c r="D46" i="6" s="1"/>
  <c r="D39" i="6"/>
  <c r="D40" i="6"/>
  <c r="D41" i="6"/>
  <c r="D42" i="6"/>
  <c r="B45" i="6"/>
  <c r="B42" i="6"/>
  <c r="C42" i="6" s="1"/>
  <c r="B34" i="6"/>
  <c r="B35" i="6"/>
  <c r="B46" i="6" s="1"/>
  <c r="B36" i="6"/>
  <c r="B37" i="6"/>
  <c r="B38" i="6"/>
  <c r="C38" i="6" s="1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5" i="6" s="1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25" i="6" s="1"/>
  <c r="C15" i="6"/>
  <c r="C16" i="6"/>
  <c r="C17" i="6"/>
  <c r="C18" i="6"/>
  <c r="C19" i="6"/>
  <c r="C21" i="6"/>
  <c r="C24" i="6"/>
  <c r="AD25" i="5"/>
  <c r="O39" i="5" s="1"/>
  <c r="P39" i="5" s="1"/>
  <c r="AC25" i="5"/>
  <c r="N39" i="5"/>
  <c r="AA25" i="5"/>
  <c r="L39" i="5" s="1"/>
  <c r="M39" i="5" s="1"/>
  <c r="E25" i="5"/>
  <c r="O34" i="5"/>
  <c r="J25" i="5"/>
  <c r="K13" i="5" s="1"/>
  <c r="O25" i="5"/>
  <c r="O36" i="5" s="1"/>
  <c r="T25" i="5"/>
  <c r="O37" i="5" s="1"/>
  <c r="P37" i="5" s="1"/>
  <c r="Y25" i="5"/>
  <c r="Z18" i="5"/>
  <c r="D25" i="5"/>
  <c r="N34" i="5" s="1"/>
  <c r="I25" i="5"/>
  <c r="N35" i="5" s="1"/>
  <c r="N25" i="5"/>
  <c r="N36" i="5" s="1"/>
  <c r="S25" i="5"/>
  <c r="N37" i="5"/>
  <c r="X25" i="5"/>
  <c r="N38" i="5" s="1"/>
  <c r="B25" i="5"/>
  <c r="L34" i="5" s="1"/>
  <c r="G25" i="5"/>
  <c r="H13" i="5" s="1"/>
  <c r="L25" i="5"/>
  <c r="L36" i="5" s="1"/>
  <c r="Q25" i="5"/>
  <c r="L37" i="5"/>
  <c r="M37" i="5" s="1"/>
  <c r="V25" i="5"/>
  <c r="L38" i="5" s="1"/>
  <c r="M38" i="5" s="1"/>
  <c r="E34" i="5"/>
  <c r="E35" i="5"/>
  <c r="E36" i="5"/>
  <c r="E41" i="5"/>
  <c r="E42" i="5"/>
  <c r="E39" i="5"/>
  <c r="E40" i="5"/>
  <c r="E45" i="5"/>
  <c r="E37" i="5"/>
  <c r="E38" i="5"/>
  <c r="F38" i="5" s="1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 s="1"/>
  <c r="B45" i="5"/>
  <c r="B39" i="5"/>
  <c r="B40" i="5"/>
  <c r="B37" i="5"/>
  <c r="B38" i="5"/>
  <c r="C38" i="5" s="1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25" i="5" s="1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6" i="5"/>
  <c r="M17" i="5"/>
  <c r="M19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D45" i="4"/>
  <c r="B45" i="4"/>
  <c r="B42" i="4"/>
  <c r="C42" i="4" s="1"/>
  <c r="B34" i="4"/>
  <c r="B35" i="4"/>
  <c r="B36" i="4"/>
  <c r="B37" i="4"/>
  <c r="C37" i="4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18" i="4"/>
  <c r="Z19" i="4"/>
  <c r="Y25" i="4"/>
  <c r="Z20" i="4"/>
  <c r="Z24" i="4"/>
  <c r="X25" i="4"/>
  <c r="N38" i="4" s="1"/>
  <c r="W13" i="4"/>
  <c r="W14" i="4"/>
  <c r="W15" i="4"/>
  <c r="W16" i="4"/>
  <c r="W18" i="4"/>
  <c r="W19" i="4"/>
  <c r="V25" i="4"/>
  <c r="L38" i="4" s="1"/>
  <c r="M38" i="4" s="1"/>
  <c r="W21" i="4"/>
  <c r="W24" i="4"/>
  <c r="T25" i="4"/>
  <c r="U13" i="4"/>
  <c r="U14" i="4"/>
  <c r="U15" i="4"/>
  <c r="U16" i="4"/>
  <c r="U17" i="4"/>
  <c r="U25" i="4" s="1"/>
  <c r="U18" i="4"/>
  <c r="U19" i="4"/>
  <c r="U20" i="4"/>
  <c r="U21" i="4"/>
  <c r="U24" i="4"/>
  <c r="S25" i="4"/>
  <c r="N37" i="4"/>
  <c r="Q25" i="4"/>
  <c r="L37" i="4" s="1"/>
  <c r="M37" i="4" s="1"/>
  <c r="R13" i="4"/>
  <c r="R14" i="4"/>
  <c r="R15" i="4"/>
  <c r="R16" i="4"/>
  <c r="R17" i="4"/>
  <c r="R18" i="4"/>
  <c r="R19" i="4"/>
  <c r="R20" i="4"/>
  <c r="R21" i="4"/>
  <c r="R24" i="4"/>
  <c r="O25" i="4"/>
  <c r="P19" i="4" s="1"/>
  <c r="P17" i="4"/>
  <c r="P24" i="4"/>
  <c r="N25" i="4"/>
  <c r="N36" i="4" s="1"/>
  <c r="L25" i="4"/>
  <c r="L36" i="4" s="1"/>
  <c r="M15" i="4"/>
  <c r="M16" i="4"/>
  <c r="M17" i="4"/>
  <c r="M18" i="4"/>
  <c r="M21" i="4"/>
  <c r="M24" i="4"/>
  <c r="J25" i="4"/>
  <c r="K14" i="4" s="1"/>
  <c r="K16" i="4"/>
  <c r="K17" i="4"/>
  <c r="I25" i="4"/>
  <c r="N35" i="4" s="1"/>
  <c r="G25" i="4"/>
  <c r="H13" i="4" s="1"/>
  <c r="H16" i="4"/>
  <c r="H17" i="4"/>
  <c r="H21" i="4"/>
  <c r="E25" i="4"/>
  <c r="O34" i="4" s="1"/>
  <c r="F18" i="4"/>
  <c r="F13" i="4"/>
  <c r="F16" i="4"/>
  <c r="F17" i="4"/>
  <c r="F19" i="4"/>
  <c r="F21" i="4"/>
  <c r="F24" i="4"/>
  <c r="D25" i="4"/>
  <c r="N34" i="4" s="1"/>
  <c r="B25" i="4"/>
  <c r="L34" i="4"/>
  <c r="C16" i="4"/>
  <c r="C17" i="4"/>
  <c r="C19" i="4"/>
  <c r="C21" i="4"/>
  <c r="C24" i="4"/>
  <c r="O37" i="4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E25" i="1"/>
  <c r="O34" i="1" s="1"/>
  <c r="Y25" i="1"/>
  <c r="O38" i="1"/>
  <c r="P38" i="1" s="1"/>
  <c r="I25" i="1"/>
  <c r="N35" i="1" s="1"/>
  <c r="N25" i="1"/>
  <c r="N36" i="1" s="1"/>
  <c r="D25" i="1"/>
  <c r="N34" i="1"/>
  <c r="X25" i="1"/>
  <c r="N38" i="1"/>
  <c r="G25" i="1"/>
  <c r="H19" i="1" s="1"/>
  <c r="H22" i="1"/>
  <c r="L25" i="1"/>
  <c r="M18" i="1" s="1"/>
  <c r="V25" i="1"/>
  <c r="L38" i="1"/>
  <c r="M38" i="1" s="1"/>
  <c r="Q25" i="1"/>
  <c r="L37" i="1"/>
  <c r="M37" i="1" s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7" i="1"/>
  <c r="P14" i="1"/>
  <c r="M24" i="1"/>
  <c r="M21" i="1"/>
  <c r="M19" i="1"/>
  <c r="M17" i="1"/>
  <c r="M16" i="1"/>
  <c r="M15" i="1"/>
  <c r="M14" i="1"/>
  <c r="K24" i="1"/>
  <c r="K20" i="1"/>
  <c r="K18" i="1"/>
  <c r="K17" i="1"/>
  <c r="K16" i="1"/>
  <c r="K14" i="1"/>
  <c r="H21" i="1"/>
  <c r="H17" i="1"/>
  <c r="H15" i="1"/>
  <c r="C24" i="1"/>
  <c r="C21" i="1"/>
  <c r="C19" i="1"/>
  <c r="C18" i="1"/>
  <c r="C17" i="1"/>
  <c r="C16" i="1"/>
  <c r="C15" i="1"/>
  <c r="C14" i="1"/>
  <c r="E45" i="1"/>
  <c r="F45" i="1" s="1"/>
  <c r="E42" i="1"/>
  <c r="F42" i="1" s="1"/>
  <c r="E34" i="1"/>
  <c r="E41" i="1"/>
  <c r="E35" i="1"/>
  <c r="E36" i="1"/>
  <c r="E37" i="1"/>
  <c r="F37" i="1" s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C45" i="1" s="1"/>
  <c r="B42" i="1"/>
  <c r="C42" i="1" s="1"/>
  <c r="B34" i="1"/>
  <c r="B41" i="1"/>
  <c r="B35" i="1"/>
  <c r="B36" i="1"/>
  <c r="B37" i="1"/>
  <c r="B38" i="1"/>
  <c r="C38" i="1" s="1"/>
  <c r="B39" i="1"/>
  <c r="B40" i="1"/>
  <c r="AE13" i="1"/>
  <c r="AD25" i="1"/>
  <c r="O39" i="1" s="1"/>
  <c r="P39" i="1" s="1"/>
  <c r="AE16" i="1"/>
  <c r="AC25" i="1"/>
  <c r="N39" i="1" s="1"/>
  <c r="AB13" i="1"/>
  <c r="AB25" i="1" s="1"/>
  <c r="AA25" i="1"/>
  <c r="L39" i="1"/>
  <c r="M39" i="1" s="1"/>
  <c r="Z13" i="1"/>
  <c r="W13" i="1"/>
  <c r="U13" i="1"/>
  <c r="U14" i="1"/>
  <c r="U15" i="1"/>
  <c r="U16" i="1"/>
  <c r="U17" i="1"/>
  <c r="U18" i="1"/>
  <c r="U19" i="1"/>
  <c r="U20" i="1"/>
  <c r="U21" i="1"/>
  <c r="T25" i="1"/>
  <c r="O37" i="1"/>
  <c r="P37" i="1" s="1"/>
  <c r="S25" i="1"/>
  <c r="N37" i="1" s="1"/>
  <c r="R13" i="1"/>
  <c r="P13" i="1"/>
  <c r="M13" i="1"/>
  <c r="K13" i="1"/>
  <c r="F14" i="1"/>
  <c r="F15" i="1"/>
  <c r="F16" i="1"/>
  <c r="F17" i="1"/>
  <c r="F18" i="1"/>
  <c r="F19" i="1"/>
  <c r="F21" i="1"/>
  <c r="P16" i="1"/>
  <c r="P16" i="5"/>
  <c r="P16" i="4"/>
  <c r="AE16" i="7"/>
  <c r="F22" i="1"/>
  <c r="F23" i="1"/>
  <c r="F24" i="1"/>
  <c r="C22" i="1"/>
  <c r="C23" i="1"/>
  <c r="L36" i="1"/>
  <c r="R25" i="1"/>
  <c r="O34" i="6"/>
  <c r="F22" i="6"/>
  <c r="L34" i="6"/>
  <c r="C22" i="6"/>
  <c r="H20" i="6"/>
  <c r="H19" i="6"/>
  <c r="M18" i="6"/>
  <c r="M13" i="6"/>
  <c r="P19" i="6"/>
  <c r="P14" i="6"/>
  <c r="Z21" i="6"/>
  <c r="L35" i="6"/>
  <c r="M35" i="6" s="1"/>
  <c r="H22" i="6"/>
  <c r="O35" i="6"/>
  <c r="P35" i="6"/>
  <c r="K22" i="6"/>
  <c r="M13" i="5"/>
  <c r="H22" i="5"/>
  <c r="O38" i="5"/>
  <c r="P38" i="5" s="1"/>
  <c r="M14" i="4"/>
  <c r="P21" i="4"/>
  <c r="H19" i="4"/>
  <c r="H22" i="4"/>
  <c r="K22" i="4"/>
  <c r="Z21" i="4"/>
  <c r="F20" i="1"/>
  <c r="F13" i="1"/>
  <c r="C13" i="1"/>
  <c r="K21" i="1"/>
  <c r="H16" i="1"/>
  <c r="H20" i="1"/>
  <c r="H13" i="1"/>
  <c r="H14" i="1"/>
  <c r="H18" i="1"/>
  <c r="H24" i="1"/>
  <c r="L35" i="1"/>
  <c r="Z18" i="6"/>
  <c r="C20" i="6"/>
  <c r="C13" i="6"/>
  <c r="F14" i="6"/>
  <c r="K15" i="6"/>
  <c r="R16" i="6"/>
  <c r="U16" i="6"/>
  <c r="U13" i="6"/>
  <c r="H18" i="6"/>
  <c r="H13" i="6"/>
  <c r="H24" i="6"/>
  <c r="H14" i="6"/>
  <c r="K19" i="6"/>
  <c r="K14" i="6"/>
  <c r="K18" i="6"/>
  <c r="K21" i="6"/>
  <c r="K13" i="6"/>
  <c r="T25" i="7"/>
  <c r="O37" i="7" s="1"/>
  <c r="P37" i="7" s="1"/>
  <c r="F13" i="6"/>
  <c r="W19" i="6"/>
  <c r="W18" i="6"/>
  <c r="K24" i="6"/>
  <c r="F43" i="6"/>
  <c r="H24" i="5"/>
  <c r="H18" i="5"/>
  <c r="K18" i="5"/>
  <c r="K21" i="5"/>
  <c r="P15" i="5"/>
  <c r="P18" i="5"/>
  <c r="P13" i="5"/>
  <c r="P19" i="5"/>
  <c r="P14" i="5"/>
  <c r="W18" i="5"/>
  <c r="R16" i="5"/>
  <c r="C14" i="5"/>
  <c r="C13" i="5"/>
  <c r="F23" i="7"/>
  <c r="AE21" i="5"/>
  <c r="AE20" i="5"/>
  <c r="C20" i="5"/>
  <c r="F21" i="5"/>
  <c r="F20" i="5"/>
  <c r="P21" i="5"/>
  <c r="C43" i="6"/>
  <c r="S25" i="7"/>
  <c r="N37" i="7" s="1"/>
  <c r="Z20" i="7"/>
  <c r="P15" i="4"/>
  <c r="H15" i="4"/>
  <c r="H18" i="4"/>
  <c r="K15" i="4"/>
  <c r="K18" i="4"/>
  <c r="C15" i="4"/>
  <c r="F15" i="4"/>
  <c r="P14" i="4"/>
  <c r="P13" i="4"/>
  <c r="P18" i="4"/>
  <c r="H24" i="4"/>
  <c r="K19" i="4"/>
  <c r="K20" i="4"/>
  <c r="K24" i="4"/>
  <c r="C14" i="4"/>
  <c r="F14" i="4"/>
  <c r="F20" i="4"/>
  <c r="K21" i="4"/>
  <c r="H20" i="4"/>
  <c r="W17" i="4"/>
  <c r="O38" i="4"/>
  <c r="E38" i="7"/>
  <c r="F38" i="7" s="1"/>
  <c r="Z17" i="4"/>
  <c r="C18" i="4"/>
  <c r="C20" i="4"/>
  <c r="M13" i="4"/>
  <c r="W20" i="4"/>
  <c r="O36" i="4"/>
  <c r="P20" i="4"/>
  <c r="F43" i="4"/>
  <c r="Z14" i="7"/>
  <c r="Q25" i="7"/>
  <c r="B25" i="7"/>
  <c r="L34" i="7" s="1"/>
  <c r="C24" i="7"/>
  <c r="B37" i="7"/>
  <c r="AC25" i="7"/>
  <c r="N38" i="7" s="1"/>
  <c r="E37" i="7"/>
  <c r="E34" i="7"/>
  <c r="D38" i="7"/>
  <c r="D45" i="7"/>
  <c r="E45" i="7"/>
  <c r="F45" i="7" s="1"/>
  <c r="AA25" i="7"/>
  <c r="L38" i="7" s="1"/>
  <c r="M38" i="7" s="1"/>
  <c r="B38" i="7"/>
  <c r="C38" i="7" s="1"/>
  <c r="R17" i="7"/>
  <c r="D25" i="7"/>
  <c r="N34" i="7" s="1"/>
  <c r="F38" i="1"/>
  <c r="P17" i="7"/>
  <c r="P16" i="7"/>
  <c r="F37" i="4"/>
  <c r="Z16" i="7"/>
  <c r="M16" i="7"/>
  <c r="F43" i="1"/>
  <c r="F44" i="1"/>
  <c r="F24" i="7"/>
  <c r="C22" i="7"/>
  <c r="C23" i="7"/>
  <c r="C44" i="1"/>
  <c r="F15" i="7"/>
  <c r="F22" i="7"/>
  <c r="C36" i="6"/>
  <c r="C41" i="6"/>
  <c r="C43" i="4"/>
  <c r="C37" i="1"/>
  <c r="C15" i="7"/>
  <c r="K24" i="7"/>
  <c r="F37" i="6"/>
  <c r="F41" i="6"/>
  <c r="C39" i="6"/>
  <c r="C37" i="6"/>
  <c r="F36" i="6"/>
  <c r="F35" i="6"/>
  <c r="F42" i="6"/>
  <c r="U13" i="7"/>
  <c r="U16" i="7"/>
  <c r="C34" i="6"/>
  <c r="M34" i="6"/>
  <c r="P34" i="6"/>
  <c r="F34" i="6"/>
  <c r="F39" i="6"/>
  <c r="AB18" i="7"/>
  <c r="AB19" i="7"/>
  <c r="C40" i="6"/>
  <c r="C45" i="6"/>
  <c r="C45" i="5"/>
  <c r="F45" i="5"/>
  <c r="AE20" i="7"/>
  <c r="L37" i="7"/>
  <c r="M37" i="7" s="1"/>
  <c r="R16" i="7"/>
  <c r="C37" i="5"/>
  <c r="F37" i="5"/>
  <c r="F18" i="7"/>
  <c r="F21" i="7"/>
  <c r="F13" i="7"/>
  <c r="F14" i="7"/>
  <c r="F42" i="5"/>
  <c r="W20" i="7"/>
  <c r="Z21" i="7"/>
  <c r="AE18" i="7"/>
  <c r="AE17" i="7"/>
  <c r="K18" i="7"/>
  <c r="C38" i="4"/>
  <c r="F38" i="4"/>
  <c r="F42" i="4"/>
  <c r="F45" i="4"/>
  <c r="C45" i="4"/>
  <c r="K16" i="7"/>
  <c r="AB20" i="7"/>
  <c r="AB17" i="7"/>
  <c r="C18" i="7"/>
  <c r="C14" i="7"/>
  <c r="C39" i="4"/>
  <c r="C13" i="7"/>
  <c r="F39" i="4"/>
  <c r="R13" i="7"/>
  <c r="K21" i="7"/>
  <c r="P14" i="7"/>
  <c r="M14" i="7"/>
  <c r="H16" i="7"/>
  <c r="H18" i="7"/>
  <c r="H24" i="7"/>
  <c r="P37" i="4"/>
  <c r="P38" i="4"/>
  <c r="F37" i="7"/>
  <c r="C37" i="7"/>
  <c r="K19" i="5" l="1"/>
  <c r="D40" i="7"/>
  <c r="D41" i="7"/>
  <c r="M20" i="5"/>
  <c r="K22" i="5"/>
  <c r="D46" i="5"/>
  <c r="D43" i="7"/>
  <c r="K15" i="5"/>
  <c r="K20" i="5"/>
  <c r="H20" i="5"/>
  <c r="C25" i="5"/>
  <c r="D39" i="7"/>
  <c r="M15" i="5"/>
  <c r="M18" i="5"/>
  <c r="H15" i="5"/>
  <c r="K14" i="5"/>
  <c r="H14" i="5"/>
  <c r="E46" i="5"/>
  <c r="F43" i="5" s="1"/>
  <c r="D34" i="7"/>
  <c r="O35" i="5"/>
  <c r="O40" i="5" s="1"/>
  <c r="B46" i="5"/>
  <c r="C43" i="5" s="1"/>
  <c r="L35" i="5"/>
  <c r="L40" i="5" s="1"/>
  <c r="E36" i="7"/>
  <c r="D36" i="7"/>
  <c r="M20" i="4"/>
  <c r="M25" i="4" s="1"/>
  <c r="H14" i="4"/>
  <c r="E46" i="4"/>
  <c r="P25" i="4"/>
  <c r="M19" i="4"/>
  <c r="O35" i="4"/>
  <c r="O40" i="4" s="1"/>
  <c r="P34" i="4" s="1"/>
  <c r="K13" i="4"/>
  <c r="K25" i="4" s="1"/>
  <c r="D46" i="4"/>
  <c r="D35" i="7"/>
  <c r="B46" i="4"/>
  <c r="C34" i="4"/>
  <c r="L35" i="4"/>
  <c r="D37" i="7"/>
  <c r="O25" i="7"/>
  <c r="P13" i="7" s="1"/>
  <c r="P15" i="1"/>
  <c r="P18" i="1"/>
  <c r="P19" i="1"/>
  <c r="M20" i="1"/>
  <c r="B45" i="7"/>
  <c r="C45" i="7" s="1"/>
  <c r="M25" i="1"/>
  <c r="E46" i="1"/>
  <c r="F39" i="1" s="1"/>
  <c r="E40" i="7"/>
  <c r="K15" i="1"/>
  <c r="K25" i="1" s="1"/>
  <c r="E44" i="7"/>
  <c r="F44" i="7" s="1"/>
  <c r="J25" i="7"/>
  <c r="K19" i="1"/>
  <c r="I25" i="7"/>
  <c r="N35" i="7" s="1"/>
  <c r="B43" i="7"/>
  <c r="B41" i="7"/>
  <c r="D46" i="1"/>
  <c r="F41" i="1"/>
  <c r="F20" i="7"/>
  <c r="F25" i="7" s="1"/>
  <c r="F25" i="1"/>
  <c r="C25" i="1"/>
  <c r="C20" i="1"/>
  <c r="C20" i="7"/>
  <c r="C25" i="7" s="1"/>
  <c r="N40" i="6"/>
  <c r="F25" i="6"/>
  <c r="N40" i="1"/>
  <c r="AB25" i="4"/>
  <c r="B44" i="7"/>
  <c r="C44" i="7" s="1"/>
  <c r="AE25" i="6"/>
  <c r="C35" i="6"/>
  <c r="C46" i="6" s="1"/>
  <c r="F25" i="5"/>
  <c r="R25" i="5"/>
  <c r="U25" i="5"/>
  <c r="Z25" i="5"/>
  <c r="AB25" i="5"/>
  <c r="AE25" i="5"/>
  <c r="X25" i="7"/>
  <c r="N39" i="7" s="1"/>
  <c r="Y25" i="7"/>
  <c r="O39" i="7" s="1"/>
  <c r="P39" i="7" s="1"/>
  <c r="F40" i="6"/>
  <c r="F46" i="6" s="1"/>
  <c r="K25" i="6"/>
  <c r="U25" i="1"/>
  <c r="W25" i="1"/>
  <c r="F25" i="4"/>
  <c r="H25" i="4"/>
  <c r="H25" i="1"/>
  <c r="L40" i="1"/>
  <c r="M35" i="1" s="1"/>
  <c r="M25" i="6"/>
  <c r="R25" i="6"/>
  <c r="U25" i="6"/>
  <c r="W25" i="6"/>
  <c r="Z25" i="6"/>
  <c r="AB25" i="6"/>
  <c r="P25" i="1"/>
  <c r="Z25" i="1"/>
  <c r="Z25" i="4"/>
  <c r="N40" i="5"/>
  <c r="C25" i="4"/>
  <c r="B46" i="1"/>
  <c r="C39" i="1" s="1"/>
  <c r="W25" i="4"/>
  <c r="AE25" i="4"/>
  <c r="E43" i="7"/>
  <c r="P25" i="5"/>
  <c r="AE25" i="1"/>
  <c r="R25" i="4"/>
  <c r="P38" i="6"/>
  <c r="P40" i="6" s="1"/>
  <c r="O40" i="6"/>
  <c r="L40" i="6"/>
  <c r="M38" i="6"/>
  <c r="M40" i="6" s="1"/>
  <c r="AB25" i="7"/>
  <c r="V25" i="7"/>
  <c r="L39" i="7" s="1"/>
  <c r="M39" i="7" s="1"/>
  <c r="W25" i="7"/>
  <c r="R25" i="7"/>
  <c r="L25" i="7"/>
  <c r="M13" i="7" s="1"/>
  <c r="N40" i="4"/>
  <c r="P21" i="7"/>
  <c r="U25" i="7"/>
  <c r="Z25" i="7"/>
  <c r="D42" i="7"/>
  <c r="E42" i="7"/>
  <c r="O40" i="1"/>
  <c r="P34" i="1" s="1"/>
  <c r="F42" i="7"/>
  <c r="AE21" i="7"/>
  <c r="AE25" i="7" s="1"/>
  <c r="G25" i="7"/>
  <c r="H22" i="7" s="1"/>
  <c r="B42" i="7"/>
  <c r="AD25" i="7"/>
  <c r="O38" i="7" s="1"/>
  <c r="P38" i="7" s="1"/>
  <c r="N25" i="7"/>
  <c r="N36" i="7" s="1"/>
  <c r="K25" i="5" l="1"/>
  <c r="K19" i="7"/>
  <c r="K22" i="7"/>
  <c r="P36" i="5"/>
  <c r="P34" i="5"/>
  <c r="M36" i="5"/>
  <c r="M34" i="5"/>
  <c r="H25" i="5"/>
  <c r="F40" i="5"/>
  <c r="F41" i="5"/>
  <c r="C40" i="5"/>
  <c r="C41" i="5"/>
  <c r="M25" i="5"/>
  <c r="F36" i="5"/>
  <c r="F39" i="5"/>
  <c r="C34" i="5"/>
  <c r="C39" i="5"/>
  <c r="C36" i="5"/>
  <c r="C35" i="5"/>
  <c r="F34" i="5"/>
  <c r="F35" i="5"/>
  <c r="P35" i="5"/>
  <c r="M35" i="5"/>
  <c r="D46" i="7"/>
  <c r="F41" i="4"/>
  <c r="F36" i="4"/>
  <c r="C41" i="4"/>
  <c r="C36" i="4"/>
  <c r="F35" i="4"/>
  <c r="F40" i="4"/>
  <c r="F34" i="4"/>
  <c r="P35" i="4"/>
  <c r="P36" i="4"/>
  <c r="C35" i="4"/>
  <c r="C40" i="4"/>
  <c r="C46" i="4"/>
  <c r="K15" i="7"/>
  <c r="L40" i="4"/>
  <c r="M34" i="4" s="1"/>
  <c r="P36" i="1"/>
  <c r="P35" i="1"/>
  <c r="O36" i="7"/>
  <c r="P19" i="7"/>
  <c r="P15" i="7"/>
  <c r="P18" i="7"/>
  <c r="P20" i="7"/>
  <c r="L36" i="7"/>
  <c r="M15" i="7"/>
  <c r="M19" i="7"/>
  <c r="M20" i="7"/>
  <c r="M18" i="7"/>
  <c r="M36" i="1"/>
  <c r="F40" i="1"/>
  <c r="F34" i="1"/>
  <c r="P40" i="1"/>
  <c r="F35" i="1"/>
  <c r="F36" i="1"/>
  <c r="N40" i="7"/>
  <c r="K20" i="7"/>
  <c r="O35" i="7"/>
  <c r="K14" i="7"/>
  <c r="K13" i="7"/>
  <c r="M34" i="1"/>
  <c r="C41" i="1"/>
  <c r="C34" i="1"/>
  <c r="C35" i="1"/>
  <c r="C40" i="1"/>
  <c r="C36" i="1"/>
  <c r="L35" i="7"/>
  <c r="H13" i="7"/>
  <c r="H14" i="7"/>
  <c r="H15" i="7"/>
  <c r="H20" i="7"/>
  <c r="H19" i="7"/>
  <c r="E46" i="7"/>
  <c r="F39" i="7" s="1"/>
  <c r="B46" i="7"/>
  <c r="C39" i="7" s="1"/>
  <c r="C42" i="7"/>
  <c r="F43" i="7" l="1"/>
  <c r="P40" i="5"/>
  <c r="M40" i="5"/>
  <c r="C43" i="7"/>
  <c r="C46" i="5"/>
  <c r="F46" i="5"/>
  <c r="O40" i="7"/>
  <c r="P34" i="7" s="1"/>
  <c r="F46" i="4"/>
  <c r="P40" i="4"/>
  <c r="P25" i="7"/>
  <c r="M35" i="4"/>
  <c r="M36" i="4"/>
  <c r="M25" i="7"/>
  <c r="M40" i="1"/>
  <c r="K25" i="7"/>
  <c r="F41" i="7"/>
  <c r="F34" i="7"/>
  <c r="F35" i="7"/>
  <c r="F36" i="7"/>
  <c r="F40" i="7"/>
  <c r="F46" i="1"/>
  <c r="L40" i="7"/>
  <c r="M34" i="7" s="1"/>
  <c r="H25" i="7"/>
  <c r="C46" i="1"/>
  <c r="C41" i="7"/>
  <c r="C36" i="7"/>
  <c r="C40" i="7"/>
  <c r="C35" i="7"/>
  <c r="C34" i="7"/>
  <c r="P35" i="7" l="1"/>
  <c r="P36" i="7"/>
  <c r="P40" i="7" s="1"/>
  <c r="M40" i="4"/>
  <c r="M36" i="7"/>
  <c r="C46" i="7"/>
  <c r="F46" i="7"/>
  <c r="M35" i="7"/>
  <c r="M40" i="7" l="1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<sst xmlns="http://schemas.openxmlformats.org/spreadsheetml/2006/main" count="457" uniqueCount="62">
  <si>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</si>
  <si>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</si>
  <si>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</si>
  <si>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</si>
  <si>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</si>
  <si>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</si>
  <si>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</si>
  <si>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</si>
  <si>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</si>
  <si>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</si>
  <si>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</si>
  <si>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</si>
  <si>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</si>
  <si>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</si>
  <si>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</si>
  <si>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</si>
  <si>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</si>
  <si>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</si>
  <si>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</si>
  <si>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</si>
  <si>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</si>
  <si>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</si>
  <si>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</si>
  <si>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</si>
  <si>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</si>
  <si>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</si>
  <si>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</si>
  <si>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</si>
  <si>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</si>
  <si>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</si>
  <si>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</si>
  <si>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</si>
  <si>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</si>
  <si>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</si>
  <si>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</si>
  <si>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</si>
  <si>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</si>
  <si>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</si>
  <si>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</si>
  <si>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</si>
  <si>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</si>
  <si>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</si>
  <si>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</si>
  <si>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</si>
  <si>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</si>
  <si>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</si>
  <si>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</si>
  <si>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</si>
  <si>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</si>
  <si>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</si>
  <si>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</si>
  <si>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</si>
  <si>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</si>
  <si>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https://bcnroc.ajuntament.barcelona.cat/jspui/bitstream/11703/128073/5/GM_pressupost-general_2023.pdf#page=269</t>
  </si>
  <si>
    <t>1 de gener a 31 de març de 2024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</si>
  <si>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</si>
  <si>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</si>
  <si>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</si>
  <si>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</si>
  <si>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</si>
  <si>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</si>
  <si>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BARCELONA CICLE DEL AIGUA,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</si>
</sst>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68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3" fontId="4" fillId="0" borderId="8" xfId="0" quotePrefix="1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>
      <alignment horizontal="right" vertical="center"/>
    </xf>
    <xf numFmtId="10" fontId="3" fillId="0" borderId="4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28" xfId="0" quotePrefix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5" xfId="0" applyFont="1" applyFill="1" applyBorder="1" applyAlignment="1">
      <alignment vertical="center"/>
    </xf>
    <xf numFmtId="165" fontId="24" fillId="0" borderId="1" xfId="0" applyNumberFormat="1" applyFont="1" applyBorder="1" applyAlignment="1">
      <alignment horizontal="right" vertical="center"/>
    </xf>
    <xf numFmtId="165" fontId="24" fillId="0" borderId="2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2" borderId="9" xfId="0" applyFont="1" applyFill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45" fillId="2" borderId="0" xfId="0" applyFont="1" applyFill="1" applyAlignment="1">
      <alignment vertical="center"/>
    </xf>
    <xf numFmtId="0" fontId="44" fillId="2" borderId="2" xfId="0" applyFont="1" applyFill="1" applyBorder="1" applyAlignment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</cellXfs>
  <cellStyles count="60">
    <cellStyle name="20% - Èmfasi1 2" xfId="47" xr:uid="{00000000-0005-0000-0000-000001000000}"/>
    <cellStyle name="20% - Èmfasi2 2" xfId="49" xr:uid="{00000000-0005-0000-0000-000003000000}"/>
    <cellStyle name="20% - Èmfasi3 2" xfId="51" xr:uid="{00000000-0005-0000-0000-000005000000}"/>
    <cellStyle name="20% - Èmfasi4 2" xfId="53" xr:uid="{00000000-0005-0000-0000-000007000000}"/>
    <cellStyle name="20% - Èmfasi5 2" xfId="55" xr:uid="{00000000-0005-0000-0000-000009000000}"/>
    <cellStyle name="20% - Èmfasi6 2" xfId="57" xr:uid="{00000000-0005-0000-0000-00000B000000}"/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Èmfasi1 2" xfId="48" xr:uid="{00000000-0005-0000-0000-00000D000000}"/>
    <cellStyle name="40% - Èmfasi2 2" xfId="50" xr:uid="{00000000-0005-0000-0000-00000F000000}"/>
    <cellStyle name="40% - Èmfasi3 2" xfId="52" xr:uid="{00000000-0005-0000-0000-000011000000}"/>
    <cellStyle name="40% - Èmfasi4 2" xfId="54" xr:uid="{00000000-0005-0000-0000-000013000000}"/>
    <cellStyle name="40% - Èmfasi5 2" xfId="56" xr:uid="{00000000-0005-0000-0000-000015000000}"/>
    <cellStyle name="40% - Èmfasi6 2" xfId="58" xr:uid="{00000000-0005-0000-0000-000017000000}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Hipervínculo" xfId="59" builtinId="8"/>
    <cellStyle name="Incorrecto" xfId="9" builtinId="27" customBuiltin="1"/>
    <cellStyle name="Moneda" xfId="2" builtinId="4"/>
    <cellStyle name="Neutral" xfId="10" builtinId="28" customBuiltin="1"/>
    <cellStyle name="Normal" xfId="0" builtinId="0"/>
    <cellStyle name="Normal 2" xfId="44" xr:uid="{00000000-0005-0000-0000-00002E000000}"/>
    <cellStyle name="Normal 3" xfId="45" xr:uid="{00000000-0005-0000-0000-00002F000000}"/>
    <cellStyle name="Nota 2" xfId="46" xr:uid="{00000000-0005-0000-0000-000031000000}"/>
    <cellStyle name="Notas" xfId="17" builtinId="10" customBuiltin="1"/>
    <cellStyle name="Porcentaje" xfId="1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EB-4B18-9516-F193BD8582C4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EB-4B18-9516-F193BD8582C4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EB-4B18-9516-F193BD8582C4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EB-4B18-9516-F193BD8582C4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EB-4B18-9516-F193BD8582C4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EB-4B18-9516-F193BD8582C4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EB-4B18-9516-F193BD8582C4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EB-4B18-9516-F193BD8582C4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EB-4B18-9516-F193BD8582C4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EB-4B18-9516-F193BD8582C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6</c:v>
                </c:pt>
                <c:pt idx="1">
                  <c:v>7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7</c:v>
                </c:pt>
                <c:pt idx="7">
                  <c:v>218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EB-4B18-9516-F193BD858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51-4CCF-AA8D-FD4479AA4D3D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51-4CCF-AA8D-FD4479AA4D3D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51-4CCF-AA8D-FD4479AA4D3D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51-4CCF-AA8D-FD4479AA4D3D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51-4CCF-AA8D-FD4479AA4D3D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51-4CCF-AA8D-FD4479AA4D3D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51-4CCF-AA8D-FD4479AA4D3D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51-4CCF-AA8D-FD4479AA4D3D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51-4CCF-AA8D-FD4479AA4D3D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51-4CCF-AA8D-FD4479AA4D3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8392869.2599999998</c:v>
                </c:pt>
                <c:pt idx="1">
                  <c:v>471347.93</c:v>
                </c:pt>
                <c:pt idx="2">
                  <c:v>209714.94</c:v>
                </c:pt>
                <c:pt idx="3">
                  <c:v>0</c:v>
                </c:pt>
                <c:pt idx="4">
                  <c:v>0</c:v>
                </c:pt>
                <c:pt idx="5">
                  <c:v>79523.76999999999</c:v>
                </c:pt>
                <c:pt idx="6">
                  <c:v>39636.67</c:v>
                </c:pt>
                <c:pt idx="7">
                  <c:v>781694.24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51-4CCF-AA8D-FD4479AA4D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A5-473A-9535-C47106704FAD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A5-473A-9535-C47106704FAD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A5-473A-9535-C47106704FAD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A5-473A-9535-C47106704FA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10</c:v>
                </c:pt>
                <c:pt idx="1">
                  <c:v>123</c:v>
                </c:pt>
                <c:pt idx="2">
                  <c:v>124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A5-473A-9535-C47106704F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40-4FDB-AA35-130B114869F9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40-4FDB-AA35-130B114869F9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40-4FDB-AA35-130B114869F9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40-4FDB-AA35-130B114869F9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40-4FDB-AA35-130B114869F9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40-4FDB-AA35-130B114869F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113462.04000000001</c:v>
                </c:pt>
                <c:pt idx="1">
                  <c:v>9100809.1500000004</c:v>
                </c:pt>
                <c:pt idx="2">
                  <c:v>760515.62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40-4FDB-AA35-130B114869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AG108"/>
  <sheetViews>
    <sheetView showGridLines="0" showZeros="0" zoomScale="70" zoomScaleNormal="70" workbookViewId="0">
      <selection activeCell="E7" sqref="E7"/>
    </sheetView>
  </sheetViews>
  <sheetFormatPr baseColWidth="10"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x14ac:dyDescent="0.3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5">
      <c r="A6" s="28"/>
      <c r="B6" s="25"/>
      <c r="H6" s="25"/>
      <c r="N6" s="25"/>
    </row>
    <row r="7" spans="1:31" s="24" customFormat="1" ht="24.75" customHeight="1" x14ac:dyDescent="0.3">
      <c r="A7" s="29" t="s">
        <v>41</v>
      </c>
      <c r="B7" s="30" t="s">
        <v>54</v>
      </c>
      <c r="C7" s="31"/>
      <c r="D7" s="31"/>
      <c r="E7" s="31"/>
      <c r="F7" s="31"/>
      <c r="H7" s="69"/>
      <c r="I7" s="84" t="s">
        <v>46</v>
      </c>
      <c r="J7" s="85">
        <v>45400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23" t="s">
        <v>61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5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4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5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5">
      <c r="A12" s="113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">
      <c r="A13" s="39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>
        <v>2</v>
      </c>
      <c r="H13" s="20">
        <f t="shared" ref="H13:H24" si="2">IF(G13,G13/$G$25,"")</f>
        <v>5.2631578947368418E-2</v>
      </c>
      <c r="I13" s="4">
        <v>5268425.8600000003</v>
      </c>
      <c r="J13" s="5">
        <v>6202747.2599999998</v>
      </c>
      <c r="K13" s="21">
        <f t="shared" ref="K13:K24" si="3">IF(J13,J13/$J$25,"")</f>
        <v>0.95465334359757037</v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0" customFormat="1" ht="36" customHeight="1" x14ac:dyDescent="0.3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>
        <v>1</v>
      </c>
      <c r="H14" s="20">
        <f t="shared" si="2"/>
        <v>2.6315789473684209E-2</v>
      </c>
      <c r="I14" s="6">
        <v>147618.69</v>
      </c>
      <c r="J14" s="7">
        <v>178618.61</v>
      </c>
      <c r="K14" s="21">
        <f t="shared" si="3"/>
        <v>2.7490859472041492E-2</v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3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3</v>
      </c>
      <c r="H15" s="20">
        <f t="shared" si="2"/>
        <v>7.8947368421052627E-2</v>
      </c>
      <c r="I15" s="6">
        <v>20837.95</v>
      </c>
      <c r="J15" s="7">
        <v>25137.31</v>
      </c>
      <c r="K15" s="21">
        <f t="shared" si="3"/>
        <v>3.8688368290131885E-3</v>
      </c>
      <c r="L15" s="2">
        <v>5</v>
      </c>
      <c r="M15" s="20">
        <f t="shared" si="4"/>
        <v>0.10416666666666667</v>
      </c>
      <c r="N15" s="6">
        <v>77349.429999999993</v>
      </c>
      <c r="O15" s="7">
        <v>93592.82</v>
      </c>
      <c r="P15" s="21">
        <f t="shared" si="5"/>
        <v>0.4155799741334904</v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3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2"/>
      <c r="Y17" s="92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3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>
        <v>2</v>
      </c>
      <c r="M18" s="62">
        <f t="shared" si="4"/>
        <v>4.1666666666666664E-2</v>
      </c>
      <c r="N18" s="65">
        <v>47133.14</v>
      </c>
      <c r="O18" s="66">
        <v>57031.1</v>
      </c>
      <c r="P18" s="63">
        <f t="shared" si="5"/>
        <v>0.2532350565225463</v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3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2</v>
      </c>
      <c r="H19" s="20">
        <f t="shared" si="2"/>
        <v>5.2631578947368418E-2</v>
      </c>
      <c r="I19" s="6">
        <v>6783.66</v>
      </c>
      <c r="J19" s="7">
        <v>6883.66</v>
      </c>
      <c r="K19" s="21">
        <f t="shared" si="3"/>
        <v>1.0594513623933875E-3</v>
      </c>
      <c r="L19" s="2">
        <v>1</v>
      </c>
      <c r="M19" s="20">
        <f t="shared" si="4"/>
        <v>2.0833333333333332E-2</v>
      </c>
      <c r="N19" s="6">
        <v>618</v>
      </c>
      <c r="O19" s="7">
        <v>747.78</v>
      </c>
      <c r="P19" s="21">
        <f t="shared" si="5"/>
        <v>3.3203657402089328E-3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3">
      <c r="A20" s="76" t="s">
        <v>29</v>
      </c>
      <c r="B20" s="64">
        <v>4</v>
      </c>
      <c r="C20" s="62">
        <f t="shared" si="0"/>
        <v>1</v>
      </c>
      <c r="D20" s="65">
        <v>4111.03</v>
      </c>
      <c r="E20" s="66">
        <v>4974.3500000000004</v>
      </c>
      <c r="F20" s="21">
        <f t="shared" si="1"/>
        <v>1</v>
      </c>
      <c r="G20" s="64">
        <v>30</v>
      </c>
      <c r="H20" s="62">
        <f t="shared" si="2"/>
        <v>0.78947368421052633</v>
      </c>
      <c r="I20" s="65">
        <v>69802.62</v>
      </c>
      <c r="J20" s="66">
        <v>83994.96</v>
      </c>
      <c r="K20" s="63">
        <f t="shared" si="3"/>
        <v>1.2927508738981602E-2</v>
      </c>
      <c r="L20" s="64">
        <v>40</v>
      </c>
      <c r="M20" s="62">
        <f t="shared" si="4"/>
        <v>0.83333333333333337</v>
      </c>
      <c r="N20" s="65">
        <v>61023.5</v>
      </c>
      <c r="O20" s="66">
        <v>73838.429999999993</v>
      </c>
      <c r="P20" s="63">
        <f t="shared" si="5"/>
        <v>0.32786460360375436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3">
      <c r="A21" s="89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1"/>
      <c r="J21" s="91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93"/>
      <c r="Y21" s="93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3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1"/>
      <c r="J22" s="91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93"/>
      <c r="Y22" s="94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1"/>
      <c r="J23" s="91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93"/>
      <c r="Y23" s="94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si="0"/>
        <v/>
      </c>
      <c r="D24" s="65"/>
      <c r="E24" s="66"/>
      <c r="F24" s="63" t="str">
        <f t="shared" si="1"/>
        <v/>
      </c>
      <c r="G24" s="64"/>
      <c r="H24" s="62" t="str">
        <f t="shared" si="2"/>
        <v/>
      </c>
      <c r="I24" s="65"/>
      <c r="J24" s="66"/>
      <c r="K24" s="63" t="str">
        <f t="shared" si="3"/>
        <v/>
      </c>
      <c r="L24" s="64"/>
      <c r="M24" s="62" t="str">
        <f t="shared" si="4"/>
        <v/>
      </c>
      <c r="N24" s="65"/>
      <c r="O24" s="66"/>
      <c r="P24" s="63" t="str">
        <f t="shared" si="5"/>
        <v/>
      </c>
      <c r="Q24" s="64"/>
      <c r="R24" s="62" t="str">
        <f t="shared" si="6"/>
        <v/>
      </c>
      <c r="S24" s="65"/>
      <c r="T24" s="66"/>
      <c r="U24" s="63" t="str">
        <f t="shared" si="7"/>
        <v/>
      </c>
      <c r="V24" s="64"/>
      <c r="W24" s="62" t="str">
        <f t="shared" si="8"/>
        <v/>
      </c>
      <c r="X24" s="65"/>
      <c r="Y24" s="66"/>
      <c r="Z24" s="63" t="str">
        <f t="shared" si="9"/>
        <v/>
      </c>
      <c r="AA24" s="64"/>
      <c r="AB24" s="20" t="str">
        <f t="shared" si="10"/>
        <v/>
      </c>
      <c r="AC24" s="65"/>
      <c r="AD24" s="66"/>
      <c r="AE24" s="63" t="str">
        <f t="shared" si="11"/>
        <v/>
      </c>
    </row>
    <row r="25" spans="1:31" ht="33" customHeight="1" thickBot="1" x14ac:dyDescent="0.35">
      <c r="A25" s="78" t="s">
        <v>0</v>
      </c>
      <c r="B25" s="16">
        <f t="shared" ref="B25:AE25" si="12">SUM(B13:B24)</f>
        <v>4</v>
      </c>
      <c r="C25" s="17">
        <f t="shared" si="12"/>
        <v>1</v>
      </c>
      <c r="D25" s="18">
        <f t="shared" si="12"/>
        <v>4111.03</v>
      </c>
      <c r="E25" s="18">
        <f t="shared" si="12"/>
        <v>4974.3500000000004</v>
      </c>
      <c r="F25" s="19">
        <f t="shared" si="12"/>
        <v>1</v>
      </c>
      <c r="G25" s="16">
        <f t="shared" si="12"/>
        <v>38</v>
      </c>
      <c r="H25" s="17">
        <f t="shared" si="12"/>
        <v>1</v>
      </c>
      <c r="I25" s="18">
        <f t="shared" si="12"/>
        <v>5513468.7800000012</v>
      </c>
      <c r="J25" s="18">
        <f t="shared" si="12"/>
        <v>6497381.7999999998</v>
      </c>
      <c r="K25" s="19">
        <f t="shared" si="12"/>
        <v>1</v>
      </c>
      <c r="L25" s="16">
        <f t="shared" si="12"/>
        <v>48</v>
      </c>
      <c r="M25" s="17">
        <f t="shared" si="12"/>
        <v>1</v>
      </c>
      <c r="N25" s="18">
        <f t="shared" si="12"/>
        <v>186124.07</v>
      </c>
      <c r="O25" s="18">
        <f t="shared" si="12"/>
        <v>225210.13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3">
      <c r="B26" s="25"/>
      <c r="H26" s="25"/>
      <c r="N26" s="25"/>
    </row>
    <row r="27" spans="1:31" s="47" customFormat="1" ht="34.200000000000003" hidden="1" customHeight="1" x14ac:dyDescent="0.3">
      <c r="A27" s="118" t="s">
        <v>55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3">
      <c r="A28" s="119" t="s">
        <v>53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13">B13+G13+L13+Q13+AA13+V13</f>
        <v>2</v>
      </c>
      <c r="C34" s="8">
        <f t="shared" ref="C34:C43" si="14">IF(B34,B34/$B$46,"")</f>
        <v>2.2222222222222223E-2</v>
      </c>
      <c r="D34" s="10">
        <f t="shared" ref="D34:D45" si="15">D13+I13+N13+S13+AC13+X13</f>
        <v>5268425.8600000003</v>
      </c>
      <c r="E34" s="11">
        <f t="shared" ref="E34:E45" si="16">E13+J13+O13+T13+AD13+Y13</f>
        <v>6202747.2599999998</v>
      </c>
      <c r="F34" s="21">
        <f t="shared" ref="F34:F43" si="17">IF(E34,E34/$E$46,"")</f>
        <v>0.92198976596333138</v>
      </c>
      <c r="J34" s="143" t="s">
        <v>3</v>
      </c>
      <c r="K34" s="144"/>
      <c r="L34" s="54">
        <f>B25</f>
        <v>4</v>
      </c>
      <c r="M34" s="8">
        <f t="shared" ref="M34:M39" si="18">IF(L34,L34/$L$40,"")</f>
        <v>4.4444444444444446E-2</v>
      </c>
      <c r="N34" s="55">
        <f>D25</f>
        <v>4111.03</v>
      </c>
      <c r="O34" s="55">
        <f>E25</f>
        <v>4974.3500000000004</v>
      </c>
      <c r="P34" s="56">
        <f t="shared" ref="P34:P39" si="19">IF(O34,O34/$O$40,"")</f>
        <v>7.3939814086826068E-4</v>
      </c>
    </row>
    <row r="35" spans="1:33" s="24" customFormat="1" ht="30" customHeight="1" x14ac:dyDescent="0.3">
      <c r="A35" s="41" t="s">
        <v>18</v>
      </c>
      <c r="B35" s="12">
        <f t="shared" si="13"/>
        <v>1</v>
      </c>
      <c r="C35" s="8">
        <f t="shared" si="14"/>
        <v>1.1111111111111112E-2</v>
      </c>
      <c r="D35" s="13">
        <f t="shared" si="15"/>
        <v>147618.69</v>
      </c>
      <c r="E35" s="14">
        <f t="shared" si="16"/>
        <v>178618.61</v>
      </c>
      <c r="F35" s="21">
        <f t="shared" si="17"/>
        <v>2.6550256447269067E-2</v>
      </c>
      <c r="J35" s="139" t="s">
        <v>1</v>
      </c>
      <c r="K35" s="140"/>
      <c r="L35" s="57">
        <f>G25</f>
        <v>38</v>
      </c>
      <c r="M35" s="8">
        <f t="shared" si="18"/>
        <v>0.42222222222222222</v>
      </c>
      <c r="N35" s="58">
        <f>I25</f>
        <v>5513468.7800000012</v>
      </c>
      <c r="O35" s="58">
        <f>J25</f>
        <v>6497381.7999999998</v>
      </c>
      <c r="P35" s="56">
        <f t="shared" si="19"/>
        <v>0.96578488112643324</v>
      </c>
    </row>
    <row r="36" spans="1:33" ht="30" customHeight="1" x14ac:dyDescent="0.3">
      <c r="A36" s="41" t="s">
        <v>19</v>
      </c>
      <c r="B36" s="12">
        <f t="shared" si="13"/>
        <v>8</v>
      </c>
      <c r="C36" s="8">
        <f t="shared" si="14"/>
        <v>8.8888888888888892E-2</v>
      </c>
      <c r="D36" s="13">
        <f t="shared" si="15"/>
        <v>98187.37999999999</v>
      </c>
      <c r="E36" s="14">
        <f t="shared" si="16"/>
        <v>118730.13</v>
      </c>
      <c r="F36" s="21">
        <f t="shared" si="17"/>
        <v>1.76483032732009E-2</v>
      </c>
      <c r="G36" s="24"/>
      <c r="J36" s="139" t="s">
        <v>2</v>
      </c>
      <c r="K36" s="140"/>
      <c r="L36" s="57">
        <f>L25</f>
        <v>48</v>
      </c>
      <c r="M36" s="8">
        <f t="shared" si="18"/>
        <v>0.53333333333333333</v>
      </c>
      <c r="N36" s="58">
        <f>N25</f>
        <v>186124.07</v>
      </c>
      <c r="O36" s="58">
        <f>O25</f>
        <v>225210.13</v>
      </c>
      <c r="P36" s="56">
        <f t="shared" si="19"/>
        <v>3.3475720732698604E-2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J37" s="139" t="s">
        <v>34</v>
      </c>
      <c r="K37" s="140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J38" s="139" t="s">
        <v>5</v>
      </c>
      <c r="K38" s="140"/>
      <c r="L38" s="57">
        <f>V25</f>
        <v>0</v>
      </c>
      <c r="M38" s="8" t="str">
        <f t="shared" si="18"/>
        <v/>
      </c>
      <c r="N38" s="58">
        <f>X25</f>
        <v>0</v>
      </c>
      <c r="O38" s="58">
        <f>Y25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13"/>
        <v>2</v>
      </c>
      <c r="C39" s="8">
        <f t="shared" si="14"/>
        <v>2.2222222222222223E-2</v>
      </c>
      <c r="D39" s="13">
        <f t="shared" si="15"/>
        <v>47133.14</v>
      </c>
      <c r="E39" s="22">
        <f t="shared" si="16"/>
        <v>57031.1</v>
      </c>
      <c r="F39" s="21">
        <f t="shared" si="17"/>
        <v>8.477226031877904E-3</v>
      </c>
      <c r="G39" s="24"/>
      <c r="J39" s="139" t="s">
        <v>4</v>
      </c>
      <c r="K39" s="140"/>
      <c r="L39" s="57">
        <f>AA25</f>
        <v>0</v>
      </c>
      <c r="M39" s="8" t="str">
        <f t="shared" si="18"/>
        <v/>
      </c>
      <c r="N39" s="58">
        <f>AC25</f>
        <v>0</v>
      </c>
      <c r="O39" s="58">
        <f>AD25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13"/>
        <v>3</v>
      </c>
      <c r="C40" s="8">
        <f t="shared" si="14"/>
        <v>3.3333333333333333E-2</v>
      </c>
      <c r="D40" s="13">
        <f t="shared" si="15"/>
        <v>7401.66</v>
      </c>
      <c r="E40" s="14">
        <f t="shared" si="16"/>
        <v>7631.44</v>
      </c>
      <c r="F40" s="21">
        <f t="shared" si="17"/>
        <v>1.1343537443379895E-3</v>
      </c>
      <c r="G40" s="24"/>
      <c r="J40" s="141" t="s">
        <v>0</v>
      </c>
      <c r="K40" s="142"/>
      <c r="L40" s="79">
        <f>SUM(L34:L39)</f>
        <v>90</v>
      </c>
      <c r="M40" s="17">
        <f>SUM(M34:M39)</f>
        <v>1</v>
      </c>
      <c r="N40" s="80">
        <f>SUM(N34:N39)</f>
        <v>5703703.8800000018</v>
      </c>
      <c r="O40" s="81">
        <f>SUM(O34:O39)</f>
        <v>6727566.2799999993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13"/>
        <v>74</v>
      </c>
      <c r="C41" s="8">
        <f t="shared" si="14"/>
        <v>0.82222222222222219</v>
      </c>
      <c r="D41" s="13">
        <f t="shared" si="15"/>
        <v>134937.15</v>
      </c>
      <c r="E41" s="14">
        <f t="shared" si="16"/>
        <v>162807.74</v>
      </c>
      <c r="F41" s="21">
        <f t="shared" si="17"/>
        <v>2.4200094539982737E-2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3">
      <c r="A42" s="89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90</v>
      </c>
      <c r="C46" s="17">
        <f>SUM(C34:C45)</f>
        <v>1</v>
      </c>
      <c r="D46" s="18">
        <f>SUM(D34:D45)</f>
        <v>5703703.8800000008</v>
      </c>
      <c r="E46" s="18">
        <f>SUM(E34:E45)</f>
        <v>6727566.2800000003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269" xr:uid="{00000000-0004-0000-00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AG108"/>
  <sheetViews>
    <sheetView showGridLines="0" showZeros="0" topLeftCell="A8" zoomScale="80" zoomScaleNormal="80" workbookViewId="0">
      <selection activeCell="N19" sqref="N19"/>
    </sheetView>
  </sheetViews>
  <sheetFormatPr baseColWidth="10"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3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">
      <c r="A6" s="28"/>
      <c r="B6" s="25"/>
      <c r="H6" s="25"/>
      <c r="N6" s="25"/>
    </row>
    <row r="7" spans="1:31" s="24" customFormat="1" ht="24.75" customHeight="1" x14ac:dyDescent="0.3">
      <c r="A7" s="29" t="s">
        <v>38</v>
      </c>
      <c r="B7" s="30" t="s">
        <v>56</v>
      </c>
      <c r="C7" s="31"/>
      <c r="D7" s="31"/>
      <c r="E7" s="31"/>
      <c r="F7" s="31"/>
      <c r="H7" s="69"/>
      <c r="I7" s="84" t="s">
        <v>46</v>
      </c>
      <c r="J7" s="85">
        <v>45483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87" t="str">
        <f>'CONTRACTACIO 1r TR 2024'!B8</f>
        <v>BARCELONA CICLE DEL AIGUA, S.A.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6.25" customHeight="1" thickBot="1" x14ac:dyDescent="0.35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5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5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5">
      <c r="A12" s="113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2</v>
      </c>
      <c r="H13" s="20">
        <f t="shared" ref="H13:H21" si="2">IF(G13,G13/$G$25,"")</f>
        <v>4.1666666666666664E-2</v>
      </c>
      <c r="I13" s="4">
        <v>113852.26</v>
      </c>
      <c r="J13" s="5">
        <v>137761.25</v>
      </c>
      <c r="K13" s="21">
        <f t="shared" ref="K13:K21" si="3">IF(J13,J13/$J$25,"")</f>
        <v>0.27857843297939133</v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0" customFormat="1" ht="36" customHeight="1" x14ac:dyDescent="0.3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>
        <v>5</v>
      </c>
      <c r="H14" s="20">
        <f t="shared" si="2"/>
        <v>0.10416666666666667</v>
      </c>
      <c r="I14" s="6">
        <v>175892</v>
      </c>
      <c r="J14" s="7">
        <v>212829.32</v>
      </c>
      <c r="K14" s="21">
        <f t="shared" si="3"/>
        <v>0.43037979444632968</v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3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1</v>
      </c>
      <c r="H15" s="20">
        <f t="shared" si="2"/>
        <v>2.0833333333333332E-2</v>
      </c>
      <c r="I15" s="6">
        <v>1716</v>
      </c>
      <c r="J15" s="7">
        <v>2076.36</v>
      </c>
      <c r="K15" s="21">
        <f t="shared" si="3"/>
        <v>4.1987795196478618E-3</v>
      </c>
      <c r="L15" s="2">
        <v>2</v>
      </c>
      <c r="M15" s="20">
        <f t="shared" si="4"/>
        <v>6.0606060606060608E-2</v>
      </c>
      <c r="N15" s="6">
        <v>20463</v>
      </c>
      <c r="O15" s="7">
        <v>24760.23</v>
      </c>
      <c r="P15" s="21">
        <f t="shared" si="5"/>
        <v>0.17937369459941682</v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3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3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3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>
        <v>1</v>
      </c>
      <c r="M19" s="20">
        <f t="shared" si="4"/>
        <v>3.0303030303030304E-2</v>
      </c>
      <c r="N19" s="6">
        <v>6023.39</v>
      </c>
      <c r="O19" s="7">
        <v>7288.3</v>
      </c>
      <c r="P19" s="21">
        <f t="shared" si="5"/>
        <v>5.2799561972927136E-2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3">
      <c r="A20" s="76" t="s">
        <v>29</v>
      </c>
      <c r="B20" s="64">
        <v>1</v>
      </c>
      <c r="C20" s="62">
        <f t="shared" si="0"/>
        <v>1</v>
      </c>
      <c r="D20" s="65">
        <v>38938.879999999997</v>
      </c>
      <c r="E20" s="66">
        <v>47116.04</v>
      </c>
      <c r="F20" s="21">
        <f t="shared" si="1"/>
        <v>1</v>
      </c>
      <c r="G20" s="64">
        <v>40</v>
      </c>
      <c r="H20" s="62">
        <f t="shared" si="2"/>
        <v>0.83333333333333337</v>
      </c>
      <c r="I20" s="65">
        <v>120099.63</v>
      </c>
      <c r="J20" s="66">
        <v>141848.20000000001</v>
      </c>
      <c r="K20" s="21">
        <f t="shared" si="3"/>
        <v>0.28684299305463112</v>
      </c>
      <c r="L20" s="64">
        <v>30</v>
      </c>
      <c r="M20" s="62">
        <f t="shared" si="4"/>
        <v>0.90909090909090906</v>
      </c>
      <c r="N20" s="65">
        <v>87593.88</v>
      </c>
      <c r="O20" s="66">
        <v>105988.6</v>
      </c>
      <c r="P20" s="63">
        <f t="shared" si="5"/>
        <v>0.767826743427656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3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3">
      <c r="A22" s="76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2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3">IF(G24,G24/$G$25,"")</f>
        <v/>
      </c>
      <c r="I24" s="65"/>
      <c r="J24" s="66"/>
      <c r="K24" s="63" t="str">
        <f t="shared" ref="K24" si="24">IF(J24,J24/$J$25,"")</f>
        <v/>
      </c>
      <c r="L24" s="64"/>
      <c r="M24" s="62" t="str">
        <f t="shared" ref="M24" si="25">IF(L24,L24/$L$25,"")</f>
        <v/>
      </c>
      <c r="N24" s="65"/>
      <c r="O24" s="66"/>
      <c r="P24" s="63" t="str">
        <f t="shared" ref="P24" si="26">IF(O24,O24/$O$25,"")</f>
        <v/>
      </c>
      <c r="Q24" s="64"/>
      <c r="R24" s="62" t="str">
        <f t="shared" ref="R24" si="2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28">IF(V24,V24/$V$25,"")</f>
        <v/>
      </c>
      <c r="X24" s="65"/>
      <c r="Y24" s="66"/>
      <c r="Z24" s="63" t="str">
        <f t="shared" ref="Z24" si="29">IF(Y24,Y24/$Y$25,"")</f>
        <v/>
      </c>
      <c r="AA24" s="64"/>
      <c r="AB24" s="20" t="str">
        <f t="shared" ref="AB24" si="30">IF(AA24,AA24/$AA$25,"")</f>
        <v/>
      </c>
      <c r="AC24" s="65"/>
      <c r="AD24" s="66"/>
      <c r="AE24" s="63" t="str">
        <f t="shared" ref="AE24" si="31">IF(AD24,AD24/$AD$25,"")</f>
        <v/>
      </c>
    </row>
    <row r="25" spans="1:31" ht="33" customHeight="1" thickBot="1" x14ac:dyDescent="0.35">
      <c r="A25" s="78" t="s">
        <v>0</v>
      </c>
      <c r="B25" s="16">
        <f t="shared" ref="B25:AE25" si="32">SUM(B13:B24)</f>
        <v>1</v>
      </c>
      <c r="C25" s="17">
        <f t="shared" si="32"/>
        <v>1</v>
      </c>
      <c r="D25" s="18">
        <f t="shared" si="32"/>
        <v>38938.879999999997</v>
      </c>
      <c r="E25" s="18">
        <f t="shared" si="32"/>
        <v>47116.04</v>
      </c>
      <c r="F25" s="19">
        <f t="shared" si="32"/>
        <v>1</v>
      </c>
      <c r="G25" s="16">
        <f t="shared" si="32"/>
        <v>48</v>
      </c>
      <c r="H25" s="17">
        <f t="shared" si="32"/>
        <v>1</v>
      </c>
      <c r="I25" s="18">
        <f t="shared" si="32"/>
        <v>411559.89</v>
      </c>
      <c r="J25" s="18">
        <f t="shared" si="32"/>
        <v>494515.13</v>
      </c>
      <c r="K25" s="19">
        <f t="shared" si="32"/>
        <v>1</v>
      </c>
      <c r="L25" s="16">
        <f t="shared" si="32"/>
        <v>33</v>
      </c>
      <c r="M25" s="17">
        <f t="shared" si="32"/>
        <v>1</v>
      </c>
      <c r="N25" s="18">
        <f t="shared" si="32"/>
        <v>114080.27</v>
      </c>
      <c r="O25" s="18">
        <f t="shared" si="32"/>
        <v>138037.13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4" customFormat="1" ht="18" customHeight="1" x14ac:dyDescent="0.3">
      <c r="B26" s="25"/>
      <c r="H26" s="25"/>
      <c r="N26" s="25"/>
    </row>
    <row r="27" spans="1:31" s="47" customFormat="1" ht="34.200000000000003" hidden="1" customHeight="1" x14ac:dyDescent="0.3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3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6"/>
      <c r="B32" s="103"/>
      <c r="C32" s="104"/>
      <c r="D32" s="104"/>
      <c r="E32" s="104"/>
      <c r="F32" s="105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33">B13+G13+L13+Q13+AA13+V13</f>
        <v>2</v>
      </c>
      <c r="C34" s="8">
        <f t="shared" ref="C34:C45" si="34">IF(B34,B34/$B$46,"")</f>
        <v>2.4390243902439025E-2</v>
      </c>
      <c r="D34" s="10">
        <f t="shared" ref="D34:D45" si="35">D13+I13+N13+S13+AC13+X13</f>
        <v>113852.26</v>
      </c>
      <c r="E34" s="11">
        <f t="shared" ref="E34:E45" si="36">E13+J13+O13+T13+AD13+Y13</f>
        <v>137761.25</v>
      </c>
      <c r="F34" s="21">
        <f t="shared" ref="F34:F42" si="37">IF(E34,E34/$E$46,"")</f>
        <v>0.202688944004009</v>
      </c>
      <c r="J34" s="143" t="s">
        <v>3</v>
      </c>
      <c r="K34" s="144"/>
      <c r="L34" s="54">
        <f>B25</f>
        <v>1</v>
      </c>
      <c r="M34" s="8">
        <f t="shared" ref="M34:M39" si="38">IF(L34,L34/$L$40,"")</f>
        <v>1.2195121951219513E-2</v>
      </c>
      <c r="N34" s="55">
        <f>D25</f>
        <v>38938.879999999997</v>
      </c>
      <c r="O34" s="55">
        <f>E25</f>
        <v>47116.04</v>
      </c>
      <c r="P34" s="56">
        <f t="shared" ref="P34:P39" si="39">IF(O34,O34/$O$40,"")</f>
        <v>6.9322109034657048E-2</v>
      </c>
    </row>
    <row r="35" spans="1:33" s="24" customFormat="1" ht="30" customHeight="1" x14ac:dyDescent="0.3">
      <c r="A35" s="41" t="s">
        <v>18</v>
      </c>
      <c r="B35" s="12">
        <f t="shared" si="33"/>
        <v>5</v>
      </c>
      <c r="C35" s="8">
        <f t="shared" si="34"/>
        <v>6.097560975609756E-2</v>
      </c>
      <c r="D35" s="13">
        <f t="shared" si="35"/>
        <v>175892</v>
      </c>
      <c r="E35" s="14">
        <f t="shared" si="36"/>
        <v>212829.32</v>
      </c>
      <c r="F35" s="21">
        <f t="shared" si="37"/>
        <v>0.31313704052403207</v>
      </c>
      <c r="J35" s="139" t="s">
        <v>1</v>
      </c>
      <c r="K35" s="140"/>
      <c r="L35" s="57">
        <f>G25</f>
        <v>48</v>
      </c>
      <c r="M35" s="8">
        <f t="shared" si="38"/>
        <v>0.58536585365853655</v>
      </c>
      <c r="N35" s="58">
        <f>I25</f>
        <v>411559.89</v>
      </c>
      <c r="O35" s="58">
        <f>J25</f>
        <v>494515.13</v>
      </c>
      <c r="P35" s="56">
        <f t="shared" si="39"/>
        <v>0.72758304308145605</v>
      </c>
    </row>
    <row r="36" spans="1:33" ht="30" customHeight="1" x14ac:dyDescent="0.3">
      <c r="A36" s="41" t="s">
        <v>19</v>
      </c>
      <c r="B36" s="12">
        <f t="shared" si="33"/>
        <v>3</v>
      </c>
      <c r="C36" s="8">
        <f t="shared" si="34"/>
        <v>3.6585365853658534E-2</v>
      </c>
      <c r="D36" s="13">
        <f t="shared" si="35"/>
        <v>22179</v>
      </c>
      <c r="E36" s="14">
        <f t="shared" si="36"/>
        <v>26836.59</v>
      </c>
      <c r="F36" s="21">
        <f t="shared" si="37"/>
        <v>3.9484833999172832E-2</v>
      </c>
      <c r="G36" s="24"/>
      <c r="J36" s="139" t="s">
        <v>2</v>
      </c>
      <c r="K36" s="140"/>
      <c r="L36" s="57">
        <f>L25</f>
        <v>33</v>
      </c>
      <c r="M36" s="8">
        <f t="shared" si="38"/>
        <v>0.40243902439024393</v>
      </c>
      <c r="N36" s="58">
        <f>N25</f>
        <v>114080.27</v>
      </c>
      <c r="O36" s="58">
        <f>O25</f>
        <v>138037.13</v>
      </c>
      <c r="P36" s="56">
        <f t="shared" si="39"/>
        <v>0.20309484788388688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4"/>
      <c r="J37" s="139" t="s">
        <v>34</v>
      </c>
      <c r="K37" s="140"/>
      <c r="L37" s="57">
        <f>Q25</f>
        <v>0</v>
      </c>
      <c r="M37" s="8" t="str">
        <f t="shared" si="38"/>
        <v/>
      </c>
      <c r="N37" s="58">
        <f>S25</f>
        <v>0</v>
      </c>
      <c r="O37" s="58">
        <f>T25</f>
        <v>0</v>
      </c>
      <c r="P37" s="56" t="str">
        <f t="shared" si="3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4"/>
      <c r="J38" s="139" t="s">
        <v>5</v>
      </c>
      <c r="K38" s="140"/>
      <c r="L38" s="57">
        <f>V25</f>
        <v>0</v>
      </c>
      <c r="M38" s="8" t="str">
        <f t="shared" si="38"/>
        <v/>
      </c>
      <c r="N38" s="58">
        <f>X25</f>
        <v>0</v>
      </c>
      <c r="O38" s="58">
        <f>Y25</f>
        <v>0</v>
      </c>
      <c r="P38" s="56" t="str">
        <f t="shared" si="3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4"/>
      <c r="J39" s="139" t="s">
        <v>4</v>
      </c>
      <c r="K39" s="140"/>
      <c r="L39" s="57">
        <f>AA25</f>
        <v>0</v>
      </c>
      <c r="M39" s="8" t="str">
        <f t="shared" si="38"/>
        <v/>
      </c>
      <c r="N39" s="58">
        <f>AC25</f>
        <v>0</v>
      </c>
      <c r="O39" s="58">
        <f>AD25</f>
        <v>0</v>
      </c>
      <c r="P39" s="56" t="str">
        <f t="shared" si="3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33"/>
        <v>1</v>
      </c>
      <c r="C40" s="8">
        <f t="shared" si="34"/>
        <v>1.2195121951219513E-2</v>
      </c>
      <c r="D40" s="13">
        <f t="shared" si="35"/>
        <v>6023.39</v>
      </c>
      <c r="E40" s="14">
        <f t="shared" si="36"/>
        <v>7288.3</v>
      </c>
      <c r="F40" s="21">
        <f t="shared" si="37"/>
        <v>1.0723319007227495E-2</v>
      </c>
      <c r="G40" s="24"/>
      <c r="J40" s="141" t="s">
        <v>0</v>
      </c>
      <c r="K40" s="142"/>
      <c r="L40" s="79">
        <f>SUM(L34:L39)</f>
        <v>82</v>
      </c>
      <c r="M40" s="17">
        <f>SUM(M34:M39)</f>
        <v>1</v>
      </c>
      <c r="N40" s="80">
        <f>SUM(N34:N39)</f>
        <v>564579.04</v>
      </c>
      <c r="O40" s="81">
        <f>SUM(O34:O39)</f>
        <v>679668.3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3"/>
        <v>71</v>
      </c>
      <c r="C41" s="8">
        <f t="shared" si="34"/>
        <v>0.86585365853658536</v>
      </c>
      <c r="D41" s="13">
        <f t="shared" si="35"/>
        <v>246632.39</v>
      </c>
      <c r="E41" s="14">
        <f t="shared" si="36"/>
        <v>294952.84000000003</v>
      </c>
      <c r="F41" s="21">
        <f t="shared" si="37"/>
        <v>0.43396586246555857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3">
      <c r="A42" s="44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82</v>
      </c>
      <c r="C46" s="17">
        <f>SUM(C34:C45)</f>
        <v>1</v>
      </c>
      <c r="D46" s="18">
        <f>SUM(D34:D45)</f>
        <v>564579.04</v>
      </c>
      <c r="E46" s="18">
        <f>SUM(E34:E45)</f>
        <v>679668.3</v>
      </c>
      <c r="F46" s="19">
        <f>SUM(F34:F45)</f>
        <v>0.99999999999999989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 xr:uid="{00000000-0004-0000-01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AG108"/>
  <sheetViews>
    <sheetView showGridLines="0" showZeros="0" tabSelected="1" topLeftCell="A8" zoomScale="80" zoomScaleNormal="80" workbookViewId="0">
      <selection activeCell="I17" sqref="I17"/>
    </sheetView>
  </sheetViews>
  <sheetFormatPr baseColWidth="10"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3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">
      <c r="A6" s="28"/>
      <c r="B6" s="25"/>
      <c r="H6" s="25"/>
      <c r="N6" s="25"/>
    </row>
    <row r="7" spans="1:31" s="24" customFormat="1" ht="24.75" customHeight="1" x14ac:dyDescent="0.3">
      <c r="A7" s="29" t="s">
        <v>39</v>
      </c>
      <c r="B7" s="30" t="s">
        <v>57</v>
      </c>
      <c r="C7" s="31"/>
      <c r="D7" s="31"/>
      <c r="E7" s="31"/>
      <c r="F7" s="31"/>
      <c r="H7" s="69"/>
      <c r="I7" s="84" t="s">
        <v>46</v>
      </c>
      <c r="J7" s="85">
        <v>45551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87" t="str">
        <f>'CONTRACTACIO 1r TR 2024'!B8</f>
        <v>BARCELONA CICLE DEL AIGUA, S.A.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19.95" customHeight="1" thickBot="1" x14ac:dyDescent="0.35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5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5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5">
      <c r="A12" s="113"/>
      <c r="B12" s="32" t="s">
        <v>7</v>
      </c>
      <c r="C12" s="33" t="s">
        <v>8</v>
      </c>
      <c r="D12" s="34" t="s">
        <v>43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5">
      <c r="A13" s="39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>
        <v>1</v>
      </c>
      <c r="H13" s="20">
        <f t="shared" ref="H13:H23" si="2">IF(G13,G13/$G$25,"")</f>
        <v>2.7027027027027029E-2</v>
      </c>
      <c r="I13" s="4">
        <v>1553773.9</v>
      </c>
      <c r="J13" s="5">
        <v>1880066.43</v>
      </c>
      <c r="K13" s="21">
        <f t="shared" ref="K13:K23" si="3">IF(J13,J13/$J$25,"")</f>
        <v>0.89148633697044066</v>
      </c>
      <c r="L13" s="1">
        <v>1</v>
      </c>
      <c r="M13" s="20">
        <f t="shared" ref="M13:M23" si="4">IF(L13,L13/$L$25,"")</f>
        <v>2.3255813953488372E-2</v>
      </c>
      <c r="N13" s="4">
        <v>142392</v>
      </c>
      <c r="O13" s="5">
        <v>172294.32</v>
      </c>
      <c r="P13" s="21">
        <f t="shared" ref="P13:P23" si="5">IF(O13,O13/$O$25,"")</f>
        <v>0.43369756403454834</v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0" customFormat="1" ht="36" customHeight="1" x14ac:dyDescent="0.3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>
        <v>1</v>
      </c>
      <c r="H14" s="20">
        <f t="shared" si="2"/>
        <v>2.7027027027027029E-2</v>
      </c>
      <c r="I14" s="6">
        <v>66033.05</v>
      </c>
      <c r="J14" s="7">
        <v>79900</v>
      </c>
      <c r="K14" s="21">
        <f t="shared" si="3"/>
        <v>3.7886830586054458E-2</v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3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3</v>
      </c>
      <c r="H15" s="20">
        <f t="shared" si="2"/>
        <v>8.1081081081081086E-2</v>
      </c>
      <c r="I15" s="6">
        <v>19049.099999999999</v>
      </c>
      <c r="J15" s="7">
        <v>23008.22</v>
      </c>
      <c r="K15" s="21">
        <f t="shared" si="3"/>
        <v>1.0909994158030914E-2</v>
      </c>
      <c r="L15" s="2">
        <v>2</v>
      </c>
      <c r="M15" s="20">
        <f t="shared" si="4"/>
        <v>4.6511627906976744E-2</v>
      </c>
      <c r="N15" s="6">
        <v>34000</v>
      </c>
      <c r="O15" s="7">
        <v>41140</v>
      </c>
      <c r="P15" s="21">
        <f t="shared" si="5"/>
        <v>0.10355720249153494</v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3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3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>
        <v>1</v>
      </c>
      <c r="M18" s="62">
        <f t="shared" si="4"/>
        <v>2.3255813953488372E-2</v>
      </c>
      <c r="N18" s="65">
        <v>18588.98</v>
      </c>
      <c r="O18" s="66">
        <v>22492.67</v>
      </c>
      <c r="P18" s="63">
        <f t="shared" si="5"/>
        <v>5.6618327218407219E-2</v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3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</v>
      </c>
      <c r="H19" s="20">
        <f t="shared" si="2"/>
        <v>2.7027027027027029E-2</v>
      </c>
      <c r="I19" s="6">
        <v>5452.41</v>
      </c>
      <c r="J19" s="7">
        <v>5997.65</v>
      </c>
      <c r="K19" s="21">
        <f t="shared" si="3"/>
        <v>2.8439543111946123E-3</v>
      </c>
      <c r="L19" s="2">
        <v>2</v>
      </c>
      <c r="M19" s="20">
        <f t="shared" si="4"/>
        <v>4.6511627906976744E-2</v>
      </c>
      <c r="N19" s="6">
        <v>15470.48</v>
      </c>
      <c r="O19" s="7">
        <v>18719.28</v>
      </c>
      <c r="P19" s="21">
        <f t="shared" si="5"/>
        <v>4.7119987103931456E-2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3">
      <c r="A20" s="76" t="s">
        <v>29</v>
      </c>
      <c r="B20" s="64">
        <v>5</v>
      </c>
      <c r="C20" s="62">
        <f t="shared" si="0"/>
        <v>1</v>
      </c>
      <c r="D20" s="65">
        <v>50720.38</v>
      </c>
      <c r="E20" s="66">
        <v>61371.65</v>
      </c>
      <c r="F20" s="21">
        <f t="shared" si="1"/>
        <v>1</v>
      </c>
      <c r="G20" s="64">
        <v>31</v>
      </c>
      <c r="H20" s="62">
        <f t="shared" si="2"/>
        <v>0.83783783783783783</v>
      </c>
      <c r="I20" s="65">
        <v>99172.479999999996</v>
      </c>
      <c r="J20" s="66">
        <v>119939.92</v>
      </c>
      <c r="K20" s="63">
        <f t="shared" si="3"/>
        <v>5.6872883974279413E-2</v>
      </c>
      <c r="L20" s="64">
        <v>37</v>
      </c>
      <c r="M20" s="62">
        <f t="shared" si="4"/>
        <v>0.86046511627906974</v>
      </c>
      <c r="N20" s="65">
        <v>117869.48</v>
      </c>
      <c r="O20" s="66">
        <v>142622.09</v>
      </c>
      <c r="P20" s="63">
        <f t="shared" si="5"/>
        <v>0.35900691915157806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3">
      <c r="A21" s="44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3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1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13">IF(G24,G24/$G$25,"")</f>
        <v/>
      </c>
      <c r="I24" s="65"/>
      <c r="J24" s="66"/>
      <c r="K24" s="63" t="str">
        <f t="shared" ref="K24" si="14">IF(J24,J24/$J$25,"")</f>
        <v/>
      </c>
      <c r="L24" s="64"/>
      <c r="M24" s="62" t="str">
        <f t="shared" ref="M24" si="15">IF(L24,L24/$L$25,"")</f>
        <v/>
      </c>
      <c r="N24" s="65"/>
      <c r="O24" s="66"/>
      <c r="P24" s="63" t="str">
        <f t="shared" ref="P24" si="16">IF(O24,O24/$O$25,"")</f>
        <v/>
      </c>
      <c r="Q24" s="64"/>
      <c r="R24" s="62" t="str">
        <f t="shared" ref="R24" si="1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18">IF(V24,V24/$V$25,"")</f>
        <v/>
      </c>
      <c r="X24" s="65"/>
      <c r="Y24" s="66"/>
      <c r="Z24" s="63" t="str">
        <f t="shared" ref="Z24" si="19">IF(Y24,Y24/$Y$25,"")</f>
        <v/>
      </c>
      <c r="AA24" s="64"/>
      <c r="AB24" s="20" t="str">
        <f t="shared" ref="AB24" si="20">IF(AA24,AA24/$AA$25,"")</f>
        <v/>
      </c>
      <c r="AC24" s="65"/>
      <c r="AD24" s="66"/>
      <c r="AE24" s="63" t="str">
        <f t="shared" ref="AE24" si="21">IF(AD24,AD24/$AD$25,"")</f>
        <v/>
      </c>
    </row>
    <row r="25" spans="1:31" ht="33" customHeight="1" thickBot="1" x14ac:dyDescent="0.35">
      <c r="A25" s="78" t="s">
        <v>0</v>
      </c>
      <c r="B25" s="16">
        <f t="shared" ref="B25:AE25" si="22">SUM(B13:B24)</f>
        <v>5</v>
      </c>
      <c r="C25" s="17">
        <f t="shared" si="22"/>
        <v>1</v>
      </c>
      <c r="D25" s="18">
        <f t="shared" si="22"/>
        <v>50720.38</v>
      </c>
      <c r="E25" s="18">
        <f t="shared" si="22"/>
        <v>61371.65</v>
      </c>
      <c r="F25" s="19">
        <f t="shared" si="22"/>
        <v>1</v>
      </c>
      <c r="G25" s="16">
        <f t="shared" si="22"/>
        <v>37</v>
      </c>
      <c r="H25" s="17">
        <f t="shared" si="22"/>
        <v>1</v>
      </c>
      <c r="I25" s="18">
        <f t="shared" si="22"/>
        <v>1743480.94</v>
      </c>
      <c r="J25" s="18">
        <f t="shared" si="22"/>
        <v>2108912.2199999997</v>
      </c>
      <c r="K25" s="19">
        <f t="shared" si="22"/>
        <v>1.0000000000000002</v>
      </c>
      <c r="L25" s="16">
        <f t="shared" si="22"/>
        <v>43</v>
      </c>
      <c r="M25" s="17">
        <f t="shared" si="22"/>
        <v>1</v>
      </c>
      <c r="N25" s="18">
        <f t="shared" si="22"/>
        <v>328320.94</v>
      </c>
      <c r="O25" s="18">
        <f t="shared" si="22"/>
        <v>397268.36</v>
      </c>
      <c r="P25" s="19">
        <f t="shared" si="22"/>
        <v>1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4" customFormat="1" ht="18.75" customHeight="1" x14ac:dyDescent="0.3">
      <c r="B26" s="25"/>
      <c r="H26" s="25"/>
      <c r="N26" s="25"/>
    </row>
    <row r="27" spans="1:31" s="47" customFormat="1" ht="34.200000000000003" hidden="1" customHeight="1" x14ac:dyDescent="0.3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3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23">B13+G13+L13+Q13+AA13+V13</f>
        <v>2</v>
      </c>
      <c r="C34" s="8">
        <f t="shared" ref="C34:C42" si="24">IF(B34,B34/$B$46,"")</f>
        <v>2.3529411764705882E-2</v>
      </c>
      <c r="D34" s="10">
        <f t="shared" ref="D34:D45" si="25">D13+I13+N13+S13+AC13+X13</f>
        <v>1696165.9</v>
      </c>
      <c r="E34" s="11">
        <f t="shared" ref="E34:E45" si="26">E13+J13+O13+T13+AD13+Y13</f>
        <v>2052360.75</v>
      </c>
      <c r="F34" s="21">
        <f t="shared" ref="F34:F43" si="27">IF(E34,E34/$E$46,"")</f>
        <v>0.79934527758370066</v>
      </c>
      <c r="J34" s="143" t="s">
        <v>3</v>
      </c>
      <c r="K34" s="144"/>
      <c r="L34" s="54">
        <f>B25</f>
        <v>5</v>
      </c>
      <c r="M34" s="8">
        <f>IF(L34,L34/$L$40,"")</f>
        <v>5.8823529411764705E-2</v>
      </c>
      <c r="N34" s="55">
        <f>D25</f>
        <v>50720.38</v>
      </c>
      <c r="O34" s="55">
        <f>E25</f>
        <v>61371.65</v>
      </c>
      <c r="P34" s="56">
        <f>IF(O34,O34/$O$40,"")</f>
        <v>2.3902785416754703E-2</v>
      </c>
    </row>
    <row r="35" spans="1:33" s="24" customFormat="1" ht="30" customHeight="1" x14ac:dyDescent="0.3">
      <c r="A35" s="41" t="s">
        <v>18</v>
      </c>
      <c r="B35" s="12">
        <f t="shared" si="23"/>
        <v>1</v>
      </c>
      <c r="C35" s="8">
        <f t="shared" si="24"/>
        <v>1.1764705882352941E-2</v>
      </c>
      <c r="D35" s="13">
        <f t="shared" si="25"/>
        <v>66033.05</v>
      </c>
      <c r="E35" s="14">
        <f t="shared" si="26"/>
        <v>79900</v>
      </c>
      <c r="F35" s="21">
        <f t="shared" si="27"/>
        <v>3.1119133261020355E-2</v>
      </c>
      <c r="J35" s="139" t="s">
        <v>1</v>
      </c>
      <c r="K35" s="140"/>
      <c r="L35" s="57">
        <f>G25</f>
        <v>37</v>
      </c>
      <c r="M35" s="8">
        <f>IF(L35,L35/$L$40,"")</f>
        <v>0.43529411764705883</v>
      </c>
      <c r="N35" s="58">
        <f>I25</f>
        <v>1743480.94</v>
      </c>
      <c r="O35" s="58">
        <f>J25</f>
        <v>2108912.2199999997</v>
      </c>
      <c r="P35" s="56">
        <f>IF(O35,O35/$O$40,"")</f>
        <v>0.82137071852283217</v>
      </c>
    </row>
    <row r="36" spans="1:33" ht="30" customHeight="1" x14ac:dyDescent="0.3">
      <c r="A36" s="41" t="s">
        <v>19</v>
      </c>
      <c r="B36" s="12">
        <f t="shared" si="23"/>
        <v>5</v>
      </c>
      <c r="C36" s="8">
        <f t="shared" si="24"/>
        <v>5.8823529411764705E-2</v>
      </c>
      <c r="D36" s="13">
        <f t="shared" si="25"/>
        <v>53049.1</v>
      </c>
      <c r="E36" s="14">
        <f t="shared" si="26"/>
        <v>64148.22</v>
      </c>
      <c r="F36" s="21">
        <f t="shared" si="27"/>
        <v>2.4984192823995634E-2</v>
      </c>
      <c r="G36" s="24"/>
      <c r="J36" s="139" t="s">
        <v>2</v>
      </c>
      <c r="K36" s="140"/>
      <c r="L36" s="57">
        <f>L25</f>
        <v>43</v>
      </c>
      <c r="M36" s="8">
        <f>IF(L36,L36/$L$40,"")</f>
        <v>0.50588235294117645</v>
      </c>
      <c r="N36" s="58">
        <f>N25</f>
        <v>328320.94</v>
      </c>
      <c r="O36" s="58">
        <f>O25</f>
        <v>397268.36</v>
      </c>
      <c r="P36" s="56">
        <f>IF(O36,O36/$O$40,"")</f>
        <v>0.15472649606041317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139" t="s">
        <v>34</v>
      </c>
      <c r="K37" s="140"/>
      <c r="L37" s="57">
        <f>Q25</f>
        <v>0</v>
      </c>
      <c r="M37" s="8" t="str">
        <f>IF(L37,L37/$L$40,"")</f>
        <v/>
      </c>
      <c r="N37" s="58">
        <f>S25</f>
        <v>0</v>
      </c>
      <c r="O37" s="58">
        <f>T25</f>
        <v>0</v>
      </c>
      <c r="P37" s="56" t="str">
        <f>IF(O37,O37/$O$40,"")</f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4"/>
      <c r="J38" s="139" t="s">
        <v>5</v>
      </c>
      <c r="K38" s="140"/>
      <c r="L38" s="57">
        <f>V25</f>
        <v>0</v>
      </c>
      <c r="M38" s="8" t="str">
        <f>IF(L38,L38/$L$40,"")</f>
        <v/>
      </c>
      <c r="N38" s="58">
        <f>X25</f>
        <v>0</v>
      </c>
      <c r="O38" s="58">
        <f>Y25</f>
        <v>0</v>
      </c>
      <c r="P38" s="56" t="str">
        <f>IF(O38,O38/$O$40,"")</f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23"/>
        <v>1</v>
      </c>
      <c r="C39" s="8">
        <f t="shared" si="24"/>
        <v>1.1764705882352941E-2</v>
      </c>
      <c r="D39" s="13">
        <f t="shared" si="25"/>
        <v>18588.98</v>
      </c>
      <c r="E39" s="22">
        <f t="shared" si="26"/>
        <v>22492.67</v>
      </c>
      <c r="F39" s="21">
        <f t="shared" si="27"/>
        <v>8.7603553833060666E-3</v>
      </c>
      <c r="G39" s="24"/>
      <c r="J39" s="139" t="s">
        <v>4</v>
      </c>
      <c r="K39" s="140"/>
      <c r="L39" s="57">
        <f>AA25</f>
        <v>0</v>
      </c>
      <c r="M39" s="8" t="str">
        <f t="shared" ref="M39" si="28">IF(L39,L39/$L$40,"")</f>
        <v/>
      </c>
      <c r="N39" s="58">
        <f>AC25</f>
        <v>0</v>
      </c>
      <c r="O39" s="58">
        <f>AD25</f>
        <v>0</v>
      </c>
      <c r="P39" s="56" t="str">
        <f t="shared" ref="P39" si="29">IF(O39,O39/$O$40,"")</f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23"/>
        <v>3</v>
      </c>
      <c r="C40" s="8">
        <f t="shared" si="24"/>
        <v>3.5294117647058823E-2</v>
      </c>
      <c r="D40" s="13">
        <f t="shared" si="25"/>
        <v>20922.89</v>
      </c>
      <c r="E40" s="14">
        <f t="shared" si="26"/>
        <v>24716.93</v>
      </c>
      <c r="F40" s="21">
        <f t="shared" si="27"/>
        <v>9.6266512950351924E-3</v>
      </c>
      <c r="G40" s="24"/>
      <c r="J40" s="141" t="s">
        <v>0</v>
      </c>
      <c r="K40" s="142"/>
      <c r="L40" s="79">
        <f>SUM(L34:L39)</f>
        <v>85</v>
      </c>
      <c r="M40" s="17">
        <f>SUM(M34:M39)</f>
        <v>1</v>
      </c>
      <c r="N40" s="80">
        <f>SUM(N34:N39)</f>
        <v>2122522.2599999998</v>
      </c>
      <c r="O40" s="81">
        <f>SUM(O34:O39)</f>
        <v>2567552.2299999995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23"/>
        <v>73</v>
      </c>
      <c r="C41" s="8">
        <f t="shared" si="24"/>
        <v>0.85882352941176465</v>
      </c>
      <c r="D41" s="13">
        <f t="shared" si="25"/>
        <v>267762.33999999997</v>
      </c>
      <c r="E41" s="14">
        <f t="shared" si="26"/>
        <v>323933.66000000003</v>
      </c>
      <c r="F41" s="21">
        <f t="shared" si="27"/>
        <v>0.12616438965294194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3">
      <c r="A42" s="44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85</v>
      </c>
      <c r="C46" s="17">
        <f>SUM(C34:C45)</f>
        <v>1</v>
      </c>
      <c r="D46" s="18">
        <f>SUM(D34:D45)</f>
        <v>2122522.2599999998</v>
      </c>
      <c r="E46" s="18">
        <f>SUM(E34:E45)</f>
        <v>2567552.2300000004</v>
      </c>
      <c r="F46" s="19">
        <f>SUM(F34:F45)</f>
        <v>0.99999999999999989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 xr:uid="{00000000-0004-0000-02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baseColWidth="10"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3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">
      <c r="A6" s="28"/>
      <c r="B6" s="25"/>
      <c r="H6" s="25"/>
      <c r="N6" s="25"/>
    </row>
    <row r="7" spans="1:31" s="24" customFormat="1" ht="24.75" customHeight="1" x14ac:dyDescent="0.3">
      <c r="A7" s="29" t="s">
        <v>40</v>
      </c>
      <c r="B7" s="30" t="s">
        <v>58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87" t="str">
        <f>'CONTRACTACIO 1r TR 2024'!B8</f>
        <v>BARCELONA CICLE DEL AIGUA, S.A.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5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5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5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5">
      <c r="A12" s="113"/>
      <c r="B12" s="32" t="s">
        <v>7</v>
      </c>
      <c r="C12" s="33" t="s">
        <v>8</v>
      </c>
      <c r="D12" s="34" t="s">
        <v>44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0" customFormat="1" ht="36" customHeight="1" x14ac:dyDescent="0.3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0" customFormat="1" ht="36" customHeight="1" x14ac:dyDescent="0.3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0" customFormat="1" ht="36" customHeight="1" x14ac:dyDescent="0.3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5" customFormat="1" ht="36" customHeight="1" x14ac:dyDescent="0.3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>IF(L18,L18/$L$25,"")</f>
        <v/>
      </c>
      <c r="N18" s="65"/>
      <c r="O18" s="66"/>
      <c r="P18" s="63" t="str">
        <f>IF(O18,O18/$O$25,"")</f>
        <v/>
      </c>
      <c r="Q18" s="67"/>
      <c r="R18" s="62" t="str">
        <f t="shared" si="4"/>
        <v/>
      </c>
      <c r="S18" s="65"/>
      <c r="T18" s="66"/>
      <c r="U18" s="63" t="str">
        <f t="shared" si="5"/>
        <v/>
      </c>
      <c r="V18" s="67"/>
      <c r="W18" s="62" t="str">
        <f t="shared" si="6"/>
        <v/>
      </c>
      <c r="X18" s="65"/>
      <c r="Y18" s="66"/>
      <c r="Z18" s="63" t="str">
        <f t="shared" si="7"/>
        <v/>
      </c>
      <c r="AA18" s="67"/>
      <c r="AB18" s="20" t="str">
        <f t="shared" si="8"/>
        <v/>
      </c>
      <c r="AC18" s="65"/>
      <c r="AD18" s="66"/>
      <c r="AE18" s="63" t="str">
        <f t="shared" si="9"/>
        <v/>
      </c>
    </row>
    <row r="19" spans="1:31" s="40" customFormat="1" ht="36" customHeight="1" x14ac:dyDescent="0.3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5" customFormat="1" ht="36" customHeight="1" x14ac:dyDescent="0.3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>IF(L20,L20/$L$25,"")</f>
        <v/>
      </c>
      <c r="N20" s="65"/>
      <c r="O20" s="66"/>
      <c r="P20" s="63" t="str">
        <f>IF(O20,O20/$O$25,"")</f>
        <v/>
      </c>
      <c r="Q20" s="64"/>
      <c r="R20" s="62" t="str">
        <f t="shared" si="4"/>
        <v/>
      </c>
      <c r="S20" s="65"/>
      <c r="T20" s="66"/>
      <c r="U20" s="63" t="str">
        <f t="shared" si="5"/>
        <v/>
      </c>
      <c r="V20" s="64"/>
      <c r="W20" s="62" t="str">
        <f t="shared" si="6"/>
        <v/>
      </c>
      <c r="X20" s="65"/>
      <c r="Y20" s="66"/>
      <c r="Z20" s="63" t="str">
        <f t="shared" si="7"/>
        <v/>
      </c>
      <c r="AA20" s="64"/>
      <c r="AB20" s="20" t="str">
        <f t="shared" si="8"/>
        <v/>
      </c>
      <c r="AC20" s="65"/>
      <c r="AD20" s="66"/>
      <c r="AE20" s="63" t="str">
        <f t="shared" si="9"/>
        <v/>
      </c>
    </row>
    <row r="21" spans="1:31" s="40" customFormat="1" ht="39.9" hidden="1" customHeight="1" x14ac:dyDescent="0.3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0" customFormat="1" ht="39.9" customHeight="1" x14ac:dyDescent="0.3">
      <c r="A22" s="76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20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1">IF(G24,G24/$G$25,"")</f>
        <v/>
      </c>
      <c r="I24" s="65"/>
      <c r="J24" s="66"/>
      <c r="K24" s="63" t="str">
        <f t="shared" ref="K24" si="22">IF(J24,J24/$J$25,"")</f>
        <v/>
      </c>
      <c r="L24" s="64"/>
      <c r="M24" s="62" t="str">
        <f t="shared" ref="M24" si="23">IF(L24,L24/$L$25,"")</f>
        <v/>
      </c>
      <c r="N24" s="65"/>
      <c r="O24" s="66"/>
      <c r="P24" s="63" t="str">
        <f t="shared" ref="P24" si="24">IF(O24,O24/$O$25,"")</f>
        <v/>
      </c>
      <c r="Q24" s="64"/>
      <c r="R24" s="62" t="str">
        <f t="shared" ref="R24" si="25">IF(Q24,Q24/$Q$25,"")</f>
        <v/>
      </c>
      <c r="S24" s="65"/>
      <c r="T24" s="66"/>
      <c r="U24" s="63" t="str">
        <f t="shared" si="5"/>
        <v/>
      </c>
      <c r="V24" s="64"/>
      <c r="W24" s="62" t="str">
        <f t="shared" ref="W24" si="26">IF(V24,V24/$V$25,"")</f>
        <v/>
      </c>
      <c r="X24" s="65"/>
      <c r="Y24" s="66"/>
      <c r="Z24" s="63" t="str">
        <f t="shared" ref="Z24" si="27">IF(Y24,Y24/$Y$25,"")</f>
        <v/>
      </c>
      <c r="AA24" s="64"/>
      <c r="AB24" s="20" t="str">
        <f t="shared" ref="AB24" si="28">IF(AA24,AA24/$AA$25,"")</f>
        <v/>
      </c>
      <c r="AC24" s="65"/>
      <c r="AD24" s="66"/>
      <c r="AE24" s="63" t="str">
        <f t="shared" ref="AE24" si="29">IF(AD24,AD24/$AD$25,"")</f>
        <v/>
      </c>
    </row>
    <row r="25" spans="1:31" ht="33" customHeight="1" thickBot="1" x14ac:dyDescent="0.35">
      <c r="A25" s="78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4" customFormat="1" ht="18.75" customHeight="1" x14ac:dyDescent="0.3">
      <c r="B26" s="25"/>
      <c r="H26" s="25"/>
      <c r="N26" s="25"/>
    </row>
    <row r="27" spans="1:31" s="47" customFormat="1" ht="34.200000000000003" hidden="1" customHeight="1" x14ac:dyDescent="0.3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3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43" t="s">
        <v>3</v>
      </c>
      <c r="K34" s="144"/>
      <c r="L34" s="54">
        <f>B25</f>
        <v>0</v>
      </c>
      <c r="M34" s="8" t="str">
        <f t="shared" ref="M34:M39" si="36">IF(L34,L34/$L$40,"")</f>
        <v/>
      </c>
      <c r="N34" s="55">
        <f>D25</f>
        <v>0</v>
      </c>
      <c r="O34" s="55">
        <f>E25</f>
        <v>0</v>
      </c>
      <c r="P34" s="56" t="str">
        <f t="shared" ref="P34:P39" si="37">IF(O34,O34/$O$40,"")</f>
        <v/>
      </c>
    </row>
    <row r="35" spans="1:33" s="24" customFormat="1" ht="30" customHeight="1" x14ac:dyDescent="0.3">
      <c r="A35" s="41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39" t="s">
        <v>1</v>
      </c>
      <c r="K35" s="140"/>
      <c r="L35" s="57">
        <f>G25</f>
        <v>0</v>
      </c>
      <c r="M35" s="8" t="str">
        <f t="shared" si="36"/>
        <v/>
      </c>
      <c r="N35" s="58">
        <f>I25</f>
        <v>0</v>
      </c>
      <c r="O35" s="58">
        <f>J25</f>
        <v>0</v>
      </c>
      <c r="P35" s="56" t="str">
        <f t="shared" si="37"/>
        <v/>
      </c>
    </row>
    <row r="36" spans="1:33" ht="30" customHeight="1" x14ac:dyDescent="0.3">
      <c r="A36" s="41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4"/>
      <c r="J36" s="139" t="s">
        <v>2</v>
      </c>
      <c r="K36" s="140"/>
      <c r="L36" s="57">
        <f>L25</f>
        <v>0</v>
      </c>
      <c r="M36" s="8" t="str">
        <f t="shared" si="36"/>
        <v/>
      </c>
      <c r="N36" s="58">
        <f>N25</f>
        <v>0</v>
      </c>
      <c r="O36" s="58">
        <f>O25</f>
        <v>0</v>
      </c>
      <c r="P36" s="56" t="str">
        <f t="shared" si="37"/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4"/>
      <c r="J37" s="139" t="s">
        <v>34</v>
      </c>
      <c r="K37" s="140"/>
      <c r="L37" s="57">
        <f>Q25</f>
        <v>0</v>
      </c>
      <c r="M37" s="8" t="str">
        <f t="shared" si="36"/>
        <v/>
      </c>
      <c r="N37" s="58">
        <f>S25</f>
        <v>0</v>
      </c>
      <c r="O37" s="58">
        <f>T25</f>
        <v>0</v>
      </c>
      <c r="P37" s="56" t="str">
        <f t="shared" si="37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4"/>
      <c r="J38" s="139" t="s">
        <v>5</v>
      </c>
      <c r="K38" s="140"/>
      <c r="L38" s="57">
        <f>V25</f>
        <v>0</v>
      </c>
      <c r="M38" s="8" t="str">
        <f t="shared" si="36"/>
        <v/>
      </c>
      <c r="N38" s="58">
        <f>X25</f>
        <v>0</v>
      </c>
      <c r="O38" s="58">
        <f>Y25</f>
        <v>0</v>
      </c>
      <c r="P38" s="56" t="str">
        <f t="shared" si="37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4"/>
      <c r="J39" s="139" t="s">
        <v>4</v>
      </c>
      <c r="K39" s="140"/>
      <c r="L39" s="57">
        <f>AA25</f>
        <v>0</v>
      </c>
      <c r="M39" s="8" t="str">
        <f t="shared" si="36"/>
        <v/>
      </c>
      <c r="N39" s="58">
        <f>AC25</f>
        <v>0</v>
      </c>
      <c r="O39" s="58">
        <f>AD25</f>
        <v>0</v>
      </c>
      <c r="P39" s="56" t="str">
        <f t="shared" si="37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14">
        <f t="shared" si="34"/>
        <v>0</v>
      </c>
      <c r="F40" s="21" t="str">
        <f t="shared" si="35"/>
        <v/>
      </c>
      <c r="G40" s="24"/>
      <c r="J40" s="141" t="s">
        <v>0</v>
      </c>
      <c r="K40" s="142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14">
        <f t="shared" si="34"/>
        <v>0</v>
      </c>
      <c r="F41" s="21" t="str">
        <f t="shared" si="35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3">
      <c r="A42" s="44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baseColWidth="10" defaultColWidth="9.109375" defaultRowHeight="14.4" x14ac:dyDescent="0.3"/>
  <cols>
    <col min="1" max="1" width="30.44140625" style="26" customWidth="1"/>
    <col min="2" max="2" width="11.109375" style="59" customWidth="1"/>
    <col min="3" max="3" width="10.6640625" style="26" customWidth="1"/>
    <col min="4" max="4" width="19.109375" style="26" customWidth="1"/>
    <col min="5" max="5" width="19.664062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1" width="11.44140625" style="26" customWidth="1"/>
    <col min="12" max="12" width="11.6640625" style="26" customWidth="1"/>
    <col min="13" max="13" width="10.6640625" style="26" customWidth="1"/>
    <col min="14" max="14" width="20.1093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5.441406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x14ac:dyDescent="0.35">
      <c r="B4" s="25"/>
      <c r="H4" s="25"/>
      <c r="N4" s="25"/>
    </row>
    <row r="5" spans="1:31" s="24" customFormat="1" ht="30.75" customHeight="1" x14ac:dyDescent="0.3">
      <c r="A5" s="27" t="s">
        <v>37</v>
      </c>
      <c r="B5" s="25"/>
      <c r="H5" s="25"/>
      <c r="N5" s="25"/>
    </row>
    <row r="6" spans="1:31" s="24" customFormat="1" ht="6.75" customHeight="1" x14ac:dyDescent="0.3">
      <c r="A6" s="28"/>
      <c r="B6" s="25"/>
      <c r="H6" s="25"/>
      <c r="N6" s="25"/>
    </row>
    <row r="7" spans="1:31" s="24" customFormat="1" ht="24.75" customHeight="1" x14ac:dyDescent="0.3">
      <c r="A7" s="29" t="s">
        <v>59</v>
      </c>
      <c r="B7" s="30" t="s">
        <v>60</v>
      </c>
      <c r="C7" s="31"/>
      <c r="D7" s="31"/>
      <c r="E7" s="31"/>
      <c r="F7" s="31"/>
      <c r="H7" s="69"/>
      <c r="J7" s="31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87" t="str">
        <f>'CONTRACTACIO 1r TR 2024'!B8</f>
        <v>BARCELONA CICLE DEL AIGUA, S.A.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4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5">
      <c r="A10" s="24"/>
      <c r="B10" s="163" t="s">
        <v>6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5"/>
    </row>
    <row r="11" spans="1:31" ht="30" customHeight="1" thickBot="1" x14ac:dyDescent="0.35">
      <c r="A11" s="166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3" t="s">
        <v>4</v>
      </c>
      <c r="W11" s="134"/>
      <c r="X11" s="134"/>
      <c r="Y11" s="134"/>
      <c r="Z11" s="135"/>
      <c r="AA11" s="136" t="s">
        <v>5</v>
      </c>
      <c r="AB11" s="137"/>
      <c r="AC11" s="137"/>
      <c r="AD11" s="137"/>
      <c r="AE11" s="138"/>
    </row>
    <row r="12" spans="1:31" ht="39" customHeight="1" thickBot="1" x14ac:dyDescent="0.35">
      <c r="A12" s="167"/>
      <c r="B12" s="32" t="s">
        <v>7</v>
      </c>
      <c r="C12" s="33" t="s">
        <v>8</v>
      </c>
      <c r="D12" s="34" t="s">
        <v>48</v>
      </c>
      <c r="E12" s="35" t="s">
        <v>49</v>
      </c>
      <c r="F12" s="36" t="s">
        <v>13</v>
      </c>
      <c r="G12" s="37" t="s">
        <v>7</v>
      </c>
      <c r="H12" s="33" t="s">
        <v>8</v>
      </c>
      <c r="I12" s="34" t="s">
        <v>48</v>
      </c>
      <c r="J12" s="35" t="s">
        <v>49</v>
      </c>
      <c r="K12" s="36" t="s">
        <v>13</v>
      </c>
      <c r="L12" s="37" t="s">
        <v>7</v>
      </c>
      <c r="M12" s="33" t="s">
        <v>8</v>
      </c>
      <c r="N12" s="34" t="s">
        <v>48</v>
      </c>
      <c r="O12" s="35" t="s">
        <v>49</v>
      </c>
      <c r="P12" s="36" t="s">
        <v>13</v>
      </c>
      <c r="Q12" s="37" t="s">
        <v>7</v>
      </c>
      <c r="R12" s="33" t="s">
        <v>8</v>
      </c>
      <c r="S12" s="34" t="s">
        <v>48</v>
      </c>
      <c r="T12" s="35" t="s">
        <v>49</v>
      </c>
      <c r="U12" s="38" t="s">
        <v>13</v>
      </c>
      <c r="V12" s="32" t="s">
        <v>7</v>
      </c>
      <c r="W12" s="33" t="s">
        <v>8</v>
      </c>
      <c r="X12" s="34" t="s">
        <v>48</v>
      </c>
      <c r="Y12" s="35" t="s">
        <v>49</v>
      </c>
      <c r="Z12" s="36" t="s">
        <v>13</v>
      </c>
      <c r="AA12" s="32" t="s">
        <v>7</v>
      </c>
      <c r="AB12" s="33" t="s">
        <v>8</v>
      </c>
      <c r="AC12" s="34" t="s">
        <v>48</v>
      </c>
      <c r="AD12" s="35" t="s">
        <v>49</v>
      </c>
      <c r="AE12" s="36" t="s">
        <v>13</v>
      </c>
    </row>
    <row r="13" spans="1:31" s="40" customFormat="1" ht="36" customHeight="1" x14ac:dyDescent="0.3">
      <c r="A13" s="39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5</v>
      </c>
      <c r="H13" s="20">
        <f t="shared" ref="H13:H24" si="2">IF(G13,G13/$G$25,"")</f>
        <v>4.065040650406504E-2</v>
      </c>
      <c r="I13" s="10">
        <f>'CONTRACTACIO 1r TR 2024'!I13+'CONTRACTACIO 2n TR 2024'!I13+'CONTRACTACIO 3r TR 2024'!I13+'CONTRACTACIO 4t TR 2024'!I13</f>
        <v>6936052.0199999996</v>
      </c>
      <c r="J13" s="10">
        <f>'CONTRACTACIO 1r TR 2024'!J13+'CONTRACTACIO 2n TR 2024'!J13+'CONTRACTACIO 3r TR 2024'!J13+'CONTRACTACIO 4t TR 2024'!J13</f>
        <v>8220574.9399999995</v>
      </c>
      <c r="K13" s="21">
        <f t="shared" ref="K13:K24" si="3">IF(J13,J13/$J$25,"")</f>
        <v>0.90327956608122029</v>
      </c>
      <c r="L13" s="9">
        <f>'CONTRACTACIO 1r TR 2024'!L13+'CONTRACTACIO 2n TR 2024'!L13+'CONTRACTACIO 3r TR 2024'!L13+'CONTRACTACIO 4t TR 2024'!L13</f>
        <v>1</v>
      </c>
      <c r="M13" s="20">
        <f t="shared" ref="M13:M24" si="4">IF(L13,L13/$L$25,"")</f>
        <v>8.0645161290322578E-3</v>
      </c>
      <c r="N13" s="10">
        <f>'CONTRACTACIO 1r TR 2024'!N13+'CONTRACTACIO 2n TR 2024'!N13+'CONTRACTACIO 3r TR 2024'!N13+'CONTRACTACIO 4t TR 2024'!N13</f>
        <v>142392</v>
      </c>
      <c r="O13" s="10">
        <f>'CONTRACTACIO 1r TR 2024'!O13+'CONTRACTACIO 2n TR 2024'!O13+'CONTRACTACIO 3r TR 2024'!O13+'CONTRACTACIO 4t TR 2024'!O13</f>
        <v>172294.32</v>
      </c>
      <c r="P13" s="21">
        <f t="shared" ref="P13:P24" si="5">IF(O13,O13/$O$25,"")</f>
        <v>0.22654935082069716</v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0" customFormat="1" ht="36" customHeight="1" x14ac:dyDescent="0.3">
      <c r="A14" s="41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7</v>
      </c>
      <c r="H14" s="20">
        <f t="shared" si="2"/>
        <v>5.6910569105691054E-2</v>
      </c>
      <c r="I14" s="13">
        <f>'CONTRACTACIO 1r TR 2024'!I14+'CONTRACTACIO 2n TR 2024'!I14+'CONTRACTACIO 3r TR 2024'!I14+'CONTRACTACIO 4t TR 2024'!I14</f>
        <v>389543.74</v>
      </c>
      <c r="J14" s="13">
        <f>'CONTRACTACIO 1r TR 2024'!J14+'CONTRACTACIO 2n TR 2024'!J14+'CONTRACTACIO 3r TR 2024'!J14+'CONTRACTACIO 4t TR 2024'!J14</f>
        <v>471347.93</v>
      </c>
      <c r="K14" s="21">
        <f t="shared" si="3"/>
        <v>5.1791870616251741E-2</v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0" customFormat="1" ht="36" customHeight="1" x14ac:dyDescent="0.3">
      <c r="A15" s="41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7</v>
      </c>
      <c r="H15" s="20">
        <f t="shared" si="2"/>
        <v>5.6910569105691054E-2</v>
      </c>
      <c r="I15" s="13">
        <f>'CONTRACTACIO 1r TR 2024'!I15+'CONTRACTACIO 2n TR 2024'!I15+'CONTRACTACIO 3r TR 2024'!I15+'CONTRACTACIO 4t TR 2024'!I15</f>
        <v>41603.050000000003</v>
      </c>
      <c r="J15" s="13">
        <f>'CONTRACTACIO 1r TR 2024'!J15+'CONTRACTACIO 2n TR 2024'!J15+'CONTRACTACIO 3r TR 2024'!J15+'CONTRACTACIO 4t TR 2024'!J15</f>
        <v>50221.89</v>
      </c>
      <c r="K15" s="21">
        <f t="shared" si="3"/>
        <v>5.5183983283508369E-3</v>
      </c>
      <c r="L15" s="9">
        <f>'CONTRACTACIO 1r TR 2024'!L15+'CONTRACTACIO 2n TR 2024'!L15+'CONTRACTACIO 3r TR 2024'!L15+'CONTRACTACIO 4t TR 2024'!L15</f>
        <v>9</v>
      </c>
      <c r="M15" s="20">
        <f t="shared" si="4"/>
        <v>7.2580645161290328E-2</v>
      </c>
      <c r="N15" s="13">
        <f>'CONTRACTACIO 1r TR 2024'!N15+'CONTRACTACIO 2n TR 2024'!N15+'CONTRACTACIO 3r TR 2024'!N15+'CONTRACTACIO 4t TR 2024'!N15</f>
        <v>131812.43</v>
      </c>
      <c r="O15" s="13">
        <f>'CONTRACTACIO 1r TR 2024'!O15+'CONTRACTACIO 2n TR 2024'!O15+'CONTRACTACIO 3r TR 2024'!O15+'CONTRACTACIO 4t TR 2024'!O15</f>
        <v>159493.04999999999</v>
      </c>
      <c r="P15" s="21">
        <f t="shared" si="5"/>
        <v>0.20971699437284402</v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0" customFormat="1" ht="36" customHeight="1" x14ac:dyDescent="0.3">
      <c r="A16" s="41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0" customFormat="1" ht="36" customHeight="1" x14ac:dyDescent="0.3">
      <c r="A18" s="42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0</v>
      </c>
      <c r="H18" s="20" t="str">
        <f t="shared" si="2"/>
        <v/>
      </c>
      <c r="I18" s="13">
        <f>'CONTRACTACIO 1r TR 2024'!I18+'CONTRACTACIO 2n TR 2024'!I18+'CONTRACTACIO 3r TR 2024'!I18+'CONTRACTACIO 4t TR 2024'!I18</f>
        <v>0</v>
      </c>
      <c r="J18" s="13">
        <f>'CONTRACTACIO 1r TR 2024'!J18+'CONTRACTACIO 2n TR 2024'!J18+'CONTRACTACIO 3r TR 2024'!J18+'CONTRACTACIO 4t TR 2024'!J18</f>
        <v>0</v>
      </c>
      <c r="K18" s="21" t="str">
        <f t="shared" si="3"/>
        <v/>
      </c>
      <c r="L18" s="9">
        <f>'CONTRACTACIO 1r TR 2024'!L18+'CONTRACTACIO 2n TR 2024'!L18+'CONTRACTACIO 3r TR 2024'!L18+'CONTRACTACIO 4t TR 2024'!L18</f>
        <v>3</v>
      </c>
      <c r="M18" s="20">
        <f t="shared" si="4"/>
        <v>2.4193548387096774E-2</v>
      </c>
      <c r="N18" s="13">
        <f>'CONTRACTACIO 1r TR 2024'!N18+'CONTRACTACIO 2n TR 2024'!N18+'CONTRACTACIO 3r TR 2024'!N18+'CONTRACTACIO 4t TR 2024'!N18</f>
        <v>65722.12</v>
      </c>
      <c r="O18" s="13">
        <f>'CONTRACTACIO 1r TR 2024'!O18+'CONTRACTACIO 2n TR 2024'!O18+'CONTRACTACIO 3r TR 2024'!O18+'CONTRACTACIO 4t TR 2024'!O18</f>
        <v>79523.76999999999</v>
      </c>
      <c r="P18" s="21">
        <f t="shared" si="5"/>
        <v>0.10456559721942331</v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0" customFormat="1" ht="36" customHeight="1" x14ac:dyDescent="0.3">
      <c r="A19" s="42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3</v>
      </c>
      <c r="H19" s="20">
        <f t="shared" si="2"/>
        <v>2.4390243902439025E-2</v>
      </c>
      <c r="I19" s="13">
        <f>'CONTRACTACIO 1r TR 2024'!I19+'CONTRACTACIO 2n TR 2024'!I19+'CONTRACTACIO 3r TR 2024'!I19+'CONTRACTACIO 4t TR 2024'!I19</f>
        <v>12236.07</v>
      </c>
      <c r="J19" s="13">
        <f>'CONTRACTACIO 1r TR 2024'!J19+'CONTRACTACIO 2n TR 2024'!J19+'CONTRACTACIO 3r TR 2024'!J19+'CONTRACTACIO 4t TR 2024'!J19</f>
        <v>12881.31</v>
      </c>
      <c r="K19" s="21">
        <f t="shared" si="3"/>
        <v>1.415402717240807E-3</v>
      </c>
      <c r="L19" s="9">
        <f>'CONTRACTACIO 1r TR 2024'!L19+'CONTRACTACIO 2n TR 2024'!L19+'CONTRACTACIO 3r TR 2024'!L19+'CONTRACTACIO 4t TR 2024'!L19</f>
        <v>4</v>
      </c>
      <c r="M19" s="20">
        <f t="shared" si="4"/>
        <v>3.2258064516129031E-2</v>
      </c>
      <c r="N19" s="13">
        <f>'CONTRACTACIO 1r TR 2024'!N19+'CONTRACTACIO 2n TR 2024'!N19+'CONTRACTACIO 3r TR 2024'!N19+'CONTRACTACIO 4t TR 2024'!N19</f>
        <v>22111.87</v>
      </c>
      <c r="O19" s="13">
        <f>'CONTRACTACIO 1r TR 2024'!O19+'CONTRACTACIO 2n TR 2024'!O19+'CONTRACTACIO 3r TR 2024'!O19+'CONTRACTACIO 4t TR 2024'!O19</f>
        <v>26755.360000000001</v>
      </c>
      <c r="P19" s="21">
        <f t="shared" si="5"/>
        <v>3.5180552899097592E-2</v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0" customFormat="1" ht="36" customHeight="1" x14ac:dyDescent="0.3">
      <c r="A20" s="43" t="s">
        <v>29</v>
      </c>
      <c r="B20" s="9">
        <f>'CONTRACTACIO 1r TR 2024'!B20+'CONTRACTACIO 2n TR 2024'!B20+'CONTRACTACIO 3r TR 2024'!B20+'CONTRACTACIO 4t TR 2024'!B20</f>
        <v>10</v>
      </c>
      <c r="C20" s="20">
        <f t="shared" si="0"/>
        <v>1</v>
      </c>
      <c r="D20" s="13">
        <f>'CONTRACTACIO 1r TR 2024'!D20+'CONTRACTACIO 2n TR 2024'!D20+'CONTRACTACIO 3r TR 2024'!D20+'CONTRACTACIO 4t TR 2024'!D20</f>
        <v>93770.29</v>
      </c>
      <c r="E20" s="13">
        <f>'CONTRACTACIO 1r TR 2024'!E20+'CONTRACTACIO 2n TR 2024'!E20+'CONTRACTACIO 3r TR 2024'!E20+'CONTRACTACIO 4t TR 2024'!E20</f>
        <v>113462.04000000001</v>
      </c>
      <c r="F20" s="21">
        <f t="shared" si="1"/>
        <v>1</v>
      </c>
      <c r="G20" s="9">
        <f>'CONTRACTACIO 1r TR 2024'!G20+'CONTRACTACIO 2n TR 2024'!G20+'CONTRACTACIO 3r TR 2024'!G20+'CONTRACTACIO 4t TR 2024'!G20</f>
        <v>101</v>
      </c>
      <c r="H20" s="20">
        <f t="shared" si="2"/>
        <v>0.82113821138211385</v>
      </c>
      <c r="I20" s="13">
        <f>'CONTRACTACIO 1r TR 2024'!I20+'CONTRACTACIO 2n TR 2024'!I20+'CONTRACTACIO 3r TR 2024'!I20+'CONTRACTACIO 4t TR 2024'!I20</f>
        <v>289074.73</v>
      </c>
      <c r="J20" s="13">
        <f>'CONTRACTACIO 1r TR 2024'!J20+'CONTRACTACIO 2n TR 2024'!J20+'CONTRACTACIO 3r TR 2024'!J20+'CONTRACTACIO 4t TR 2024'!J20</f>
        <v>345783.08</v>
      </c>
      <c r="K20" s="21">
        <f t="shared" si="3"/>
        <v>3.7994762256936244E-2</v>
      </c>
      <c r="L20" s="9">
        <f>'CONTRACTACIO 1r TR 2024'!L20+'CONTRACTACIO 2n TR 2024'!L20+'CONTRACTACIO 3r TR 2024'!L20+'CONTRACTACIO 4t TR 2024'!L20</f>
        <v>107</v>
      </c>
      <c r="M20" s="20">
        <f t="shared" si="4"/>
        <v>0.86290322580645162</v>
      </c>
      <c r="N20" s="13">
        <f>'CONTRACTACIO 1r TR 2024'!N20+'CONTRACTACIO 2n TR 2024'!N20+'CONTRACTACIO 3r TR 2024'!N20+'CONTRACTACIO 4t TR 2024'!N20</f>
        <v>266486.86</v>
      </c>
      <c r="O20" s="13">
        <f>'CONTRACTACIO 1r TR 2024'!O20+'CONTRACTACIO 2n TR 2024'!O20+'CONTRACTACIO 3r TR 2024'!O20+'CONTRACTACIO 4t TR 2024'!O20</f>
        <v>322449.12</v>
      </c>
      <c r="P20" s="21">
        <f t="shared" si="5"/>
        <v>0.42398750468793789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0" customFormat="1" ht="39.9" customHeight="1" x14ac:dyDescent="0.3">
      <c r="A21" s="44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0" customFormat="1" ht="39.9" customHeight="1" x14ac:dyDescent="0.3">
      <c r="A22" s="86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14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14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14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14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14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14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77">
        <f>'CONTRACTACIO 1r TR 2024'!B23+'CONTRACTACIO 2n TR 2024'!B23+'CONTRACTACIO 3r TR 2024'!B23+'CONTRACTACIO 4t TR 2024'!B23</f>
        <v>0</v>
      </c>
      <c r="C23" s="62" t="str">
        <f t="shared" si="0"/>
        <v/>
      </c>
      <c r="D23" s="73">
        <f>'CONTRACTACIO 1r TR 2024'!D23+'CONTRACTACIO 2n TR 2024'!D23+'CONTRACTACIO 3r TR 2024'!D23+'CONTRACTACIO 4t TR 2024'!D23</f>
        <v>0</v>
      </c>
      <c r="E23" s="74">
        <f>'CONTRACTACIO 1r TR 2024'!E23+'CONTRACTACIO 2n TR 2024'!E23+'CONTRACTACIO 3r TR 2024'!E23+'CONTRACTACIO 4t TR 2024'!E23</f>
        <v>0</v>
      </c>
      <c r="F23" s="63" t="str">
        <f t="shared" si="1"/>
        <v/>
      </c>
      <c r="G23" s="77">
        <f>'CONTRACTACIO 1r TR 2024'!G23+'CONTRACTACIO 2n TR 2024'!G23+'CONTRACTACIO 3r TR 2024'!G23+'CONTRACTACIO 4t TR 2024'!G23</f>
        <v>0</v>
      </c>
      <c r="H23" s="62" t="str">
        <f t="shared" si="2"/>
        <v/>
      </c>
      <c r="I23" s="73">
        <f>'CONTRACTACIO 1r TR 2024'!I23+'CONTRACTACIO 2n TR 2024'!I23+'CONTRACTACIO 3r TR 2024'!I23+'CONTRACTACIO 4t TR 2024'!I23</f>
        <v>0</v>
      </c>
      <c r="J23" s="74">
        <f>'CONTRACTACIO 1r TR 2024'!J23+'CONTRACTACIO 2n TR 2024'!J23+'CONTRACTACIO 3r TR 2024'!J23+'CONTRACTACIO 4t TR 2024'!J23</f>
        <v>0</v>
      </c>
      <c r="K23" s="63" t="str">
        <f t="shared" si="3"/>
        <v/>
      </c>
      <c r="L23" s="77">
        <f>'CONTRACTACIO 1r TR 2024'!L23+'CONTRACTACIO 2n TR 2024'!L23+'CONTRACTACIO 3r TR 2024'!L23+'CONTRACTACIO 4t TR 2024'!L23</f>
        <v>0</v>
      </c>
      <c r="M23" s="62" t="str">
        <f t="shared" si="4"/>
        <v/>
      </c>
      <c r="N23" s="73">
        <f>'CONTRACTACIO 1r TR 2024'!N23+'CONTRACTACIO 2n TR 2024'!N23+'CONTRACTACIO 3r TR 2024'!N23+'CONTRACTACIO 4t TR 2024'!N23</f>
        <v>0</v>
      </c>
      <c r="O23" s="74">
        <f>'CONTRACTACIO 1r TR 2024'!O23+'CONTRACTACIO 2n TR 2024'!O23+'CONTRACTACIO 3r TR 2024'!O23+'CONTRACTACIO 4t TR 2024'!O23</f>
        <v>0</v>
      </c>
      <c r="P23" s="63" t="str">
        <f t="shared" si="5"/>
        <v/>
      </c>
      <c r="Q23" s="77">
        <f>'CONTRACTACIO 1r TR 2024'!Q23+'CONTRACTACIO 2n TR 2024'!Q23+'CONTRACTACIO 3r TR 2024'!Q23+'CONTRACTACIO 4t TR 2024'!Q23</f>
        <v>0</v>
      </c>
      <c r="R23" s="62" t="str">
        <f t="shared" si="6"/>
        <v/>
      </c>
      <c r="S23" s="73">
        <f>'CONTRACTACIO 1r TR 2024'!S23+'CONTRACTACIO 2n TR 2024'!S23+'CONTRACTACIO 3r TR 2024'!S23+'CONTRACTACIO 4t TR 2024'!S23</f>
        <v>0</v>
      </c>
      <c r="T23" s="74">
        <f>'CONTRACTACIO 1r TR 2024'!T23+'CONTRACTACIO 2n TR 2024'!T23+'CONTRACTACIO 3r TR 2024'!T23+'CONTRACTACIO 4t TR 2024'!T23</f>
        <v>0</v>
      </c>
      <c r="U23" s="63" t="str">
        <f t="shared" si="7"/>
        <v/>
      </c>
      <c r="V23" s="77">
        <f>'CONTRACTACIO 1r TR 2024'!AA23+'CONTRACTACIO 2n TR 2024'!AA23+'CONTRACTACIO 3r TR 2024'!AA23+'CONTRACTACIO 4t TR 2024'!AA23</f>
        <v>0</v>
      </c>
      <c r="W23" s="62" t="str">
        <f t="shared" si="8"/>
        <v/>
      </c>
      <c r="X23" s="73">
        <f>'CONTRACTACIO 1r TR 2024'!AC23+'CONTRACTACIO 2n TR 2024'!AC23+'CONTRACTACIO 3r TR 2024'!AC23+'CONTRACTACIO 4t TR 2024'!AC23</f>
        <v>0</v>
      </c>
      <c r="Y23" s="74">
        <f>'CONTRACTACIO 1r TR 2024'!AD23+'CONTRACTACIO 2n TR 2024'!AD23+'CONTRACTACIO 3r TR 2024'!AD23+'CONTRACTACIO 4t TR 2024'!AD23</f>
        <v>0</v>
      </c>
      <c r="Z23" s="63" t="str">
        <f t="shared" si="9"/>
        <v/>
      </c>
      <c r="AA23" s="77">
        <f>'CONTRACTACIO 1r TR 2024'!V23+'CONTRACTACIO 2n TR 2024'!V23+'CONTRACTACIO 3r TR 2024'!V23+'CONTRACTACIO 4t TR 2024'!V23</f>
        <v>0</v>
      </c>
      <c r="AB23" s="20" t="str">
        <f t="shared" si="10"/>
        <v/>
      </c>
      <c r="AC23" s="73">
        <f>'CONTRACTACIO 1r TR 2024'!X23+'CONTRACTACIO 2n TR 2024'!X23+'CONTRACTACIO 3r TR 2024'!X23+'CONTRACTACIO 4t TR 2024'!X23</f>
        <v>0</v>
      </c>
      <c r="AD23" s="74">
        <f>'CONTRACTACIO 1r TR 2024'!Y23+'CONTRACTACIO 2n TR 2024'!Y23+'CONTRACTACIO 3r TR 2024'!Y23+'CONTRACTACIO 4t TR 2024'!Y23</f>
        <v>0</v>
      </c>
      <c r="AE23" s="63" t="str">
        <f t="shared" si="11"/>
        <v/>
      </c>
    </row>
    <row r="24" spans="1:31" s="40" customFormat="1" ht="36" customHeight="1" x14ac:dyDescent="0.3">
      <c r="A24" s="90" t="s">
        <v>52</v>
      </c>
      <c r="B24" s="77">
        <f>'CONTRACTACIO 1r TR 2024'!B24+'CONTRACTACIO 2n TR 2024'!B24+'CONTRACTACIO 3r TR 2024'!B24+'CONTRACTACIO 4t TR 2024'!B24</f>
        <v>0</v>
      </c>
      <c r="C24" s="62" t="str">
        <f t="shared" si="0"/>
        <v/>
      </c>
      <c r="D24" s="73">
        <f>'CONTRACTACIO 1r TR 2024'!D24+'CONTRACTACIO 2n TR 2024'!D24+'CONTRACTACIO 3r TR 2024'!D24+'CONTRACTACIO 4t TR 2024'!D24</f>
        <v>0</v>
      </c>
      <c r="E24" s="74">
        <f>'CONTRACTACIO 1r TR 2024'!E24+'CONTRACTACIO 2n TR 2024'!E24+'CONTRACTACIO 3r TR 2024'!E24+'CONTRACTACIO 4t TR 2024'!E24</f>
        <v>0</v>
      </c>
      <c r="F24" s="63" t="str">
        <f t="shared" si="1"/>
        <v/>
      </c>
      <c r="G24" s="77">
        <f>'CONTRACTACIO 1r TR 2024'!G24+'CONTRACTACIO 2n TR 2024'!G24+'CONTRACTACIO 3r TR 2024'!G24+'CONTRACTACIO 4t TR 2024'!G24</f>
        <v>0</v>
      </c>
      <c r="H24" s="62" t="str">
        <f t="shared" si="2"/>
        <v/>
      </c>
      <c r="I24" s="73">
        <f>'CONTRACTACIO 1r TR 2024'!I24+'CONTRACTACIO 2n TR 2024'!I24+'CONTRACTACIO 3r TR 2024'!I24+'CONTRACTACIO 4t TR 2024'!I24</f>
        <v>0</v>
      </c>
      <c r="J24" s="74">
        <f>'CONTRACTACIO 1r TR 2024'!J24+'CONTRACTACIO 2n TR 2024'!J24+'CONTRACTACIO 3r TR 2024'!J24+'CONTRACTACIO 4t TR 2024'!J24</f>
        <v>0</v>
      </c>
      <c r="K24" s="63" t="str">
        <f t="shared" si="3"/>
        <v/>
      </c>
      <c r="L24" s="77">
        <f>'CONTRACTACIO 1r TR 2024'!L24+'CONTRACTACIO 2n TR 2024'!L24+'CONTRACTACIO 3r TR 2024'!L24+'CONTRACTACIO 4t TR 2024'!L24</f>
        <v>0</v>
      </c>
      <c r="M24" s="62" t="str">
        <f t="shared" si="4"/>
        <v/>
      </c>
      <c r="N24" s="73">
        <f>'CONTRACTACIO 1r TR 2024'!N24+'CONTRACTACIO 2n TR 2024'!N24+'CONTRACTACIO 3r TR 2024'!N24+'CONTRACTACIO 4t TR 2024'!N24</f>
        <v>0</v>
      </c>
      <c r="O24" s="74">
        <f>'CONTRACTACIO 1r TR 2024'!O24+'CONTRACTACIO 2n TR 2024'!O24+'CONTRACTACIO 3r TR 2024'!O24+'CONTRACTACIO 4t TR 2024'!O24</f>
        <v>0</v>
      </c>
      <c r="P24" s="63" t="str">
        <f t="shared" si="5"/>
        <v/>
      </c>
      <c r="Q24" s="77">
        <f>'CONTRACTACIO 1r TR 2024'!Q24+'CONTRACTACIO 2n TR 2024'!Q24+'CONTRACTACIO 3r TR 2024'!Q24+'CONTRACTACIO 4t TR 2024'!Q24</f>
        <v>0</v>
      </c>
      <c r="R24" s="62" t="str">
        <f t="shared" si="6"/>
        <v/>
      </c>
      <c r="S24" s="73">
        <f>'CONTRACTACIO 1r TR 2024'!S24+'CONTRACTACIO 2n TR 2024'!S24+'CONTRACTACIO 3r TR 2024'!S24+'CONTRACTACIO 4t TR 2024'!S24</f>
        <v>0</v>
      </c>
      <c r="T24" s="74">
        <f>'CONTRACTACIO 1r TR 2024'!T24+'CONTRACTACIO 2n TR 2024'!T24+'CONTRACTACIO 3r TR 2024'!T24+'CONTRACTACIO 4t TR 2024'!T24</f>
        <v>0</v>
      </c>
      <c r="U24" s="63" t="str">
        <f t="shared" si="7"/>
        <v/>
      </c>
      <c r="V24" s="77">
        <f>'CONTRACTACIO 1r TR 2024'!AA24+'CONTRACTACIO 2n TR 2024'!AA24+'CONTRACTACIO 3r TR 2024'!AA24+'CONTRACTACIO 4t TR 2024'!AA24</f>
        <v>0</v>
      </c>
      <c r="W24" s="62" t="str">
        <f t="shared" si="8"/>
        <v/>
      </c>
      <c r="X24" s="73">
        <f>'CONTRACTACIO 1r TR 2024'!AC24+'CONTRACTACIO 2n TR 2024'!AC24+'CONTRACTACIO 3r TR 2024'!AC24+'CONTRACTACIO 4t TR 2024'!AC24</f>
        <v>0</v>
      </c>
      <c r="Y24" s="74">
        <f>'CONTRACTACIO 1r TR 2024'!AD24+'CONTRACTACIO 2n TR 2024'!AD24+'CONTRACTACIO 3r TR 2024'!AD24+'CONTRACTACIO 4t TR 2024'!AD24</f>
        <v>0</v>
      </c>
      <c r="Z24" s="63" t="str">
        <f t="shared" si="9"/>
        <v/>
      </c>
      <c r="AA24" s="77">
        <f>'CONTRACTACIO 1r TR 2024'!V24+'CONTRACTACIO 2n TR 2024'!V24+'CONTRACTACIO 3r TR 2024'!V24+'CONTRACTACIO 4t TR 2024'!V24</f>
        <v>0</v>
      </c>
      <c r="AB24" s="20" t="str">
        <f t="shared" si="10"/>
        <v/>
      </c>
      <c r="AC24" s="73">
        <f>'CONTRACTACIO 1r TR 2024'!X24+'CONTRACTACIO 2n TR 2024'!X24+'CONTRACTACIO 3r TR 2024'!X24+'CONTRACTACIO 4t TR 2024'!X24</f>
        <v>0</v>
      </c>
      <c r="AD24" s="74">
        <f>'CONTRACTACIO 1r TR 2024'!Y24+'CONTRACTACIO 2n TR 2024'!Y24+'CONTRACTACIO 3r TR 2024'!Y24+'CONTRACTACIO 4t TR 2024'!Y24</f>
        <v>0</v>
      </c>
      <c r="AE24" s="63" t="str">
        <f t="shared" si="11"/>
        <v/>
      </c>
    </row>
    <row r="25" spans="1:31" ht="33" customHeight="1" thickBot="1" x14ac:dyDescent="0.35">
      <c r="A25" s="78" t="s">
        <v>0</v>
      </c>
      <c r="B25" s="16">
        <f t="shared" ref="B25:AE25" si="12">SUM(B13:B24)</f>
        <v>10</v>
      </c>
      <c r="C25" s="17">
        <f t="shared" si="12"/>
        <v>1</v>
      </c>
      <c r="D25" s="18">
        <f t="shared" si="12"/>
        <v>93770.29</v>
      </c>
      <c r="E25" s="18">
        <f t="shared" si="12"/>
        <v>113462.04000000001</v>
      </c>
      <c r="F25" s="19">
        <f t="shared" si="12"/>
        <v>1</v>
      </c>
      <c r="G25" s="16">
        <f t="shared" si="12"/>
        <v>123</v>
      </c>
      <c r="H25" s="17">
        <f t="shared" si="12"/>
        <v>1</v>
      </c>
      <c r="I25" s="18">
        <f t="shared" si="12"/>
        <v>7668509.6099999994</v>
      </c>
      <c r="J25" s="18">
        <f t="shared" si="12"/>
        <v>9100809.1500000004</v>
      </c>
      <c r="K25" s="19">
        <f t="shared" si="12"/>
        <v>1</v>
      </c>
      <c r="L25" s="16">
        <f t="shared" si="12"/>
        <v>124</v>
      </c>
      <c r="M25" s="17">
        <f t="shared" si="12"/>
        <v>1</v>
      </c>
      <c r="N25" s="18">
        <f t="shared" si="12"/>
        <v>628525.28</v>
      </c>
      <c r="O25" s="18">
        <f t="shared" si="12"/>
        <v>760515.62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3">
      <c r="B26" s="25"/>
      <c r="H26" s="25"/>
      <c r="N26" s="25"/>
    </row>
    <row r="27" spans="1:31" s="47" customFormat="1" ht="34.200000000000003" customHeight="1" x14ac:dyDescent="0.3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3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21.6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5"/>
      <c r="W30" s="45"/>
      <c r="X30" s="45"/>
      <c r="Y30" s="47"/>
      <c r="Z30" s="47"/>
      <c r="AA30" s="47"/>
      <c r="AB30" s="47"/>
      <c r="AC30" s="45"/>
      <c r="AD30" s="45"/>
      <c r="AE30" s="45"/>
    </row>
    <row r="31" spans="1:31" s="51" customFormat="1" ht="18" customHeight="1" x14ac:dyDescent="0.3">
      <c r="A31" s="145" t="s">
        <v>10</v>
      </c>
      <c r="B31" s="148" t="s">
        <v>17</v>
      </c>
      <c r="C31" s="149"/>
      <c r="D31" s="149"/>
      <c r="E31" s="149"/>
      <c r="F31" s="150"/>
      <c r="G31" s="24"/>
      <c r="H31" s="47"/>
      <c r="I31" s="47"/>
      <c r="J31" s="154" t="s">
        <v>15</v>
      </c>
      <c r="K31" s="155"/>
      <c r="L31" s="148" t="s">
        <v>16</v>
      </c>
      <c r="M31" s="149"/>
      <c r="N31" s="149"/>
      <c r="O31" s="149"/>
      <c r="P31" s="150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thickBot="1" x14ac:dyDescent="0.35">
      <c r="A32" s="146"/>
      <c r="B32" s="151"/>
      <c r="C32" s="152"/>
      <c r="D32" s="152"/>
      <c r="E32" s="152"/>
      <c r="F32" s="153"/>
      <c r="G32" s="24"/>
      <c r="J32" s="156"/>
      <c r="K32" s="157"/>
      <c r="L32" s="160"/>
      <c r="M32" s="161"/>
      <c r="N32" s="161"/>
      <c r="O32" s="161"/>
      <c r="P32" s="162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40.200000000000003" customHeight="1" thickBot="1" x14ac:dyDescent="0.35">
      <c r="A33" s="147"/>
      <c r="B33" s="52" t="s">
        <v>14</v>
      </c>
      <c r="C33" s="33" t="s">
        <v>8</v>
      </c>
      <c r="D33" s="34" t="s">
        <v>48</v>
      </c>
      <c r="E33" s="35" t="s">
        <v>49</v>
      </c>
      <c r="F33" s="53" t="s">
        <v>9</v>
      </c>
      <c r="G33" s="24"/>
      <c r="H33" s="24"/>
      <c r="I33" s="24"/>
      <c r="J33" s="158"/>
      <c r="K33" s="159"/>
      <c r="L33" s="52" t="s">
        <v>14</v>
      </c>
      <c r="M33" s="33" t="s">
        <v>8</v>
      </c>
      <c r="N33" s="34" t="s">
        <v>48</v>
      </c>
      <c r="O33" s="35" t="s">
        <v>49</v>
      </c>
      <c r="P33" s="53" t="s">
        <v>9</v>
      </c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4" customHeight="1" x14ac:dyDescent="0.3">
      <c r="A34" s="39" t="s">
        <v>25</v>
      </c>
      <c r="B34" s="9">
        <f t="shared" ref="B34:B43" si="13">B13+G13+L13+Q13+V13+AA13</f>
        <v>6</v>
      </c>
      <c r="C34" s="8">
        <f t="shared" ref="C34:C40" si="14">IF(B34,B34/$B$46,"")</f>
        <v>2.3346303501945526E-2</v>
      </c>
      <c r="D34" s="10">
        <f t="shared" ref="D34:D43" si="15">D13+I13+N13+S13+X13+AC13</f>
        <v>7078444.0199999996</v>
      </c>
      <c r="E34" s="11">
        <f t="shared" ref="E34:E43" si="16">E13+J13+O13+T13+Y13+AD13</f>
        <v>8392869.2599999998</v>
      </c>
      <c r="F34" s="21">
        <f t="shared" ref="F34:F40" si="17">IF(E34,E34/$E$46,"")</f>
        <v>0.84140838494772807</v>
      </c>
      <c r="J34" s="143" t="s">
        <v>3</v>
      </c>
      <c r="K34" s="144"/>
      <c r="L34" s="54">
        <f>B25</f>
        <v>10</v>
      </c>
      <c r="M34" s="8">
        <f t="shared" ref="M34:M39" si="18">IF(L34,L34/$L$40,"")</f>
        <v>3.8910505836575876E-2</v>
      </c>
      <c r="N34" s="55">
        <f>D25</f>
        <v>93770.29</v>
      </c>
      <c r="O34" s="55">
        <f>E25</f>
        <v>113462.04000000001</v>
      </c>
      <c r="P34" s="56">
        <f t="shared" ref="P34:P39" si="19">IF(O34,O34/$O$40,"")</f>
        <v>1.137488371042188E-2</v>
      </c>
    </row>
    <row r="35" spans="1:33" s="24" customFormat="1" ht="30" customHeight="1" x14ac:dyDescent="0.3">
      <c r="A35" s="41" t="s">
        <v>18</v>
      </c>
      <c r="B35" s="12">
        <f t="shared" si="13"/>
        <v>7</v>
      </c>
      <c r="C35" s="8">
        <f t="shared" si="14"/>
        <v>2.7237354085603113E-2</v>
      </c>
      <c r="D35" s="13">
        <f t="shared" si="15"/>
        <v>389543.74</v>
      </c>
      <c r="E35" s="14">
        <f t="shared" si="16"/>
        <v>471347.93</v>
      </c>
      <c r="F35" s="21">
        <f t="shared" si="17"/>
        <v>4.7253935244757385E-2</v>
      </c>
      <c r="J35" s="139" t="s">
        <v>1</v>
      </c>
      <c r="K35" s="140"/>
      <c r="L35" s="57">
        <f>G25</f>
        <v>123</v>
      </c>
      <c r="M35" s="8">
        <f t="shared" si="18"/>
        <v>0.47859922178988329</v>
      </c>
      <c r="N35" s="58">
        <f>I25</f>
        <v>7668509.6099999994</v>
      </c>
      <c r="O35" s="58">
        <f>J25</f>
        <v>9100809.1500000004</v>
      </c>
      <c r="P35" s="56">
        <f t="shared" si="19"/>
        <v>0.91238131935573685</v>
      </c>
    </row>
    <row r="36" spans="1:33" s="24" customFormat="1" ht="30" customHeight="1" x14ac:dyDescent="0.3">
      <c r="A36" s="41" t="s">
        <v>19</v>
      </c>
      <c r="B36" s="12">
        <f t="shared" si="13"/>
        <v>16</v>
      </c>
      <c r="C36" s="8">
        <f t="shared" si="14"/>
        <v>6.2256809338521402E-2</v>
      </c>
      <c r="D36" s="13">
        <f t="shared" si="15"/>
        <v>173415.47999999998</v>
      </c>
      <c r="E36" s="14">
        <f t="shared" si="16"/>
        <v>209714.94</v>
      </c>
      <c r="F36" s="21">
        <f t="shared" si="17"/>
        <v>2.1024503480089919E-2</v>
      </c>
      <c r="J36" s="139" t="s">
        <v>2</v>
      </c>
      <c r="K36" s="140"/>
      <c r="L36" s="57">
        <f>L25</f>
        <v>124</v>
      </c>
      <c r="M36" s="8">
        <f t="shared" si="18"/>
        <v>0.48249027237354086</v>
      </c>
      <c r="N36" s="58">
        <f>N25</f>
        <v>628525.28</v>
      </c>
      <c r="O36" s="58">
        <f>O25</f>
        <v>760515.62</v>
      </c>
      <c r="P36" s="56">
        <f t="shared" si="19"/>
        <v>7.6243796933841451E-2</v>
      </c>
    </row>
    <row r="37" spans="1:33" ht="30" customHeight="1" x14ac:dyDescent="0.3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H37" s="24"/>
      <c r="I37" s="24"/>
      <c r="J37" s="139" t="s">
        <v>34</v>
      </c>
      <c r="K37" s="140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H38" s="24"/>
      <c r="I38" s="24"/>
      <c r="J38" s="139" t="s">
        <v>5</v>
      </c>
      <c r="K38" s="140"/>
      <c r="L38" s="57">
        <f>AA25</f>
        <v>0</v>
      </c>
      <c r="M38" s="8" t="str">
        <f t="shared" si="18"/>
        <v/>
      </c>
      <c r="N38" s="58">
        <f>AC25</f>
        <v>0</v>
      </c>
      <c r="O38" s="58">
        <f>AD25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13"/>
        <v>3</v>
      </c>
      <c r="C39" s="8">
        <f t="shared" si="14"/>
        <v>1.1673151750972763E-2</v>
      </c>
      <c r="D39" s="13">
        <f t="shared" si="15"/>
        <v>65722.12</v>
      </c>
      <c r="E39" s="22">
        <f t="shared" si="16"/>
        <v>79523.76999999999</v>
      </c>
      <c r="F39" s="21">
        <f t="shared" si="17"/>
        <v>7.9724781606635656E-3</v>
      </c>
      <c r="G39" s="24"/>
      <c r="H39" s="24"/>
      <c r="I39" s="24"/>
      <c r="J39" s="139" t="s">
        <v>4</v>
      </c>
      <c r="K39" s="140"/>
      <c r="L39" s="57">
        <f>V25</f>
        <v>0</v>
      </c>
      <c r="M39" s="8" t="str">
        <f t="shared" si="18"/>
        <v/>
      </c>
      <c r="N39" s="58">
        <f>X25</f>
        <v>0</v>
      </c>
      <c r="O39" s="58">
        <f>Y25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13"/>
        <v>7</v>
      </c>
      <c r="C40" s="8">
        <f t="shared" si="14"/>
        <v>2.7237354085603113E-2</v>
      </c>
      <c r="D40" s="13">
        <f t="shared" si="15"/>
        <v>34347.94</v>
      </c>
      <c r="E40" s="14">
        <f t="shared" si="16"/>
        <v>39636.67</v>
      </c>
      <c r="F40" s="21">
        <f t="shared" si="17"/>
        <v>3.9736859298349254E-3</v>
      </c>
      <c r="G40" s="24"/>
      <c r="H40" s="24"/>
      <c r="I40" s="24"/>
      <c r="J40" s="141" t="s">
        <v>0</v>
      </c>
      <c r="K40" s="142"/>
      <c r="L40" s="79">
        <f>SUM(L34:L39)</f>
        <v>257</v>
      </c>
      <c r="M40" s="17">
        <f>SUM(M34:M39)</f>
        <v>1</v>
      </c>
      <c r="N40" s="80">
        <f>SUM(N34:N39)</f>
        <v>8390805.1799999997</v>
      </c>
      <c r="O40" s="81">
        <f>SUM(O34:O39)</f>
        <v>9974786.8099999987</v>
      </c>
      <c r="P40" s="82">
        <f>SUM(P34:P39)</f>
        <v>1.0000000000000002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13"/>
        <v>218</v>
      </c>
      <c r="C41" s="8">
        <f>IF(B41,B41/$B$46,"")</f>
        <v>0.84824902723735407</v>
      </c>
      <c r="D41" s="13">
        <f t="shared" si="15"/>
        <v>649331.87999999989</v>
      </c>
      <c r="E41" s="14">
        <f t="shared" si="16"/>
        <v>781694.24</v>
      </c>
      <c r="F41" s="21">
        <f>IF(E41,E41/$E$46,"")</f>
        <v>7.8367012236926201E-2</v>
      </c>
      <c r="G41" s="24"/>
      <c r="H41" s="24"/>
      <c r="I41" s="24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3">
      <c r="A42" s="44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4"/>
      <c r="H42" s="24"/>
      <c r="I42" s="24"/>
      <c r="J42" s="48"/>
      <c r="K42" s="48"/>
      <c r="L42" s="68"/>
      <c r="M42" s="49"/>
      <c r="N42" s="45"/>
      <c r="O42" s="45"/>
      <c r="P42" s="48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30" customHeight="1" x14ac:dyDescent="0.3">
      <c r="A43" s="76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4"/>
      <c r="H43" s="24"/>
      <c r="I43" s="24"/>
      <c r="J43" s="48"/>
      <c r="K43" s="48"/>
      <c r="L43" s="68"/>
      <c r="M43" s="49"/>
      <c r="N43" s="45"/>
      <c r="O43" s="45"/>
      <c r="P43" s="48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30" customHeight="1" x14ac:dyDescent="0.3">
      <c r="A44" s="88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4"/>
      <c r="H44" s="24"/>
      <c r="I44" s="24"/>
      <c r="J44" s="48"/>
      <c r="K44" s="48"/>
      <c r="L44" s="68"/>
      <c r="M44" s="49"/>
      <c r="N44" s="45"/>
      <c r="O44" s="45"/>
      <c r="P44" s="48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30" customHeight="1" x14ac:dyDescent="0.3">
      <c r="A45" s="88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4"/>
      <c r="H45" s="24"/>
      <c r="I45" s="24"/>
      <c r="J45" s="48"/>
      <c r="K45" s="48"/>
      <c r="L45" s="68"/>
      <c r="M45" s="49"/>
      <c r="N45" s="45"/>
      <c r="O45" s="45"/>
      <c r="P45" s="48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s="51" customFormat="1" ht="30" customHeight="1" thickBot="1" x14ac:dyDescent="0.35">
      <c r="A46" s="61" t="s">
        <v>0</v>
      </c>
      <c r="B46" s="16">
        <f>SUM(B34:B45)</f>
        <v>257</v>
      </c>
      <c r="C46" s="17">
        <f>SUM(C34:C45)</f>
        <v>1</v>
      </c>
      <c r="D46" s="18">
        <f>SUM(D34:D45)</f>
        <v>8390805.1799999997</v>
      </c>
      <c r="E46" s="18">
        <f>SUM(E34:E45)</f>
        <v>9974786.8099999987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ht="36" customHeight="1" x14ac:dyDescent="0.3">
      <c r="A48" s="24"/>
      <c r="B48" s="25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2:14" s="24" customFormat="1" ht="23.1" customHeigh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1:21" s="24" customFormat="1" x14ac:dyDescent="0.3">
      <c r="B97" s="25"/>
      <c r="H97" s="25"/>
      <c r="N97" s="25"/>
    </row>
    <row r="98" spans="1:21" s="24" customFormat="1" x14ac:dyDescent="0.3">
      <c r="B98" s="25"/>
      <c r="H98" s="25"/>
      <c r="N98" s="25"/>
    </row>
    <row r="99" spans="1:21" s="24" customFormat="1" x14ac:dyDescent="0.3">
      <c r="B99" s="25"/>
      <c r="H99" s="25"/>
      <c r="N99" s="25"/>
    </row>
    <row r="100" spans="1:21" s="24" customFormat="1" x14ac:dyDescent="0.3">
      <c r="B100" s="25"/>
      <c r="H100" s="25"/>
      <c r="N100" s="25"/>
    </row>
    <row r="101" spans="1:21" s="24" customFormat="1" x14ac:dyDescent="0.3">
      <c r="B101" s="25"/>
      <c r="H101" s="25"/>
      <c r="N101" s="25"/>
    </row>
    <row r="102" spans="1:21" s="24" customFormat="1" x14ac:dyDescent="0.3">
      <c r="B102" s="25"/>
      <c r="H102" s="25"/>
      <c r="N102" s="25"/>
    </row>
    <row r="103" spans="1:21" s="24" customFormat="1" x14ac:dyDescent="0.3">
      <c r="B103" s="25"/>
      <c r="H103" s="25"/>
      <c r="N103" s="25"/>
    </row>
    <row r="104" spans="1:21" s="24" customFormat="1" x14ac:dyDescent="0.3">
      <c r="B104" s="25"/>
      <c r="H104" s="25"/>
      <c r="N104" s="25"/>
    </row>
    <row r="105" spans="1:21" s="24" customFormat="1" x14ac:dyDescent="0.3">
      <c r="B105" s="25"/>
      <c r="H105" s="25"/>
      <c r="N105" s="25"/>
    </row>
    <row r="106" spans="1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</row>
    <row r="107" spans="1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1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1:21" s="24" customFormat="1" x14ac:dyDescent="0.3">
      <c r="A109" s="26"/>
      <c r="B109" s="59"/>
      <c r="C109" s="26"/>
      <c r="D109" s="26"/>
      <c r="E109" s="26"/>
      <c r="F109" s="26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 xr:uid="{00000000-0004-0000-04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ANUAL'!Área_de_impresión</vt:lpstr>
      <vt:lpstr>'CONTRACTACIO 1r TR 2024'!Área_de_impresión</vt:lpstr>
      <vt:lpstr>'CONTRACTACIO 2n TR 2024'!Área_de_impresión</vt:lpstr>
      <vt:lpstr>'CONTRACTACIO 3r TR 2024'!Área_de_impresión</vt:lpstr>
      <vt:lpstr>'CONTRACTACIO 4t TR 2024'!Área_de_impresión</vt:lpstr>
    </vt:vector>
  </TitlesOfParts>
  <Company>IMI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Mónica Abad Cuñado</cp:lastModifiedBy>
  <cp:lastPrinted>2020-02-14T09:12:43Z</cp:lastPrinted>
  <dcterms:created xsi:type="dcterms:W3CDTF">2016-02-03T12:33:15Z</dcterms:created>
  <dcterms:modified xsi:type="dcterms:W3CDTF">2024-10-16T10:59:25Z</dcterms:modified>
</cp:coreProperties>
</file>