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920" yWindow="-120" windowWidth="16548" windowHeight="9348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 s="1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 s="1"/>
  <c r="Y23" i="7"/>
  <c r="Z23" i="7" s="1"/>
  <c r="X23" i="7"/>
  <c r="V23" i="7"/>
  <c r="W23" i="7"/>
  <c r="T23" i="7"/>
  <c r="U23" i="7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D44" i="7" s="1"/>
  <c r="B23" i="7"/>
  <c r="B44" i="7" s="1"/>
  <c r="C44" i="7" s="1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 s="1"/>
  <c r="T22" i="7"/>
  <c r="U22" i="7" s="1"/>
  <c r="S22" i="7"/>
  <c r="Q22" i="7"/>
  <c r="R22" i="7" s="1"/>
  <c r="O22" i="7"/>
  <c r="P22" i="7"/>
  <c r="N22" i="7"/>
  <c r="L22" i="7"/>
  <c r="M22" i="7" s="1"/>
  <c r="J22" i="7"/>
  <c r="K22" i="7" s="1"/>
  <c r="I22" i="7"/>
  <c r="G22" i="7"/>
  <c r="H22" i="7" s="1"/>
  <c r="E22" i="7"/>
  <c r="D22" i="7"/>
  <c r="D43" i="7" s="1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F43" i="5" s="1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F43" i="4" s="1"/>
  <c r="D43" i="4"/>
  <c r="B43" i="4"/>
  <c r="C43" i="4" s="1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C13" i="4"/>
  <c r="B25" i="1"/>
  <c r="B16" i="7"/>
  <c r="C16" i="7"/>
  <c r="D16" i="7"/>
  <c r="J24" i="7"/>
  <c r="E24" i="7"/>
  <c r="F24" i="7" s="1"/>
  <c r="O24" i="7"/>
  <c r="P24" i="7"/>
  <c r="T24" i="7"/>
  <c r="U24" i="7"/>
  <c r="Y24" i="7"/>
  <c r="Z24" i="7"/>
  <c r="AD24" i="7"/>
  <c r="AE24" i="7"/>
  <c r="E13" i="7"/>
  <c r="E25" i="7" s="1"/>
  <c r="O34" i="7" s="1"/>
  <c r="J13" i="7"/>
  <c r="E34" i="7" s="1"/>
  <c r="O13" i="7"/>
  <c r="T13" i="7"/>
  <c r="U13" i="7" s="1"/>
  <c r="Y13" i="7"/>
  <c r="Z13" i="7"/>
  <c r="AD13" i="7"/>
  <c r="AE13" i="7"/>
  <c r="E20" i="7"/>
  <c r="F20" i="7" s="1"/>
  <c r="J20" i="7"/>
  <c r="O20" i="7"/>
  <c r="AD20" i="7"/>
  <c r="T20" i="7"/>
  <c r="U20" i="7"/>
  <c r="Y20" i="7"/>
  <c r="E21" i="7"/>
  <c r="F21" i="7" s="1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/>
  <c r="J15" i="7"/>
  <c r="E36" i="7" s="1"/>
  <c r="F36" i="7" s="1"/>
  <c r="O15" i="7"/>
  <c r="E15" i="7"/>
  <c r="T15" i="7"/>
  <c r="U15" i="7"/>
  <c r="Y15" i="7"/>
  <c r="Z15" i="7"/>
  <c r="AD15" i="7"/>
  <c r="AE15" i="7"/>
  <c r="J16" i="7"/>
  <c r="O16" i="7"/>
  <c r="P16" i="7" s="1"/>
  <c r="E16" i="7"/>
  <c r="E37" i="7" s="1"/>
  <c r="F37" i="7" s="1"/>
  <c r="F16" i="7"/>
  <c r="T16" i="7"/>
  <c r="Y16" i="7"/>
  <c r="AD16" i="7"/>
  <c r="AE16" i="7" s="1"/>
  <c r="J17" i="7"/>
  <c r="K17" i="7" s="1"/>
  <c r="O17" i="7"/>
  <c r="P17" i="7" s="1"/>
  <c r="E17" i="7"/>
  <c r="F17" i="7"/>
  <c r="T17" i="7"/>
  <c r="U17" i="7"/>
  <c r="Y17" i="7"/>
  <c r="Z17" i="7"/>
  <c r="AD17" i="7"/>
  <c r="J18" i="7"/>
  <c r="E39" i="7" s="1"/>
  <c r="O18" i="7"/>
  <c r="AD18" i="7"/>
  <c r="E18" i="7"/>
  <c r="T18" i="7"/>
  <c r="U18" i="7" s="1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D45" i="7" s="1"/>
  <c r="N24" i="7"/>
  <c r="S24" i="7"/>
  <c r="X24" i="7"/>
  <c r="AC24" i="7"/>
  <c r="I16" i="7"/>
  <c r="N16" i="7"/>
  <c r="D37" i="7" s="1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D36" i="7" s="1"/>
  <c r="S15" i="7"/>
  <c r="X15" i="7"/>
  <c r="AC15" i="7"/>
  <c r="I17" i="7"/>
  <c r="N17" i="7"/>
  <c r="D17" i="7"/>
  <c r="D38" i="7" s="1"/>
  <c r="S17" i="7"/>
  <c r="X17" i="7"/>
  <c r="AC17" i="7"/>
  <c r="I18" i="7"/>
  <c r="N18" i="7"/>
  <c r="AC18" i="7"/>
  <c r="D18" i="7"/>
  <c r="S18" i="7"/>
  <c r="S25" i="7" s="1"/>
  <c r="N37" i="7" s="1"/>
  <c r="X18" i="7"/>
  <c r="I19" i="7"/>
  <c r="D40" i="7" s="1"/>
  <c r="N19" i="7"/>
  <c r="AC19" i="7"/>
  <c r="D19" i="7"/>
  <c r="S19" i="7"/>
  <c r="X19" i="7"/>
  <c r="G24" i="7"/>
  <c r="H24" i="7" s="1"/>
  <c r="B24" i="7"/>
  <c r="L24" i="7"/>
  <c r="M24" i="7" s="1"/>
  <c r="Q24" i="7"/>
  <c r="R24" i="7"/>
  <c r="V24" i="7"/>
  <c r="W24" i="7" s="1"/>
  <c r="AA24" i="7"/>
  <c r="AB24" i="7"/>
  <c r="G16" i="7"/>
  <c r="H16" i="7" s="1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AB20" i="7" s="1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B35" i="7" s="1"/>
  <c r="Q14" i="7"/>
  <c r="R14" i="7" s="1"/>
  <c r="V14" i="7"/>
  <c r="W14" i="7"/>
  <c r="AA14" i="7"/>
  <c r="AB14" i="7" s="1"/>
  <c r="G15" i="7"/>
  <c r="L15" i="7"/>
  <c r="M15" i="7" s="1"/>
  <c r="B15" i="7"/>
  <c r="Q15" i="7"/>
  <c r="V15" i="7"/>
  <c r="W15" i="7" s="1"/>
  <c r="AA15" i="7"/>
  <c r="AB15" i="7" s="1"/>
  <c r="G17" i="7"/>
  <c r="H17" i="7"/>
  <c r="L17" i="7"/>
  <c r="M17" i="7" s="1"/>
  <c r="B17" i="7"/>
  <c r="B38" i="7" s="1"/>
  <c r="C38" i="7" s="1"/>
  <c r="C17" i="7"/>
  <c r="Q17" i="7"/>
  <c r="R17" i="7" s="1"/>
  <c r="V17" i="7"/>
  <c r="W17" i="7"/>
  <c r="AA17" i="7"/>
  <c r="AB17" i="7" s="1"/>
  <c r="G18" i="7"/>
  <c r="L18" i="7"/>
  <c r="AA18" i="7"/>
  <c r="AB18" i="7" s="1"/>
  <c r="B18" i="7"/>
  <c r="C18" i="7" s="1"/>
  <c r="Q18" i="7"/>
  <c r="R18" i="7" s="1"/>
  <c r="V18" i="7"/>
  <c r="W18" i="7"/>
  <c r="G19" i="7"/>
  <c r="L19" i="7"/>
  <c r="AA19" i="7"/>
  <c r="B19" i="7"/>
  <c r="C19" i="7"/>
  <c r="Q19" i="7"/>
  <c r="R19" i="7"/>
  <c r="V19" i="7"/>
  <c r="W19" i="7"/>
  <c r="R15" i="7"/>
  <c r="J25" i="6"/>
  <c r="K20" i="6"/>
  <c r="E25" i="6"/>
  <c r="O25" i="6"/>
  <c r="O36" i="6" s="1"/>
  <c r="P36" i="6" s="1"/>
  <c r="Y25" i="6"/>
  <c r="O38" i="6" s="1"/>
  <c r="T25" i="6"/>
  <c r="O37" i="6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35" i="6"/>
  <c r="F35" i="6" s="1"/>
  <c r="E36" i="6"/>
  <c r="E37" i="6"/>
  <c r="E38" i="6"/>
  <c r="F38" i="6"/>
  <c r="E39" i="6"/>
  <c r="F39" i="6" s="1"/>
  <c r="E40" i="6"/>
  <c r="E41" i="6"/>
  <c r="E42" i="6"/>
  <c r="F42" i="6" s="1"/>
  <c r="D45" i="6"/>
  <c r="D34" i="6"/>
  <c r="D35" i="6"/>
  <c r="D36" i="6"/>
  <c r="D46" i="6" s="1"/>
  <c r="D37" i="6"/>
  <c r="D38" i="6"/>
  <c r="D39" i="6"/>
  <c r="D40" i="6"/>
  <c r="D41" i="6"/>
  <c r="D42" i="6"/>
  <c r="B45" i="6"/>
  <c r="C45" i="6" s="1"/>
  <c r="B42" i="6"/>
  <c r="C42" i="6" s="1"/>
  <c r="B34" i="6"/>
  <c r="B46" i="6" s="1"/>
  <c r="B35" i="6"/>
  <c r="B36" i="6"/>
  <c r="B37" i="6"/>
  <c r="C37" i="6" s="1"/>
  <c r="B38" i="6"/>
  <c r="C38" i="6" s="1"/>
  <c r="B39" i="6"/>
  <c r="B40" i="6"/>
  <c r="B41" i="6"/>
  <c r="C41" i="6" s="1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 s="1"/>
  <c r="AA25" i="5"/>
  <c r="L39" i="5" s="1"/>
  <c r="M39" i="5" s="1"/>
  <c r="E25" i="5"/>
  <c r="O34" i="5"/>
  <c r="J25" i="5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M13" i="5" s="1"/>
  <c r="L36" i="5"/>
  <c r="Q25" i="5"/>
  <c r="L37" i="5" s="1"/>
  <c r="M37" i="5" s="1"/>
  <c r="V25" i="5"/>
  <c r="L38" i="5"/>
  <c r="M38" i="5" s="1"/>
  <c r="E34" i="5"/>
  <c r="E35" i="5"/>
  <c r="E36" i="5"/>
  <c r="E41" i="5"/>
  <c r="E42" i="5"/>
  <c r="F42" i="5" s="1"/>
  <c r="E39" i="5"/>
  <c r="E40" i="5"/>
  <c r="E45" i="5"/>
  <c r="F45" i="5" s="1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C37" i="5" s="1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25" i="5" s="1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F36" i="4" s="1"/>
  <c r="E37" i="4"/>
  <c r="F37" i="4" s="1"/>
  <c r="E38" i="4"/>
  <c r="E39" i="4"/>
  <c r="E40" i="4"/>
  <c r="E41" i="4"/>
  <c r="E42" i="4"/>
  <c r="D45" i="4"/>
  <c r="B45" i="4"/>
  <c r="C45" i="4" s="1"/>
  <c r="B42" i="4"/>
  <c r="C42" i="4" s="1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25" i="4" s="1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/>
  <c r="G25" i="4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 s="1"/>
  <c r="P38" i="1" s="1"/>
  <c r="I25" i="1"/>
  <c r="N35" i="1" s="1"/>
  <c r="N25" i="1"/>
  <c r="N36" i="1" s="1"/>
  <c r="D25" i="1"/>
  <c r="N34" i="1" s="1"/>
  <c r="X25" i="1"/>
  <c r="N38" i="1"/>
  <c r="G25" i="1"/>
  <c r="L35" i="1" s="1"/>
  <c r="H22" i="1"/>
  <c r="L25" i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8" i="1"/>
  <c r="P17" i="1"/>
  <c r="P15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25" i="1" s="1"/>
  <c r="C14" i="1"/>
  <c r="E45" i="1"/>
  <c r="F45" i="1" s="1"/>
  <c r="E42" i="1"/>
  <c r="E34" i="1"/>
  <c r="E41" i="1"/>
  <c r="E35" i="1"/>
  <c r="E36" i="1"/>
  <c r="E37" i="1"/>
  <c r="E38" i="1"/>
  <c r="E39" i="1"/>
  <c r="F39" i="1" s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C42" i="1" s="1"/>
  <c r="B34" i="1"/>
  <c r="B41" i="1"/>
  <c r="B46" i="1" s="1"/>
  <c r="C34" i="1" s="1"/>
  <c r="B35" i="1"/>
  <c r="B36" i="1"/>
  <c r="C36" i="1" s="1"/>
  <c r="B37" i="1"/>
  <c r="C37" i="1" s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25" i="1" s="1"/>
  <c r="F16" i="1"/>
  <c r="F17" i="1"/>
  <c r="F18" i="1"/>
  <c r="F19" i="1"/>
  <c r="F21" i="1"/>
  <c r="P16" i="1"/>
  <c r="P16" i="5"/>
  <c r="P16" i="4"/>
  <c r="L37" i="4"/>
  <c r="M37" i="4" s="1"/>
  <c r="F22" i="1"/>
  <c r="F23" i="1"/>
  <c r="F24" i="1"/>
  <c r="C22" i="1"/>
  <c r="C23" i="1"/>
  <c r="L36" i="1"/>
  <c r="O34" i="6"/>
  <c r="F22" i="6"/>
  <c r="L34" i="6"/>
  <c r="M34" i="6" s="1"/>
  <c r="C22" i="6"/>
  <c r="H20" i="6"/>
  <c r="H19" i="6"/>
  <c r="M18" i="6"/>
  <c r="M13" i="6"/>
  <c r="P19" i="6"/>
  <c r="P14" i="6"/>
  <c r="Z21" i="6"/>
  <c r="H22" i="6"/>
  <c r="O35" i="6"/>
  <c r="P35" i="6" s="1"/>
  <c r="K22" i="6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Z18" i="6"/>
  <c r="C20" i="6"/>
  <c r="C13" i="6"/>
  <c r="C25" i="6" s="1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F13" i="6"/>
  <c r="W19" i="6"/>
  <c r="W18" i="6"/>
  <c r="K24" i="6"/>
  <c r="E46" i="6"/>
  <c r="H14" i="5"/>
  <c r="H24" i="5"/>
  <c r="H18" i="5"/>
  <c r="K15" i="5"/>
  <c r="K18" i="5"/>
  <c r="K14" i="5"/>
  <c r="K21" i="5"/>
  <c r="P15" i="5"/>
  <c r="P18" i="5"/>
  <c r="P19" i="5"/>
  <c r="P14" i="5"/>
  <c r="H15" i="5"/>
  <c r="K13" i="5"/>
  <c r="W18" i="5"/>
  <c r="R16" i="5"/>
  <c r="H13" i="5"/>
  <c r="H20" i="5"/>
  <c r="K19" i="5"/>
  <c r="K20" i="5"/>
  <c r="C14" i="5"/>
  <c r="C13" i="5"/>
  <c r="F23" i="7"/>
  <c r="AE21" i="5"/>
  <c r="AE20" i="5"/>
  <c r="C20" i="5"/>
  <c r="F21" i="5"/>
  <c r="F20" i="5"/>
  <c r="P21" i="5"/>
  <c r="N40" i="6"/>
  <c r="C43" i="6"/>
  <c r="D39" i="7"/>
  <c r="Z20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H20" i="4"/>
  <c r="W17" i="4"/>
  <c r="O38" i="4"/>
  <c r="Z17" i="4"/>
  <c r="C18" i="4"/>
  <c r="C20" i="4"/>
  <c r="H13" i="4"/>
  <c r="M13" i="4"/>
  <c r="W20" i="4"/>
  <c r="M20" i="4"/>
  <c r="P20" i="4"/>
  <c r="D46" i="4"/>
  <c r="P18" i="7"/>
  <c r="L35" i="4"/>
  <c r="Z14" i="7"/>
  <c r="B40" i="7"/>
  <c r="Q25" i="7"/>
  <c r="L37" i="7" s="1"/>
  <c r="M37" i="7" s="1"/>
  <c r="AC25" i="7"/>
  <c r="N38" i="7" s="1"/>
  <c r="E45" i="7"/>
  <c r="AA25" i="7"/>
  <c r="L38" i="7" s="1"/>
  <c r="M38" i="7" s="1"/>
  <c r="B41" i="7"/>
  <c r="F38" i="1"/>
  <c r="Z16" i="7"/>
  <c r="F37" i="1"/>
  <c r="M16" i="7"/>
  <c r="F43" i="1"/>
  <c r="F44" i="1"/>
  <c r="C44" i="1"/>
  <c r="F15" i="7"/>
  <c r="F22" i="7"/>
  <c r="F42" i="1"/>
  <c r="F36" i="1"/>
  <c r="C36" i="6"/>
  <c r="C39" i="5"/>
  <c r="C43" i="5"/>
  <c r="C36" i="4"/>
  <c r="C45" i="1"/>
  <c r="C39" i="1"/>
  <c r="C15" i="7"/>
  <c r="K24" i="7"/>
  <c r="F37" i="6"/>
  <c r="F41" i="6"/>
  <c r="C39" i="6"/>
  <c r="F40" i="6"/>
  <c r="F36" i="6"/>
  <c r="C35" i="6"/>
  <c r="M37" i="6"/>
  <c r="U16" i="7"/>
  <c r="F45" i="6"/>
  <c r="P34" i="6"/>
  <c r="F34" i="6"/>
  <c r="AB19" i="7"/>
  <c r="C40" i="6"/>
  <c r="C45" i="5"/>
  <c r="F39" i="5"/>
  <c r="AE20" i="7"/>
  <c r="R16" i="7"/>
  <c r="C36" i="5"/>
  <c r="F36" i="5"/>
  <c r="C35" i="5"/>
  <c r="F18" i="7"/>
  <c r="F35" i="5"/>
  <c r="F13" i="7"/>
  <c r="F14" i="7"/>
  <c r="W20" i="7"/>
  <c r="AE18" i="7"/>
  <c r="AE17" i="7"/>
  <c r="C38" i="4"/>
  <c r="F38" i="4"/>
  <c r="F42" i="4"/>
  <c r="F45" i="4"/>
  <c r="K14" i="7"/>
  <c r="K16" i="7"/>
  <c r="P34" i="4"/>
  <c r="C20" i="7"/>
  <c r="R13" i="7"/>
  <c r="K21" i="7"/>
  <c r="M18" i="7"/>
  <c r="P15" i="7"/>
  <c r="H15" i="7"/>
  <c r="H14" i="7"/>
  <c r="P38" i="4"/>
  <c r="F45" i="7"/>
  <c r="P20" i="5" l="1"/>
  <c r="P13" i="5"/>
  <c r="E46" i="5"/>
  <c r="F41" i="5" s="1"/>
  <c r="K25" i="5"/>
  <c r="F40" i="5"/>
  <c r="F34" i="5"/>
  <c r="F46" i="5" s="1"/>
  <c r="E40" i="7"/>
  <c r="H19" i="7"/>
  <c r="P25" i="4"/>
  <c r="B46" i="4"/>
  <c r="P20" i="1"/>
  <c r="P14" i="1"/>
  <c r="P19" i="1"/>
  <c r="P25" i="1"/>
  <c r="D41" i="7"/>
  <c r="D46" i="1"/>
  <c r="D35" i="7"/>
  <c r="C40" i="1"/>
  <c r="C35" i="1"/>
  <c r="M25" i="1"/>
  <c r="C41" i="1"/>
  <c r="E41" i="7"/>
  <c r="K20" i="1"/>
  <c r="J25" i="7"/>
  <c r="K20" i="7" s="1"/>
  <c r="F25" i="4"/>
  <c r="D34" i="7"/>
  <c r="D25" i="7"/>
  <c r="N34" i="7" s="1"/>
  <c r="C23" i="7"/>
  <c r="B39" i="7"/>
  <c r="B37" i="7"/>
  <c r="C37" i="7" s="1"/>
  <c r="B46" i="5"/>
  <c r="C34" i="5" s="1"/>
  <c r="C25" i="5"/>
  <c r="H25" i="5"/>
  <c r="T25" i="7"/>
  <c r="O37" i="7" s="1"/>
  <c r="P37" i="7" s="1"/>
  <c r="H25" i="6"/>
  <c r="N40" i="1"/>
  <c r="Z25" i="4"/>
  <c r="AB25" i="4"/>
  <c r="F25" i="5"/>
  <c r="M25" i="5"/>
  <c r="R25" i="5"/>
  <c r="U25" i="5"/>
  <c r="Z25" i="5"/>
  <c r="AB25" i="5"/>
  <c r="AE25" i="5"/>
  <c r="B34" i="7"/>
  <c r="O25" i="7"/>
  <c r="P13" i="7" s="1"/>
  <c r="C25" i="4"/>
  <c r="B43" i="7"/>
  <c r="C43" i="7" s="1"/>
  <c r="C14" i="7"/>
  <c r="K15" i="7"/>
  <c r="C34" i="6"/>
  <c r="C46" i="6" s="1"/>
  <c r="C22" i="7"/>
  <c r="K25" i="6"/>
  <c r="R25" i="1"/>
  <c r="W25" i="4"/>
  <c r="AE25" i="4"/>
  <c r="E46" i="4"/>
  <c r="D46" i="5"/>
  <c r="N40" i="5"/>
  <c r="B36" i="7"/>
  <c r="C36" i="7" s="1"/>
  <c r="Y25" i="7"/>
  <c r="O39" i="7" s="1"/>
  <c r="P39" i="7" s="1"/>
  <c r="Z21" i="7"/>
  <c r="Z25" i="7" s="1"/>
  <c r="E43" i="7"/>
  <c r="F43" i="7" s="1"/>
  <c r="E44" i="7"/>
  <c r="F44" i="7" s="1"/>
  <c r="C13" i="7"/>
  <c r="C35" i="4"/>
  <c r="F35" i="4"/>
  <c r="B25" i="7"/>
  <c r="L34" i="7" s="1"/>
  <c r="M34" i="7" s="1"/>
  <c r="P25" i="5"/>
  <c r="F25" i="6"/>
  <c r="E46" i="1"/>
  <c r="K25" i="1"/>
  <c r="U25" i="1"/>
  <c r="W25" i="1"/>
  <c r="AE25" i="1"/>
  <c r="R25" i="4"/>
  <c r="C24" i="7"/>
  <c r="B45" i="7"/>
  <c r="C45" i="7" s="1"/>
  <c r="X25" i="7"/>
  <c r="N39" i="7" s="1"/>
  <c r="I25" i="7"/>
  <c r="N35" i="7" s="1"/>
  <c r="E38" i="7"/>
  <c r="F38" i="7" s="1"/>
  <c r="E35" i="7"/>
  <c r="K25" i="4"/>
  <c r="H25" i="4"/>
  <c r="H25" i="1"/>
  <c r="L40" i="1"/>
  <c r="M35" i="1" s="1"/>
  <c r="M25" i="4"/>
  <c r="M25" i="6"/>
  <c r="AB25" i="1"/>
  <c r="P25" i="6"/>
  <c r="R25" i="6"/>
  <c r="U25" i="6"/>
  <c r="W25" i="6"/>
  <c r="Z25" i="6"/>
  <c r="AB25" i="6"/>
  <c r="AE25" i="6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W25" i="7"/>
  <c r="L40" i="5"/>
  <c r="M35" i="5" s="1"/>
  <c r="M34" i="5"/>
  <c r="O40" i="5"/>
  <c r="P35" i="5" s="1"/>
  <c r="R25" i="7"/>
  <c r="P34" i="5"/>
  <c r="L25" i="7"/>
  <c r="M13" i="7" s="1"/>
  <c r="L40" i="4"/>
  <c r="N40" i="4"/>
  <c r="M34" i="4"/>
  <c r="O40" i="4"/>
  <c r="P21" i="7"/>
  <c r="C25" i="7"/>
  <c r="U25" i="7"/>
  <c r="D42" i="7"/>
  <c r="E42" i="7"/>
  <c r="F42" i="7" s="1"/>
  <c r="O40" i="1"/>
  <c r="P35" i="1" s="1"/>
  <c r="P34" i="7"/>
  <c r="M34" i="1"/>
  <c r="AE21" i="7"/>
  <c r="AE25" i="7" s="1"/>
  <c r="G25" i="7"/>
  <c r="B42" i="7"/>
  <c r="AD25" i="7"/>
  <c r="O38" i="7" s="1"/>
  <c r="P38" i="7" s="1"/>
  <c r="N25" i="7"/>
  <c r="N36" i="7" s="1"/>
  <c r="P36" i="5" l="1"/>
  <c r="P40" i="5" s="1"/>
  <c r="M36" i="5"/>
  <c r="K19" i="7"/>
  <c r="C41" i="5"/>
  <c r="C40" i="5"/>
  <c r="M40" i="5"/>
  <c r="K18" i="7"/>
  <c r="P35" i="4"/>
  <c r="P36" i="4"/>
  <c r="F41" i="4"/>
  <c r="F40" i="4"/>
  <c r="M35" i="4"/>
  <c r="M36" i="4"/>
  <c r="C41" i="4"/>
  <c r="C40" i="4"/>
  <c r="F34" i="4"/>
  <c r="F39" i="4"/>
  <c r="H20" i="7"/>
  <c r="H18" i="7"/>
  <c r="C39" i="4"/>
  <c r="C34" i="4"/>
  <c r="C46" i="4" s="1"/>
  <c r="P19" i="7"/>
  <c r="P20" i="7"/>
  <c r="F35" i="1"/>
  <c r="F40" i="1"/>
  <c r="O36" i="7"/>
  <c r="P14" i="7"/>
  <c r="P36" i="1"/>
  <c r="P40" i="1" s="1"/>
  <c r="M19" i="7"/>
  <c r="M20" i="7"/>
  <c r="C46" i="1"/>
  <c r="L36" i="7"/>
  <c r="M14" i="7"/>
  <c r="M36" i="1"/>
  <c r="F34" i="1"/>
  <c r="F41" i="1"/>
  <c r="O35" i="7"/>
  <c r="K13" i="7"/>
  <c r="N40" i="7"/>
  <c r="M40" i="1"/>
  <c r="L35" i="7"/>
  <c r="H13" i="7"/>
  <c r="D46" i="7"/>
  <c r="E46" i="7"/>
  <c r="F39" i="7" s="1"/>
  <c r="B46" i="7"/>
  <c r="C42" i="7"/>
  <c r="P25" i="7" l="1"/>
  <c r="C46" i="5"/>
  <c r="K25" i="7"/>
  <c r="H25" i="7"/>
  <c r="P40" i="4"/>
  <c r="M40" i="4"/>
  <c r="F46" i="4"/>
  <c r="C40" i="7"/>
  <c r="C39" i="7"/>
  <c r="L40" i="7"/>
  <c r="M35" i="7" s="1"/>
  <c r="F34" i="7"/>
  <c r="F40" i="7"/>
  <c r="F35" i="7"/>
  <c r="O40" i="7"/>
  <c r="P36" i="7" s="1"/>
  <c r="M25" i="7"/>
  <c r="C41" i="7"/>
  <c r="C35" i="7"/>
  <c r="F46" i="1"/>
  <c r="F41" i="7"/>
  <c r="C34" i="7"/>
  <c r="P35" i="7" l="1"/>
  <c r="P40" i="7" s="1"/>
  <c r="M36" i="7"/>
  <c r="M40" i="7" s="1"/>
  <c r="C46" i="7"/>
  <c r="F46" i="7"/>
</calcChain>
</file>

<file path=xl/sharedStrings.xml><?xml version="1.0" encoding="utf-8"?>
<sst xmlns="http://schemas.openxmlformats.org/spreadsheetml/2006/main" count="457" uniqueCount="63">
  <si>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</si>
  <si>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</si>
  <si>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</si>
  <si>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</si>
  <si>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</si>
  <si>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</si>
  <si>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</si>
  <si>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</si>
  <si>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</si>
  <si>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</si>
  <si>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</si>
  <si>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</si>
  <si>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</si>
  <si>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</si>
  <si>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</si>
  <si>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</si>
  <si>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</si>
  <si>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</si>
  <si>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</si>
  <si>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</si>
  <si>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</si>
  <si>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</si>
  <si>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</si>
  <si>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</si>
  <si>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</si>
  <si>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</si>
  <si>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</si>
  <si>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</si>
  <si>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</si>
  <si>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</si>
  <si>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</si>
  <si>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</si>
  <si>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</si>
  <si>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</si>
  <si>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</si>
  <si>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</si>
  <si>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</si>
  <si>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</si>
  <si>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</si>
  <si>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</si>
  <si>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</si>
  <si>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</si>
  <si>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</si>
  <si>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</si>
  <si>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</si>
  <si>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</si>
  <si>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</si>
  <si>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</si>
  <si>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</si>
  <si>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</si>
  <si>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</si>
  <si>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</si>
  <si>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</si>
  <si>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</si>
  <si>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</si>
  <si>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</si>
  <si>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</si>
  <si>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</si>
  <si>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</si>
  <si>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</si>
  <si>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</si>
  <si>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Barcelona Regional Agència de Desenvolupament Urbà SA (BR)</t>
  </si>
  <si>
    <t>Dades actualitzades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</si>
</sst>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i/>
      <sz val="10.19999999999999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9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8" fillId="2" borderId="2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1-4924-9ADB-913067F8738A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1-4924-9ADB-913067F8738A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1-4924-9ADB-913067F8738A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1-4924-9ADB-913067F8738A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1-4924-9ADB-913067F8738A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1-4924-9ADB-913067F8738A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1-4924-9ADB-913067F8738A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E1-4924-9ADB-913067F8738A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E1-4924-9ADB-913067F8738A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E1-4924-9ADB-913067F873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DE1-4924-9ADB-913067F8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9-438A-AC47-44D03EA4C20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9-438A-AC47-44D03EA4C20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9-438A-AC47-44D03EA4C20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9-438A-AC47-44D03EA4C20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9-438A-AC47-44D03EA4C20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9-438A-AC47-44D03EA4C20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9-438A-AC47-44D03EA4C20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9-438A-AC47-44D03EA4C20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9-438A-AC47-44D03EA4C20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9-438A-AC47-44D03EA4C20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473242.35389999999</c:v>
                </c:pt>
                <c:pt idx="1">
                  <c:v>29328.9964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60621.11</c:v>
                </c:pt>
                <c:pt idx="6">
                  <c:v>79981</c:v>
                </c:pt>
                <c:pt idx="7">
                  <c:v>712779.17720000003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D9-438A-AC47-44D03EA4C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83-4A4F-A398-4066E46C4225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3-4A4F-A398-4066E46C4225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83-4A4F-A398-4066E46C4225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3-4A4F-A398-4066E46C422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60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83-4A4F-A398-4066E46C42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D-4002-901C-6283F29864A3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D-4002-901C-6283F29864A3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D-4002-901C-6283F29864A3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D-4002-901C-6283F29864A3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D-4002-901C-6283F29864A3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D-4002-901C-6283F29864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1126579.3283000002</c:v>
                </c:pt>
                <c:pt idx="2">
                  <c:v>229373.30920000002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FD-4002-901C-6283F2986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" zoomScale="70" zoomScaleNormal="70" workbookViewId="0">
      <selection activeCell="L14" sqref="L14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332031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332031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332031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45382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5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5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0.10526315789473684</v>
      </c>
      <c r="I13" s="4">
        <v>206808.59</v>
      </c>
      <c r="J13" s="5">
        <v>250238.3939</v>
      </c>
      <c r="K13" s="21">
        <f t="shared" ref="K13:K24" si="3">IF(J13,J13/$J$25,"")</f>
        <v>0.56481278394626222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0.33333333333333331</v>
      </c>
      <c r="N14" s="6">
        <v>24238.84</v>
      </c>
      <c r="O14" s="7">
        <v>29328.9964</v>
      </c>
      <c r="P14" s="21">
        <f t="shared" si="5"/>
        <v>0.50463394383638416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0.33333333333333331</v>
      </c>
      <c r="N19" s="6">
        <v>20000</v>
      </c>
      <c r="O19" s="7">
        <v>24200</v>
      </c>
      <c r="P19" s="21">
        <f t="shared" si="5"/>
        <v>0.41638456612311825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17</v>
      </c>
      <c r="H20" s="62">
        <f t="shared" si="2"/>
        <v>0.89473684210526316</v>
      </c>
      <c r="I20" s="65">
        <v>159345.64000000001</v>
      </c>
      <c r="J20" s="66">
        <v>192808.22440000001</v>
      </c>
      <c r="K20" s="63">
        <f t="shared" si="3"/>
        <v>0.43518721605373784</v>
      </c>
      <c r="L20" s="64">
        <v>1</v>
      </c>
      <c r="M20" s="62">
        <f t="shared" si="4"/>
        <v>0.33333333333333331</v>
      </c>
      <c r="N20" s="65">
        <v>3793.68</v>
      </c>
      <c r="O20" s="66">
        <v>4590.3527999999997</v>
      </c>
      <c r="P20" s="63">
        <f t="shared" si="5"/>
        <v>7.8981490040497551E-2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19</v>
      </c>
      <c r="H25" s="17">
        <f t="shared" si="12"/>
        <v>1</v>
      </c>
      <c r="I25" s="18">
        <f t="shared" si="12"/>
        <v>366154.23</v>
      </c>
      <c r="J25" s="18">
        <f t="shared" si="12"/>
        <v>443046.61829999997</v>
      </c>
      <c r="K25" s="19">
        <f t="shared" si="12"/>
        <v>1</v>
      </c>
      <c r="L25" s="16">
        <f t="shared" si="12"/>
        <v>3</v>
      </c>
      <c r="M25" s="17">
        <f t="shared" si="12"/>
        <v>1</v>
      </c>
      <c r="N25" s="18">
        <f t="shared" si="12"/>
        <v>48032.52</v>
      </c>
      <c r="O25" s="18">
        <f t="shared" si="12"/>
        <v>58119.349200000004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9" t="s">
        <v>55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">
        <v>53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2</v>
      </c>
      <c r="C34" s="8">
        <f t="shared" ref="C34:C43" si="14">IF(B34,B34/$B$46,"")</f>
        <v>9.0909090909090912E-2</v>
      </c>
      <c r="D34" s="10">
        <f t="shared" ref="D34:D45" si="15">D13+I13+N13+S13+AC13+X13</f>
        <v>206808.59</v>
      </c>
      <c r="E34" s="11">
        <f t="shared" ref="E34:E45" si="16">E13+J13+O13+T13+AD13+Y13</f>
        <v>250238.3939</v>
      </c>
      <c r="F34" s="21">
        <f t="shared" ref="F34:F43" si="17">IF(E34,E34/$E$46,"")</f>
        <v>0.49931242368327816</v>
      </c>
      <c r="J34" s="144" t="s">
        <v>3</v>
      </c>
      <c r="K34" s="145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1</v>
      </c>
      <c r="C35" s="8">
        <f t="shared" si="14"/>
        <v>4.5454545454545456E-2</v>
      </c>
      <c r="D35" s="13">
        <f t="shared" si="15"/>
        <v>24238.84</v>
      </c>
      <c r="E35" s="14">
        <f t="shared" si="16"/>
        <v>29328.9964</v>
      </c>
      <c r="F35" s="21">
        <f t="shared" si="17"/>
        <v>5.8521524408977357E-2</v>
      </c>
      <c r="J35" s="140" t="s">
        <v>1</v>
      </c>
      <c r="K35" s="141"/>
      <c r="L35" s="57">
        <f>G25</f>
        <v>19</v>
      </c>
      <c r="M35" s="8">
        <f t="shared" si="18"/>
        <v>0.86363636363636365</v>
      </c>
      <c r="N35" s="58">
        <f>I25</f>
        <v>366154.23</v>
      </c>
      <c r="O35" s="58">
        <f>J25</f>
        <v>443046.61829999997</v>
      </c>
      <c r="P35" s="56">
        <f t="shared" si="19"/>
        <v>0.88403173206289187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40" t="s">
        <v>2</v>
      </c>
      <c r="K36" s="141"/>
      <c r="L36" s="57">
        <f>L25</f>
        <v>3</v>
      </c>
      <c r="M36" s="8">
        <f t="shared" si="18"/>
        <v>0.13636363636363635</v>
      </c>
      <c r="N36" s="58">
        <f>N25</f>
        <v>48032.52</v>
      </c>
      <c r="O36" s="58">
        <f>O25</f>
        <v>58119.349200000004</v>
      </c>
      <c r="P36" s="56">
        <f t="shared" si="19"/>
        <v>0.1159682679371081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40" t="s">
        <v>34</v>
      </c>
      <c r="K37" s="141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40" t="s">
        <v>5</v>
      </c>
      <c r="K38" s="141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40" t="s">
        <v>4</v>
      </c>
      <c r="K39" s="141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</v>
      </c>
      <c r="C40" s="8">
        <f t="shared" si="14"/>
        <v>4.5454545454545456E-2</v>
      </c>
      <c r="D40" s="13">
        <f t="shared" si="15"/>
        <v>20000</v>
      </c>
      <c r="E40" s="14">
        <f t="shared" si="16"/>
        <v>24200</v>
      </c>
      <c r="F40" s="21">
        <f t="shared" si="17"/>
        <v>4.8287396929042277E-2</v>
      </c>
      <c r="G40" s="24"/>
      <c r="J40" s="142" t="s">
        <v>0</v>
      </c>
      <c r="K40" s="143"/>
      <c r="L40" s="79">
        <f>SUM(L34:L39)</f>
        <v>22</v>
      </c>
      <c r="M40" s="17">
        <f>SUM(M34:M39)</f>
        <v>1</v>
      </c>
      <c r="N40" s="80">
        <f>SUM(N34:N39)</f>
        <v>414186.75</v>
      </c>
      <c r="O40" s="81">
        <f>SUM(O34:O39)</f>
        <v>501165.96749999997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18</v>
      </c>
      <c r="C41" s="8">
        <f t="shared" si="14"/>
        <v>0.81818181818181823</v>
      </c>
      <c r="D41" s="13">
        <f t="shared" si="15"/>
        <v>163139.32</v>
      </c>
      <c r="E41" s="14">
        <f t="shared" si="16"/>
        <v>197398.5772</v>
      </c>
      <c r="F41" s="21">
        <f t="shared" si="17"/>
        <v>0.39387865497870228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22</v>
      </c>
      <c r="C46" s="17">
        <f>SUM(C34:C45)</f>
        <v>1</v>
      </c>
      <c r="D46" s="18">
        <f>SUM(D34:D45)</f>
        <v>414186.75</v>
      </c>
      <c r="E46" s="18">
        <f>SUM(E34:E45)</f>
        <v>501165.96749999997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E1" zoomScale="85" zoomScaleNormal="85" workbookViewId="0">
      <selection activeCell="J8" sqref="J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332031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332031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332031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95" t="s">
        <v>62</v>
      </c>
      <c r="J7" s="85">
        <v>45468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5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5">
      <c r="A12" s="114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7.6923076923076927E-2</v>
      </c>
      <c r="I13" s="4">
        <v>63300.79</v>
      </c>
      <c r="J13" s="5">
        <v>76593.960000000006</v>
      </c>
      <c r="K13" s="21">
        <f t="shared" ref="K13:K21" si="3">IF(J13,J13/$J$25,"")</f>
        <v>0.18104765649364915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3.8461538461538464E-2</v>
      </c>
      <c r="I18" s="65">
        <v>50100.09</v>
      </c>
      <c r="J18" s="66">
        <v>60621.11</v>
      </c>
      <c r="K18" s="63">
        <f t="shared" si="3"/>
        <v>0.14329210683902122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0.25</v>
      </c>
      <c r="N19" s="6">
        <v>2000</v>
      </c>
      <c r="O19" s="7">
        <v>2420</v>
      </c>
      <c r="P19" s="21">
        <f t="shared" si="5"/>
        <v>4.7464000418938446E-2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23</v>
      </c>
      <c r="H20" s="62">
        <f t="shared" si="2"/>
        <v>0.88461538461538458</v>
      </c>
      <c r="I20" s="65">
        <v>236235.2</v>
      </c>
      <c r="J20" s="66">
        <v>285844.59000000003</v>
      </c>
      <c r="K20" s="21">
        <f t="shared" si="3"/>
        <v>0.67566023666732966</v>
      </c>
      <c r="L20" s="64">
        <v>3</v>
      </c>
      <c r="M20" s="62">
        <f t="shared" si="4"/>
        <v>0.75</v>
      </c>
      <c r="N20" s="65">
        <v>40137.199999999997</v>
      </c>
      <c r="O20" s="66">
        <v>48566.01</v>
      </c>
      <c r="P20" s="63">
        <f t="shared" si="5"/>
        <v>0.9525359995810615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3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26</v>
      </c>
      <c r="H25" s="17">
        <f t="shared" si="32"/>
        <v>1</v>
      </c>
      <c r="I25" s="18">
        <f t="shared" si="32"/>
        <v>349636.08</v>
      </c>
      <c r="J25" s="18">
        <f t="shared" si="32"/>
        <v>423059.66000000003</v>
      </c>
      <c r="K25" s="19">
        <f t="shared" si="32"/>
        <v>1</v>
      </c>
      <c r="L25" s="16">
        <f t="shared" si="32"/>
        <v>4</v>
      </c>
      <c r="M25" s="17">
        <f t="shared" si="32"/>
        <v>1</v>
      </c>
      <c r="N25" s="18">
        <f t="shared" si="32"/>
        <v>42137.2</v>
      </c>
      <c r="O25" s="18">
        <f t="shared" si="32"/>
        <v>50986.01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7"/>
      <c r="B32" s="104"/>
      <c r="C32" s="105"/>
      <c r="D32" s="105"/>
      <c r="E32" s="105"/>
      <c r="F32" s="106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2</v>
      </c>
      <c r="C34" s="8">
        <f t="shared" ref="C34:C45" si="34">IF(B34,B34/$B$46,"")</f>
        <v>6.6666666666666666E-2</v>
      </c>
      <c r="D34" s="10">
        <f t="shared" ref="D34:D45" si="35">D13+I13+N13+S13+AC13+X13</f>
        <v>63300.79</v>
      </c>
      <c r="E34" s="11">
        <f t="shared" ref="E34:E45" si="36">E13+J13+O13+T13+AD13+Y13</f>
        <v>76593.960000000006</v>
      </c>
      <c r="F34" s="21">
        <f t="shared" ref="F34:F42" si="37">IF(E34,E34/$E$46,"")</f>
        <v>0.16157506511978054</v>
      </c>
      <c r="J34" s="144" t="s">
        <v>3</v>
      </c>
      <c r="K34" s="145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3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0" t="s">
        <v>1</v>
      </c>
      <c r="K35" s="141"/>
      <c r="L35" s="57">
        <f>G25</f>
        <v>26</v>
      </c>
      <c r="M35" s="8">
        <f t="shared" si="38"/>
        <v>0.8666666666666667</v>
      </c>
      <c r="N35" s="58">
        <f>I25</f>
        <v>349636.08</v>
      </c>
      <c r="O35" s="58">
        <f>J25</f>
        <v>423059.66000000003</v>
      </c>
      <c r="P35" s="56">
        <f t="shared" si="39"/>
        <v>0.89244494101169614</v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40" t="s">
        <v>2</v>
      </c>
      <c r="K36" s="141"/>
      <c r="L36" s="57">
        <f>L25</f>
        <v>4</v>
      </c>
      <c r="M36" s="8">
        <f t="shared" si="38"/>
        <v>0.13333333333333333</v>
      </c>
      <c r="N36" s="58">
        <f>N25</f>
        <v>42137.2</v>
      </c>
      <c r="O36" s="58">
        <f>O25</f>
        <v>50986.01</v>
      </c>
      <c r="P36" s="56">
        <f t="shared" si="39"/>
        <v>0.10755505898830379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40" t="s">
        <v>34</v>
      </c>
      <c r="K37" s="141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40" t="s">
        <v>5</v>
      </c>
      <c r="K38" s="141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1</v>
      </c>
      <c r="C39" s="8">
        <f t="shared" si="34"/>
        <v>3.3333333333333333E-2</v>
      </c>
      <c r="D39" s="13">
        <f t="shared" si="35"/>
        <v>50100.09</v>
      </c>
      <c r="E39" s="22">
        <f t="shared" si="36"/>
        <v>60621.11</v>
      </c>
      <c r="F39" s="21">
        <f t="shared" si="37"/>
        <v>0.12788031583539197</v>
      </c>
      <c r="G39" s="24"/>
      <c r="J39" s="140" t="s">
        <v>4</v>
      </c>
      <c r="K39" s="141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1</v>
      </c>
      <c r="C40" s="8">
        <f t="shared" si="34"/>
        <v>3.3333333333333333E-2</v>
      </c>
      <c r="D40" s="13">
        <f t="shared" si="35"/>
        <v>2000</v>
      </c>
      <c r="E40" s="14">
        <f t="shared" si="36"/>
        <v>2420</v>
      </c>
      <c r="F40" s="21">
        <f t="shared" si="37"/>
        <v>5.1049933648798012E-3</v>
      </c>
      <c r="G40" s="24"/>
      <c r="J40" s="142" t="s">
        <v>0</v>
      </c>
      <c r="K40" s="143"/>
      <c r="L40" s="79">
        <f>SUM(L34:L39)</f>
        <v>30</v>
      </c>
      <c r="M40" s="17">
        <f>SUM(M34:M39)</f>
        <v>1</v>
      </c>
      <c r="N40" s="80">
        <f>SUM(N34:N39)</f>
        <v>391773.28</v>
      </c>
      <c r="O40" s="81">
        <f>SUM(O34:O39)</f>
        <v>474045.67000000004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26</v>
      </c>
      <c r="C41" s="8">
        <f t="shared" si="34"/>
        <v>0.8666666666666667</v>
      </c>
      <c r="D41" s="13">
        <f t="shared" si="35"/>
        <v>276372.40000000002</v>
      </c>
      <c r="E41" s="14">
        <f t="shared" si="36"/>
        <v>334410.60000000003</v>
      </c>
      <c r="F41" s="21">
        <f t="shared" si="37"/>
        <v>0.70543962567994767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30</v>
      </c>
      <c r="C46" s="17">
        <f>SUM(C34:C45)</f>
        <v>1</v>
      </c>
      <c r="D46" s="18">
        <f>SUM(D34:D45)</f>
        <v>391773.28</v>
      </c>
      <c r="E46" s="18">
        <f>SUM(E34:E45)</f>
        <v>474045.67000000004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A8" sqref="A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332031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332031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332031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45565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5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5">
      <c r="A12" s="114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3" si="2">IF(G13,G13/$G$25,"")</f>
        <v>6.6666666666666666E-2</v>
      </c>
      <c r="I13" s="4">
        <v>25000</v>
      </c>
      <c r="J13" s="5">
        <v>30250</v>
      </c>
      <c r="K13" s="21">
        <f t="shared" ref="K13:K23" si="3">IF(J13,J13/$J$25,"")</f>
        <v>0.11613485541018544</v>
      </c>
      <c r="L13" s="1">
        <v>1</v>
      </c>
      <c r="M13" s="20">
        <f t="shared" ref="M13:M23" si="4">IF(L13,L13/$L$25,"")</f>
        <v>0.5</v>
      </c>
      <c r="N13" s="4">
        <v>96000</v>
      </c>
      <c r="O13" s="5">
        <v>116160</v>
      </c>
      <c r="P13" s="21">
        <f t="shared" ref="P13:P23" si="5">IF(O13,O13/$O$25,"")</f>
        <v>0.96584335228130191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6.6666666666666666E-2</v>
      </c>
      <c r="I19" s="6">
        <v>44100</v>
      </c>
      <c r="J19" s="7">
        <v>53361</v>
      </c>
      <c r="K19" s="21">
        <f t="shared" si="3"/>
        <v>0.20486188494356711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13</v>
      </c>
      <c r="H20" s="62">
        <f t="shared" si="2"/>
        <v>0.8666666666666667</v>
      </c>
      <c r="I20" s="65">
        <v>146166.98000000001</v>
      </c>
      <c r="J20" s="66">
        <v>176862.05</v>
      </c>
      <c r="K20" s="63">
        <f t="shared" si="3"/>
        <v>0.67900325964624741</v>
      </c>
      <c r="L20" s="64">
        <v>1</v>
      </c>
      <c r="M20" s="62">
        <f t="shared" si="4"/>
        <v>0.5</v>
      </c>
      <c r="N20" s="65">
        <v>3395</v>
      </c>
      <c r="O20" s="66">
        <v>4107.95</v>
      </c>
      <c r="P20" s="63">
        <f t="shared" si="5"/>
        <v>3.415664771869812E-2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40.049999999999997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40.049999999999997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15</v>
      </c>
      <c r="H25" s="17">
        <f t="shared" si="22"/>
        <v>1</v>
      </c>
      <c r="I25" s="18">
        <f t="shared" si="22"/>
        <v>215266.98</v>
      </c>
      <c r="J25" s="18">
        <f t="shared" si="22"/>
        <v>260473.05</v>
      </c>
      <c r="K25" s="19">
        <f t="shared" si="22"/>
        <v>1</v>
      </c>
      <c r="L25" s="16">
        <f t="shared" si="22"/>
        <v>2</v>
      </c>
      <c r="M25" s="17">
        <f t="shared" si="22"/>
        <v>1</v>
      </c>
      <c r="N25" s="18">
        <f t="shared" si="22"/>
        <v>99395</v>
      </c>
      <c r="O25" s="18">
        <f t="shared" si="22"/>
        <v>120267.95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2</v>
      </c>
      <c r="C34" s="8">
        <f t="shared" ref="C34:C42" si="24">IF(B34,B34/$B$46,"")</f>
        <v>0.11764705882352941</v>
      </c>
      <c r="D34" s="10">
        <f t="shared" ref="D34:D45" si="25">D13+I13+N13+S13+AC13+X13</f>
        <v>121000</v>
      </c>
      <c r="E34" s="11">
        <f t="shared" ref="E34:E45" si="26">E13+J13+O13+T13+AD13+Y13</f>
        <v>146410</v>
      </c>
      <c r="F34" s="21">
        <f t="shared" ref="F34:F43" si="27">IF(E34,E34/$E$46,"")</f>
        <v>0.38453962142243675</v>
      </c>
      <c r="J34" s="144" t="s">
        <v>3</v>
      </c>
      <c r="K34" s="145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0" t="s">
        <v>1</v>
      </c>
      <c r="K35" s="141"/>
      <c r="L35" s="57">
        <f>G25</f>
        <v>15</v>
      </c>
      <c r="M35" s="8">
        <f>IF(L35,L35/$L$40,"")</f>
        <v>0.88235294117647056</v>
      </c>
      <c r="N35" s="58">
        <f>I25</f>
        <v>215266.98</v>
      </c>
      <c r="O35" s="58">
        <f>J25</f>
        <v>260473.05</v>
      </c>
      <c r="P35" s="56">
        <f>IF(O35,O35/$O$40,"")</f>
        <v>0.68412135808856933</v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40" t="s">
        <v>2</v>
      </c>
      <c r="K36" s="141"/>
      <c r="L36" s="57">
        <f>L25</f>
        <v>2</v>
      </c>
      <c r="M36" s="8">
        <f>IF(L36,L36/$L$40,"")</f>
        <v>0.11764705882352941</v>
      </c>
      <c r="N36" s="58">
        <f>N25</f>
        <v>99395</v>
      </c>
      <c r="O36" s="58">
        <f>O25</f>
        <v>120267.95</v>
      </c>
      <c r="P36" s="56">
        <f>IF(O36,O36/$O$40,"")</f>
        <v>0.31587864191143061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40" t="s">
        <v>34</v>
      </c>
      <c r="K37" s="141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40" t="s">
        <v>5</v>
      </c>
      <c r="K38" s="141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40" t="s">
        <v>4</v>
      </c>
      <c r="K39" s="141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1</v>
      </c>
      <c r="C40" s="8">
        <f t="shared" si="24"/>
        <v>5.8823529411764705E-2</v>
      </c>
      <c r="D40" s="13">
        <f t="shared" si="25"/>
        <v>44100</v>
      </c>
      <c r="E40" s="14">
        <f t="shared" si="26"/>
        <v>53361</v>
      </c>
      <c r="F40" s="21">
        <f t="shared" si="27"/>
        <v>0.14015039094817738</v>
      </c>
      <c r="G40" s="24"/>
      <c r="J40" s="142" t="s">
        <v>0</v>
      </c>
      <c r="K40" s="143"/>
      <c r="L40" s="79">
        <f>SUM(L34:L39)</f>
        <v>17</v>
      </c>
      <c r="M40" s="17">
        <f>SUM(M34:M39)</f>
        <v>1</v>
      </c>
      <c r="N40" s="80">
        <f>SUM(N34:N39)</f>
        <v>314661.98</v>
      </c>
      <c r="O40" s="81">
        <f>SUM(O34:O39)</f>
        <v>380741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14</v>
      </c>
      <c r="C41" s="8">
        <f t="shared" si="24"/>
        <v>0.82352941176470584</v>
      </c>
      <c r="D41" s="13">
        <f t="shared" si="25"/>
        <v>149561.98000000001</v>
      </c>
      <c r="E41" s="14">
        <f t="shared" si="26"/>
        <v>180970</v>
      </c>
      <c r="F41" s="21">
        <f t="shared" si="27"/>
        <v>0.47530998762938587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17</v>
      </c>
      <c r="C46" s="17">
        <f>SUM(C34:C45)</f>
        <v>1</v>
      </c>
      <c r="D46" s="18">
        <f>SUM(D34:D45)</f>
        <v>314661.98</v>
      </c>
      <c r="E46" s="18">
        <f>SUM(E34:E45)</f>
        <v>380741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332031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332031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332031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30" customHeight="1" thickBot="1" x14ac:dyDescent="0.35">
      <c r="A11" s="113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7" t="s">
        <v>5</v>
      </c>
      <c r="W11" s="138"/>
      <c r="X11" s="138"/>
      <c r="Y11" s="138"/>
      <c r="Z11" s="139"/>
      <c r="AA11" s="134" t="s">
        <v>4</v>
      </c>
      <c r="AB11" s="135"/>
      <c r="AC11" s="135"/>
      <c r="AD11" s="135"/>
      <c r="AE11" s="136"/>
    </row>
    <row r="12" spans="1:31" ht="39" customHeight="1" thickBot="1" x14ac:dyDescent="0.35">
      <c r="A12" s="114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40.049999999999997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40.049999999999997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40.049999999999997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6" t="s">
        <v>10</v>
      </c>
      <c r="B31" s="101" t="s">
        <v>17</v>
      </c>
      <c r="C31" s="102"/>
      <c r="D31" s="102"/>
      <c r="E31" s="102"/>
      <c r="F31" s="103"/>
      <c r="G31" s="24"/>
      <c r="J31" s="107" t="s">
        <v>15</v>
      </c>
      <c r="K31" s="108"/>
      <c r="L31" s="101" t="s">
        <v>16</v>
      </c>
      <c r="M31" s="102"/>
      <c r="N31" s="102"/>
      <c r="O31" s="102"/>
      <c r="P31" s="103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7"/>
      <c r="B32" s="116"/>
      <c r="C32" s="117"/>
      <c r="D32" s="117"/>
      <c r="E32" s="117"/>
      <c r="F32" s="118"/>
      <c r="G32" s="24"/>
      <c r="J32" s="109"/>
      <c r="K32" s="110"/>
      <c r="L32" s="104"/>
      <c r="M32" s="105"/>
      <c r="N32" s="105"/>
      <c r="O32" s="105"/>
      <c r="P32" s="106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55" customHeight="1" thickBot="1" x14ac:dyDescent="0.35">
      <c r="A33" s="98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1"/>
      <c r="K33" s="112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4" t="s">
        <v>3</v>
      </c>
      <c r="K34" s="145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0" t="s">
        <v>1</v>
      </c>
      <c r="K35" s="141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40" t="s">
        <v>2</v>
      </c>
      <c r="K36" s="141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40" t="s">
        <v>34</v>
      </c>
      <c r="K37" s="141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40" t="s">
        <v>5</v>
      </c>
      <c r="K38" s="141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40" t="s">
        <v>4</v>
      </c>
      <c r="K39" s="141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2" t="s">
        <v>0</v>
      </c>
      <c r="K40" s="143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2" zoomScale="80" zoomScaleNormal="80" workbookViewId="0">
      <selection activeCell="J19" sqref="J19"/>
    </sheetView>
  </sheetViews>
  <sheetFormatPr defaultColWidth="9.109375" defaultRowHeight="14.4" x14ac:dyDescent="0.3"/>
  <cols>
    <col min="1" max="1" width="30.332031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332031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332031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332031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Barcelona Regional Agència de Desenvolupament Urbà SA (BR)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4" t="s">
        <v>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6"/>
    </row>
    <row r="11" spans="1:31" ht="30" customHeight="1" thickBot="1" x14ac:dyDescent="0.35">
      <c r="A11" s="167" t="s">
        <v>10</v>
      </c>
      <c r="B11" s="125" t="s">
        <v>3</v>
      </c>
      <c r="C11" s="126"/>
      <c r="D11" s="126"/>
      <c r="E11" s="126"/>
      <c r="F11" s="127"/>
      <c r="G11" s="128" t="s">
        <v>1</v>
      </c>
      <c r="H11" s="129"/>
      <c r="I11" s="129"/>
      <c r="J11" s="129"/>
      <c r="K11" s="130"/>
      <c r="L11" s="99" t="s">
        <v>2</v>
      </c>
      <c r="M11" s="100"/>
      <c r="N11" s="100"/>
      <c r="O11" s="100"/>
      <c r="P11" s="100"/>
      <c r="Q11" s="131" t="s">
        <v>34</v>
      </c>
      <c r="R11" s="132"/>
      <c r="S11" s="132"/>
      <c r="T11" s="132"/>
      <c r="U11" s="133"/>
      <c r="V11" s="134" t="s">
        <v>4</v>
      </c>
      <c r="W11" s="135"/>
      <c r="X11" s="135"/>
      <c r="Y11" s="135"/>
      <c r="Z11" s="136"/>
      <c r="AA11" s="137" t="s">
        <v>5</v>
      </c>
      <c r="AB11" s="138"/>
      <c r="AC11" s="138"/>
      <c r="AD11" s="138"/>
      <c r="AE11" s="139"/>
    </row>
    <row r="12" spans="1:31" ht="39" customHeight="1" thickBot="1" x14ac:dyDescent="0.35">
      <c r="A12" s="168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5</v>
      </c>
      <c r="H13" s="20">
        <f t="shared" ref="H13:H24" si="2">IF(G13,G13/$G$25,"")</f>
        <v>8.3333333333333329E-2</v>
      </c>
      <c r="I13" s="10">
        <f>'CONTRACTACIO 1r TR 2024'!I13+'CONTRACTACIO 2n TR 2024'!I13+'CONTRACTACIO 3r TR 2024'!I13+'CONTRACTACIO 4t TR 2024'!I13</f>
        <v>295109.38</v>
      </c>
      <c r="J13" s="10">
        <f>'CONTRACTACIO 1r TR 2024'!J13+'CONTRACTACIO 2n TR 2024'!J13+'CONTRACTACIO 3r TR 2024'!J13+'CONTRACTACIO 4t TR 2024'!J13</f>
        <v>357082.35389999999</v>
      </c>
      <c r="K13" s="21">
        <f t="shared" ref="K13:K24" si="3">IF(J13,J13/$J$25,"")</f>
        <v>0.31696157112951345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0.1111111111111111</v>
      </c>
      <c r="N13" s="10">
        <f>'CONTRACTACIO 1r TR 2024'!N13+'CONTRACTACIO 2n TR 2024'!N13+'CONTRACTACIO 3r TR 2024'!N13+'CONTRACTACIO 4t TR 2024'!N13</f>
        <v>96000</v>
      </c>
      <c r="O13" s="10">
        <f>'CONTRACTACIO 1r TR 2024'!O13+'CONTRACTACIO 2n TR 2024'!O13+'CONTRACTACIO 3r TR 2024'!O13+'CONTRACTACIO 4t TR 2024'!O13</f>
        <v>116160</v>
      </c>
      <c r="P13" s="21">
        <f t="shared" ref="P13:P24" si="5">IF(O13,O13/$O$25,"")</f>
        <v>0.50642335154486229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1</v>
      </c>
      <c r="M14" s="20">
        <f t="shared" si="4"/>
        <v>0.1111111111111111</v>
      </c>
      <c r="N14" s="13">
        <f>'CONTRACTACIO 1r TR 2024'!N14+'CONTRACTACIO 2n TR 2024'!N14+'CONTRACTACIO 3r TR 2024'!N14+'CONTRACTACIO 4t TR 2024'!N14</f>
        <v>24238.84</v>
      </c>
      <c r="O14" s="13">
        <f>'CONTRACTACIO 1r TR 2024'!O14+'CONTRACTACIO 2n TR 2024'!O14+'CONTRACTACIO 3r TR 2024'!O14+'CONTRACTACIO 4t TR 2024'!O14</f>
        <v>29328.9964</v>
      </c>
      <c r="P14" s="21">
        <f t="shared" si="5"/>
        <v>0.12786577698291321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1.6666666666666666E-2</v>
      </c>
      <c r="I18" s="13">
        <f>'CONTRACTACIO 1r TR 2024'!I18+'CONTRACTACIO 2n TR 2024'!I18+'CONTRACTACIO 3r TR 2024'!I18+'CONTRACTACIO 4t TR 2024'!I18</f>
        <v>50100.09</v>
      </c>
      <c r="J18" s="13">
        <f>'CONTRACTACIO 1r TR 2024'!J18+'CONTRACTACIO 2n TR 2024'!J18+'CONTRACTACIO 3r TR 2024'!J18+'CONTRACTACIO 4t TR 2024'!J18</f>
        <v>60621.11</v>
      </c>
      <c r="K18" s="21">
        <f t="shared" si="3"/>
        <v>5.3809890237802256E-2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1.6666666666666666E-2</v>
      </c>
      <c r="I19" s="13">
        <f>'CONTRACTACIO 1r TR 2024'!I19+'CONTRACTACIO 2n TR 2024'!I19+'CONTRACTACIO 3r TR 2024'!I19+'CONTRACTACIO 4t TR 2024'!I19</f>
        <v>44100</v>
      </c>
      <c r="J19" s="13">
        <f>'CONTRACTACIO 1r TR 2024'!J19+'CONTRACTACIO 2n TR 2024'!J19+'CONTRACTACIO 3r TR 2024'!J19+'CONTRACTACIO 4t TR 2024'!J19</f>
        <v>53361</v>
      </c>
      <c r="K19" s="21">
        <f t="shared" si="3"/>
        <v>4.7365506058522619E-2</v>
      </c>
      <c r="L19" s="9">
        <f>'CONTRACTACIO 1r TR 2024'!L19+'CONTRACTACIO 2n TR 2024'!L19+'CONTRACTACIO 3r TR 2024'!L19+'CONTRACTACIO 4t TR 2024'!L19</f>
        <v>2</v>
      </c>
      <c r="M19" s="20">
        <f t="shared" si="4"/>
        <v>0.22222222222222221</v>
      </c>
      <c r="N19" s="13">
        <f>'CONTRACTACIO 1r TR 2024'!N19+'CONTRACTACIO 2n TR 2024'!N19+'CONTRACTACIO 3r TR 2024'!N19+'CONTRACTACIO 4t TR 2024'!N19</f>
        <v>22000</v>
      </c>
      <c r="O19" s="13">
        <f>'CONTRACTACIO 1r TR 2024'!O19+'CONTRACTACIO 2n TR 2024'!O19+'CONTRACTACIO 3r TR 2024'!O19+'CONTRACTACIO 4t TR 2024'!O19</f>
        <v>26620</v>
      </c>
      <c r="P19" s="21">
        <f t="shared" si="5"/>
        <v>0.1160553513956976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53</v>
      </c>
      <c r="H20" s="20">
        <f t="shared" si="2"/>
        <v>0.8833333333333333</v>
      </c>
      <c r="I20" s="13">
        <f>'CONTRACTACIO 1r TR 2024'!I20+'CONTRACTACIO 2n TR 2024'!I20+'CONTRACTACIO 3r TR 2024'!I20+'CONTRACTACIO 4t TR 2024'!I20</f>
        <v>541747.82000000007</v>
      </c>
      <c r="J20" s="13">
        <f>'CONTRACTACIO 1r TR 2024'!J20+'CONTRACTACIO 2n TR 2024'!J20+'CONTRACTACIO 3r TR 2024'!J20+'CONTRACTACIO 4t TR 2024'!J20</f>
        <v>655514.86440000008</v>
      </c>
      <c r="K20" s="21">
        <f t="shared" si="3"/>
        <v>0.58186303257416161</v>
      </c>
      <c r="L20" s="9">
        <f>'CONTRACTACIO 1r TR 2024'!L20+'CONTRACTACIO 2n TR 2024'!L20+'CONTRACTACIO 3r TR 2024'!L20+'CONTRACTACIO 4t TR 2024'!L20</f>
        <v>5</v>
      </c>
      <c r="M20" s="20">
        <f t="shared" si="4"/>
        <v>0.55555555555555558</v>
      </c>
      <c r="N20" s="13">
        <f>'CONTRACTACIO 1r TR 2024'!N20+'CONTRACTACIO 2n TR 2024'!N20+'CONTRACTACIO 3r TR 2024'!N20+'CONTRACTACIO 4t TR 2024'!N20</f>
        <v>47325.88</v>
      </c>
      <c r="O20" s="13">
        <f>'CONTRACTACIO 1r TR 2024'!O20+'CONTRACTACIO 2n TR 2024'!O20+'CONTRACTACIO 3r TR 2024'!O20+'CONTRACTACIO 4t TR 2024'!O20</f>
        <v>57264.3128</v>
      </c>
      <c r="P20" s="21">
        <f t="shared" si="5"/>
        <v>0.24965552007652683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40.049999999999997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40.049999999999997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40.049999999999997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60</v>
      </c>
      <c r="H25" s="17">
        <f t="shared" si="12"/>
        <v>1</v>
      </c>
      <c r="I25" s="18">
        <f t="shared" si="12"/>
        <v>931057.29</v>
      </c>
      <c r="J25" s="18">
        <f t="shared" si="12"/>
        <v>1126579.3283000002</v>
      </c>
      <c r="K25" s="19">
        <f t="shared" si="12"/>
        <v>1</v>
      </c>
      <c r="L25" s="16">
        <f t="shared" si="12"/>
        <v>9</v>
      </c>
      <c r="M25" s="17">
        <f t="shared" si="12"/>
        <v>1</v>
      </c>
      <c r="N25" s="18">
        <f t="shared" si="12"/>
        <v>189564.72</v>
      </c>
      <c r="O25" s="18">
        <f t="shared" si="12"/>
        <v>229373.30920000002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customHeight="1" x14ac:dyDescent="0.3">
      <c r="A27" s="11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1" t="str">
        <f>'CONTRACTACIO 1r TR 2024'!A28:Q28</f>
        <v>https://bcnroc.ajuntament.barcelona.cat/jspui/bitstream/11703/128073/5/GM_pressupost-general_2023.pdf#page=269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5" t="s">
        <v>36</v>
      </c>
      <c r="B29" s="115"/>
      <c r="C29" s="115"/>
      <c r="D29" s="115"/>
      <c r="E29" s="115"/>
      <c r="F29" s="115"/>
      <c r="G29" s="115"/>
      <c r="H29" s="115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6" t="s">
        <v>10</v>
      </c>
      <c r="B31" s="149" t="s">
        <v>17</v>
      </c>
      <c r="C31" s="150"/>
      <c r="D31" s="150"/>
      <c r="E31" s="150"/>
      <c r="F31" s="151"/>
      <c r="G31" s="24"/>
      <c r="H31" s="47"/>
      <c r="I31" s="47"/>
      <c r="J31" s="155" t="s">
        <v>15</v>
      </c>
      <c r="K31" s="156"/>
      <c r="L31" s="149" t="s">
        <v>16</v>
      </c>
      <c r="M31" s="150"/>
      <c r="N31" s="150"/>
      <c r="O31" s="150"/>
      <c r="P31" s="151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7"/>
      <c r="B32" s="152"/>
      <c r="C32" s="153"/>
      <c r="D32" s="153"/>
      <c r="E32" s="153"/>
      <c r="F32" s="154"/>
      <c r="G32" s="24"/>
      <c r="J32" s="157"/>
      <c r="K32" s="158"/>
      <c r="L32" s="161"/>
      <c r="M32" s="162"/>
      <c r="N32" s="162"/>
      <c r="O32" s="162"/>
      <c r="P32" s="16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8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9"/>
      <c r="K33" s="160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55" customHeight="1" x14ac:dyDescent="0.3">
      <c r="A34" s="39" t="s">
        <v>25</v>
      </c>
      <c r="B34" s="9">
        <f t="shared" ref="B34:B43" si="13">B13+G13+L13+Q13+V13+AA13</f>
        <v>6</v>
      </c>
      <c r="C34" s="8">
        <f t="shared" ref="C34:C40" si="14">IF(B34,B34/$B$46,"")</f>
        <v>8.6956521739130432E-2</v>
      </c>
      <c r="D34" s="10">
        <f t="shared" ref="D34:D43" si="15">D13+I13+N13+S13+X13+AC13</f>
        <v>391109.38</v>
      </c>
      <c r="E34" s="11">
        <f t="shared" ref="E34:E43" si="16">E13+J13+O13+T13+Y13+AD13</f>
        <v>473242.35389999999</v>
      </c>
      <c r="F34" s="21">
        <f t="shared" ref="F34:F40" si="17">IF(E34,E34/$E$46,"")</f>
        <v>0.34901097635130335</v>
      </c>
      <c r="J34" s="144" t="s">
        <v>3</v>
      </c>
      <c r="K34" s="145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1</v>
      </c>
      <c r="C35" s="8">
        <f t="shared" si="14"/>
        <v>1.4492753623188406E-2</v>
      </c>
      <c r="D35" s="13">
        <f t="shared" si="15"/>
        <v>24238.84</v>
      </c>
      <c r="E35" s="14">
        <f t="shared" si="16"/>
        <v>29328.9964</v>
      </c>
      <c r="F35" s="21">
        <f t="shared" si="17"/>
        <v>2.1629808880400513E-2</v>
      </c>
      <c r="J35" s="140" t="s">
        <v>1</v>
      </c>
      <c r="K35" s="141"/>
      <c r="L35" s="57">
        <f>G25</f>
        <v>60</v>
      </c>
      <c r="M35" s="8">
        <f t="shared" si="18"/>
        <v>0.86956521739130432</v>
      </c>
      <c r="N35" s="58">
        <f>I25</f>
        <v>931057.29</v>
      </c>
      <c r="O35" s="58">
        <f>J25</f>
        <v>1126579.3283000002</v>
      </c>
      <c r="P35" s="56">
        <f t="shared" si="19"/>
        <v>0.83083973373664388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0" t="s">
        <v>2</v>
      </c>
      <c r="K36" s="141"/>
      <c r="L36" s="57">
        <f>L25</f>
        <v>9</v>
      </c>
      <c r="M36" s="8">
        <f t="shared" si="18"/>
        <v>0.13043478260869565</v>
      </c>
      <c r="N36" s="58">
        <f>N25</f>
        <v>189564.72</v>
      </c>
      <c r="O36" s="58">
        <f>O25</f>
        <v>229373.30920000002</v>
      </c>
      <c r="P36" s="56">
        <f t="shared" si="19"/>
        <v>0.16916026626335612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40" t="s">
        <v>34</v>
      </c>
      <c r="K37" s="141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40" t="s">
        <v>5</v>
      </c>
      <c r="K38" s="141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1</v>
      </c>
      <c r="C39" s="8">
        <f t="shared" si="14"/>
        <v>1.4492753623188406E-2</v>
      </c>
      <c r="D39" s="13">
        <f t="shared" si="15"/>
        <v>50100.09</v>
      </c>
      <c r="E39" s="22">
        <f t="shared" si="16"/>
        <v>60621.11</v>
      </c>
      <c r="F39" s="21">
        <f t="shared" si="17"/>
        <v>4.4707394877573657E-2</v>
      </c>
      <c r="G39" s="24"/>
      <c r="H39" s="24"/>
      <c r="I39" s="24"/>
      <c r="J39" s="140" t="s">
        <v>4</v>
      </c>
      <c r="K39" s="141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3</v>
      </c>
      <c r="C40" s="8">
        <f t="shared" si="14"/>
        <v>4.3478260869565216E-2</v>
      </c>
      <c r="D40" s="13">
        <f t="shared" si="15"/>
        <v>66100</v>
      </c>
      <c r="E40" s="14">
        <f t="shared" si="16"/>
        <v>79981</v>
      </c>
      <c r="F40" s="21">
        <f t="shared" si="17"/>
        <v>5.8985098585347888E-2</v>
      </c>
      <c r="G40" s="24"/>
      <c r="H40" s="24"/>
      <c r="I40" s="24"/>
      <c r="J40" s="142" t="s">
        <v>0</v>
      </c>
      <c r="K40" s="143"/>
      <c r="L40" s="79">
        <f>SUM(L34:L39)</f>
        <v>69</v>
      </c>
      <c r="M40" s="17">
        <f>SUM(M34:M39)</f>
        <v>1</v>
      </c>
      <c r="N40" s="80">
        <f>SUM(N34:N39)</f>
        <v>1120622.01</v>
      </c>
      <c r="O40" s="81">
        <f>SUM(O34:O39)</f>
        <v>1355952.6375000002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58</v>
      </c>
      <c r="C41" s="8">
        <f>IF(B41,B41/$B$46,"")</f>
        <v>0.84057971014492749</v>
      </c>
      <c r="D41" s="13">
        <f t="shared" si="15"/>
        <v>589073.70000000007</v>
      </c>
      <c r="E41" s="14">
        <f t="shared" si="16"/>
        <v>712779.17720000003</v>
      </c>
      <c r="F41" s="21">
        <f>IF(E41,E41/$E$46,"")</f>
        <v>0.52566672130537451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69</v>
      </c>
      <c r="C46" s="17">
        <f>SUM(C34:C45)</f>
        <v>1</v>
      </c>
      <c r="D46" s="18">
        <f>SUM(D34:D45)</f>
        <v>1120622.0100000002</v>
      </c>
      <c r="E46" s="18">
        <f>SUM(E34:E45)</f>
        <v>1355952.6375000002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2024-10-28T16:54:29Z</dcterms:modified>
</cp:coreProperties>
</file>