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480" windowWidth="16545" windowHeight="9345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D44" i="7" s="1"/>
  <c r="G23" i="7"/>
  <c r="H23" i="7"/>
  <c r="E23" i="7"/>
  <c r="D23" i="7"/>
  <c r="B23" i="7"/>
  <c r="E44" i="7"/>
  <c r="F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D43" i="7" s="1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E43" i="7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E34" i="7" s="1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 s="1"/>
  <c r="Y21" i="7"/>
  <c r="Y25" i="7" s="1"/>
  <c r="O39" i="7" s="1"/>
  <c r="P39" i="7" s="1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X25" i="7" s="1"/>
  <c r="N39" i="7" s="1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B34" i="7" s="1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B39" i="7" s="1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25" i="6" s="1"/>
  <c r="AE14" i="6"/>
  <c r="AE15" i="6"/>
  <c r="AE16" i="6"/>
  <c r="AE17" i="6"/>
  <c r="AE18" i="6"/>
  <c r="AE19" i="6"/>
  <c r="AE20" i="6"/>
  <c r="AE21" i="6"/>
  <c r="AE24" i="6"/>
  <c r="AB13" i="6"/>
  <c r="AB14" i="6"/>
  <c r="AB15" i="6"/>
  <c r="AB25" i="6" s="1"/>
  <c r="AB16" i="6"/>
  <c r="AB17" i="6"/>
  <c r="AB18" i="6"/>
  <c r="AB19" i="6"/>
  <c r="AB20" i="6"/>
  <c r="AB21" i="6"/>
  <c r="AB24" i="6"/>
  <c r="Z13" i="6"/>
  <c r="Z25" i="6" s="1"/>
  <c r="Z14" i="6"/>
  <c r="Z15" i="6"/>
  <c r="Z16" i="6"/>
  <c r="Z17" i="6"/>
  <c r="Z19" i="6"/>
  <c r="Z20" i="6"/>
  <c r="Z24" i="6"/>
  <c r="W13" i="6"/>
  <c r="W25" i="6" s="1"/>
  <c r="W14" i="6"/>
  <c r="W15" i="6"/>
  <c r="W16" i="6"/>
  <c r="W17" i="6"/>
  <c r="W20" i="6"/>
  <c r="W21" i="6"/>
  <c r="W24" i="6"/>
  <c r="U14" i="6"/>
  <c r="U25" i="6" s="1"/>
  <c r="U15" i="6"/>
  <c r="U17" i="6"/>
  <c r="U18" i="6"/>
  <c r="U19" i="6"/>
  <c r="U20" i="6"/>
  <c r="U21" i="6"/>
  <c r="U24" i="6"/>
  <c r="R13" i="6"/>
  <c r="R25" i="6" s="1"/>
  <c r="R14" i="6"/>
  <c r="R15" i="6"/>
  <c r="R17" i="6"/>
  <c r="R18" i="6"/>
  <c r="R19" i="6"/>
  <c r="R20" i="6"/>
  <c r="R21" i="6"/>
  <c r="R24" i="6"/>
  <c r="P13" i="6"/>
  <c r="P15" i="6"/>
  <c r="P16" i="6"/>
  <c r="P18" i="6"/>
  <c r="P25" i="6" s="1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 s="1"/>
  <c r="J25" i="5"/>
  <c r="O25" i="5"/>
  <c r="O36" i="5" s="1"/>
  <c r="P36" i="5" s="1"/>
  <c r="T25" i="5"/>
  <c r="O37" i="5" s="1"/>
  <c r="P37" i="5" s="1"/>
  <c r="Y25" i="5"/>
  <c r="Z18" i="5" s="1"/>
  <c r="D25" i="5"/>
  <c r="N34" i="5" s="1"/>
  <c r="I25" i="5"/>
  <c r="N35" i="5" s="1"/>
  <c r="N25" i="5"/>
  <c r="N36" i="5" s="1"/>
  <c r="S25" i="5"/>
  <c r="N37" i="5"/>
  <c r="X25" i="5"/>
  <c r="N38" i="5" s="1"/>
  <c r="B25" i="5"/>
  <c r="L34" i="5" s="1"/>
  <c r="G25" i="5"/>
  <c r="H20" i="5" s="1"/>
  <c r="L25" i="5"/>
  <c r="L36" i="5"/>
  <c r="Q25" i="5"/>
  <c r="L37" i="5"/>
  <c r="M37" i="5" s="1"/>
  <c r="V25" i="5"/>
  <c r="L38" i="5" s="1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6" i="5" s="1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25" i="5" s="1"/>
  <c r="AE15" i="5"/>
  <c r="AE16" i="5"/>
  <c r="AE17" i="5"/>
  <c r="AE18" i="5"/>
  <c r="AE19" i="5"/>
  <c r="AB13" i="5"/>
  <c r="AB14" i="5"/>
  <c r="AB15" i="5"/>
  <c r="AB25" i="5" s="1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25" i="5" s="1"/>
  <c r="W17" i="5"/>
  <c r="W19" i="5"/>
  <c r="W20" i="5"/>
  <c r="W21" i="5"/>
  <c r="U13" i="5"/>
  <c r="U14" i="5"/>
  <c r="U25" i="5" s="1"/>
  <c r="U15" i="5"/>
  <c r="U16" i="5"/>
  <c r="U17" i="5"/>
  <c r="U18" i="5"/>
  <c r="U19" i="5"/>
  <c r="U20" i="5"/>
  <c r="U21" i="5"/>
  <c r="R13" i="5"/>
  <c r="R25" i="5" s="1"/>
  <c r="R14" i="5"/>
  <c r="R15" i="5"/>
  <c r="R17" i="5"/>
  <c r="R18" i="5"/>
  <c r="R19" i="5"/>
  <c r="R20" i="5"/>
  <c r="R21" i="5"/>
  <c r="P17" i="5"/>
  <c r="P20" i="5"/>
  <c r="M14" i="5"/>
  <c r="M15" i="5"/>
  <c r="M16" i="5"/>
  <c r="M25" i="5" s="1"/>
  <c r="M17" i="5"/>
  <c r="M18" i="5"/>
  <c r="M19" i="5"/>
  <c r="M20" i="5"/>
  <c r="M21" i="5"/>
  <c r="K16" i="5"/>
  <c r="K17" i="5"/>
  <c r="H16" i="5"/>
  <c r="H17" i="5"/>
  <c r="H19" i="5"/>
  <c r="H21" i="5"/>
  <c r="F13" i="5"/>
  <c r="F25" i="5" s="1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46" i="4" s="1"/>
  <c r="C34" i="4" s="1"/>
  <c r="B37" i="4"/>
  <c r="C37" i="4"/>
  <c r="B38" i="4"/>
  <c r="B39" i="4"/>
  <c r="B40" i="4"/>
  <c r="B41" i="4"/>
  <c r="AE13" i="4"/>
  <c r="AE14" i="4"/>
  <c r="AE25" i="4" s="1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25" i="4" s="1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25" i="4" s="1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L36" i="4" s="1"/>
  <c r="M36" i="4" s="1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H20" i="4" s="1"/>
  <c r="H16" i="4"/>
  <c r="H17" i="4"/>
  <c r="H21" i="4"/>
  <c r="E25" i="4"/>
  <c r="F13" i="4" s="1"/>
  <c r="F18" i="4"/>
  <c r="F16" i="4"/>
  <c r="F17" i="4"/>
  <c r="F19" i="4"/>
  <c r="F21" i="4"/>
  <c r="F24" i="4"/>
  <c r="D25" i="4"/>
  <c r="N34" i="4" s="1"/>
  <c r="B25" i="4"/>
  <c r="C13" i="4" s="1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F20" i="1" s="1"/>
  <c r="Y25" i="1"/>
  <c r="O38" i="1"/>
  <c r="I25" i="1"/>
  <c r="N35" i="1" s="1"/>
  <c r="N25" i="1"/>
  <c r="N36" i="1" s="1"/>
  <c r="D25" i="1"/>
  <c r="N34" i="1" s="1"/>
  <c r="X25" i="1"/>
  <c r="N38" i="1"/>
  <c r="G25" i="1"/>
  <c r="H14" i="1" s="1"/>
  <c r="H22" i="1"/>
  <c r="L25" i="1"/>
  <c r="M20" i="1" s="1"/>
  <c r="V25" i="1"/>
  <c r="L38" i="1"/>
  <c r="Q25" i="1"/>
  <c r="L37" i="1"/>
  <c r="M37" i="1" s="1"/>
  <c r="AE24" i="1"/>
  <c r="AE21" i="1"/>
  <c r="AE20" i="1"/>
  <c r="AE19" i="1"/>
  <c r="AE18" i="1"/>
  <c r="AE17" i="1"/>
  <c r="AE15" i="1"/>
  <c r="AE25" i="1" s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W25" i="1" s="1"/>
  <c r="U24" i="1"/>
  <c r="R24" i="1"/>
  <c r="R21" i="1"/>
  <c r="R20" i="1"/>
  <c r="R19" i="1"/>
  <c r="R18" i="1"/>
  <c r="R17" i="1"/>
  <c r="R16" i="1"/>
  <c r="R15" i="1"/>
  <c r="R14" i="1"/>
  <c r="P24" i="1"/>
  <c r="P21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19" i="1"/>
  <c r="K17" i="1"/>
  <c r="K16" i="1"/>
  <c r="H21" i="1"/>
  <c r="H19" i="1"/>
  <c r="H17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B25" i="1" s="1"/>
  <c r="AA25" i="1"/>
  <c r="L39" i="1"/>
  <c r="M39" i="1" s="1"/>
  <c r="Z13" i="1"/>
  <c r="Z25" i="1" s="1"/>
  <c r="W13" i="1"/>
  <c r="U13" i="1"/>
  <c r="U25" i="1" s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M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R25" i="1"/>
  <c r="O34" i="6"/>
  <c r="F22" i="6"/>
  <c r="L34" i="6"/>
  <c r="C22" i="6"/>
  <c r="H20" i="6"/>
  <c r="H19" i="6"/>
  <c r="M18" i="6"/>
  <c r="M13" i="6"/>
  <c r="M25" i="6" s="1"/>
  <c r="P19" i="6"/>
  <c r="P14" i="6"/>
  <c r="Z21" i="6"/>
  <c r="L35" i="6"/>
  <c r="M36" i="6"/>
  <c r="H22" i="6"/>
  <c r="O35" i="6"/>
  <c r="P35" i="6"/>
  <c r="K22" i="6"/>
  <c r="M13" i="5"/>
  <c r="H22" i="5"/>
  <c r="O38" i="5"/>
  <c r="O35" i="5"/>
  <c r="K22" i="5"/>
  <c r="M14" i="4"/>
  <c r="M25" i="4" s="1"/>
  <c r="P21" i="4"/>
  <c r="H19" i="4"/>
  <c r="H22" i="4"/>
  <c r="K13" i="4"/>
  <c r="K22" i="4"/>
  <c r="Z21" i="4"/>
  <c r="U25" i="4"/>
  <c r="L34" i="1"/>
  <c r="F13" i="1"/>
  <c r="C13" i="1"/>
  <c r="C25" i="1" s="1"/>
  <c r="K21" i="1"/>
  <c r="H16" i="1"/>
  <c r="H20" i="1"/>
  <c r="H13" i="1"/>
  <c r="H24" i="1"/>
  <c r="L35" i="1"/>
  <c r="C42" i="1"/>
  <c r="Z18" i="6"/>
  <c r="C20" i="6"/>
  <c r="C13" i="6"/>
  <c r="F14" i="6"/>
  <c r="F25" i="6" s="1"/>
  <c r="K15" i="6"/>
  <c r="R16" i="6"/>
  <c r="U16" i="6"/>
  <c r="U13" i="6"/>
  <c r="H18" i="6"/>
  <c r="H13" i="6"/>
  <c r="H24" i="6"/>
  <c r="H14" i="6"/>
  <c r="D35" i="7"/>
  <c r="K19" i="6"/>
  <c r="K14" i="6"/>
  <c r="K18" i="6"/>
  <c r="K21" i="6"/>
  <c r="K13" i="6"/>
  <c r="K25" i="6" s="1"/>
  <c r="T25" i="7"/>
  <c r="O37" i="7" s="1"/>
  <c r="P37" i="7" s="1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P25" i="5" s="1"/>
  <c r="H15" i="5"/>
  <c r="K13" i="5"/>
  <c r="W18" i="5"/>
  <c r="R16" i="5"/>
  <c r="H13" i="5"/>
  <c r="K19" i="5"/>
  <c r="K20" i="5"/>
  <c r="C14" i="5"/>
  <c r="C13" i="5"/>
  <c r="F23" i="7"/>
  <c r="E46" i="5"/>
  <c r="F43" i="5"/>
  <c r="AE21" i="5"/>
  <c r="AE20" i="5"/>
  <c r="F21" i="5"/>
  <c r="F20" i="5"/>
  <c r="P21" i="5"/>
  <c r="N40" i="6"/>
  <c r="B46" i="6"/>
  <c r="C43" i="6"/>
  <c r="B36" i="7"/>
  <c r="S25" i="7"/>
  <c r="N37" i="7" s="1"/>
  <c r="D39" i="7"/>
  <c r="Z20" i="7"/>
  <c r="P15" i="4"/>
  <c r="H15" i="4"/>
  <c r="H18" i="4"/>
  <c r="K15" i="4"/>
  <c r="K14" i="4"/>
  <c r="K18" i="4"/>
  <c r="C15" i="4"/>
  <c r="F15" i="4"/>
  <c r="P14" i="4"/>
  <c r="P13" i="4"/>
  <c r="P18" i="4"/>
  <c r="H24" i="4"/>
  <c r="K19" i="4"/>
  <c r="K24" i="4"/>
  <c r="K21" i="4"/>
  <c r="W17" i="4"/>
  <c r="O38" i="4"/>
  <c r="E38" i="7"/>
  <c r="Z17" i="4"/>
  <c r="C18" i="4"/>
  <c r="C20" i="4"/>
  <c r="M13" i="4"/>
  <c r="W20" i="4"/>
  <c r="M20" i="4"/>
  <c r="O36" i="4"/>
  <c r="P20" i="4"/>
  <c r="P18" i="7"/>
  <c r="E46" i="4"/>
  <c r="F35" i="4" s="1"/>
  <c r="F43" i="4"/>
  <c r="K22" i="7"/>
  <c r="Z14" i="7"/>
  <c r="B40" i="7"/>
  <c r="Q25" i="7"/>
  <c r="C24" i="7"/>
  <c r="B37" i="7"/>
  <c r="AC25" i="7"/>
  <c r="N38" i="7" s="1"/>
  <c r="E37" i="7"/>
  <c r="M15" i="7"/>
  <c r="D38" i="7"/>
  <c r="E39" i="7"/>
  <c r="D45" i="7"/>
  <c r="E40" i="7"/>
  <c r="E45" i="7"/>
  <c r="AA25" i="7"/>
  <c r="L38" i="7" s="1"/>
  <c r="B45" i="7"/>
  <c r="D36" i="7"/>
  <c r="E36" i="7"/>
  <c r="B38" i="7"/>
  <c r="R17" i="7"/>
  <c r="H22" i="7"/>
  <c r="F38" i="1"/>
  <c r="P17" i="7"/>
  <c r="P16" i="7"/>
  <c r="F37" i="4"/>
  <c r="Z16" i="7"/>
  <c r="F37" i="1"/>
  <c r="M16" i="7"/>
  <c r="F43" i="1"/>
  <c r="F44" i="1"/>
  <c r="F24" i="7"/>
  <c r="C22" i="7"/>
  <c r="C23" i="7"/>
  <c r="C40" i="1"/>
  <c r="C44" i="1"/>
  <c r="F22" i="7"/>
  <c r="F42" i="1"/>
  <c r="F40" i="1"/>
  <c r="C36" i="6"/>
  <c r="C41" i="6"/>
  <c r="C25" i="6"/>
  <c r="C43" i="5"/>
  <c r="C43" i="4"/>
  <c r="P25" i="4"/>
  <c r="C37" i="1"/>
  <c r="P38" i="1"/>
  <c r="F37" i="6"/>
  <c r="F41" i="6"/>
  <c r="C39" i="6"/>
  <c r="C37" i="6"/>
  <c r="H25" i="6"/>
  <c r="F40" i="6"/>
  <c r="F36" i="6"/>
  <c r="C35" i="6"/>
  <c r="F35" i="6"/>
  <c r="F42" i="6"/>
  <c r="M37" i="6"/>
  <c r="P37" i="6"/>
  <c r="U13" i="7"/>
  <c r="U16" i="7"/>
  <c r="F45" i="6"/>
  <c r="C34" i="6"/>
  <c r="C46" i="6" s="1"/>
  <c r="M34" i="6"/>
  <c r="P34" i="6"/>
  <c r="F34" i="6"/>
  <c r="F39" i="6"/>
  <c r="AB18" i="7"/>
  <c r="AB19" i="7"/>
  <c r="P36" i="6"/>
  <c r="C40" i="6"/>
  <c r="C45" i="6"/>
  <c r="M35" i="6"/>
  <c r="C45" i="5"/>
  <c r="F39" i="5"/>
  <c r="F45" i="5"/>
  <c r="AE20" i="7"/>
  <c r="L37" i="7"/>
  <c r="M37" i="7" s="1"/>
  <c r="R16" i="7"/>
  <c r="C37" i="5"/>
  <c r="F36" i="5"/>
  <c r="F37" i="5"/>
  <c r="F34" i="5"/>
  <c r="C40" i="5"/>
  <c r="C35" i="5"/>
  <c r="F18" i="7"/>
  <c r="F40" i="5"/>
  <c r="F35" i="5"/>
  <c r="F21" i="7"/>
  <c r="F42" i="5"/>
  <c r="F41" i="5"/>
  <c r="M36" i="5"/>
  <c r="W20" i="7"/>
  <c r="Z21" i="7"/>
  <c r="AE17" i="7"/>
  <c r="F36" i="4"/>
  <c r="C38" i="4"/>
  <c r="F38" i="4"/>
  <c r="F42" i="4"/>
  <c r="F45" i="4"/>
  <c r="C45" i="4"/>
  <c r="K16" i="7"/>
  <c r="K19" i="7"/>
  <c r="AB20" i="7"/>
  <c r="AB17" i="7"/>
  <c r="C18" i="7"/>
  <c r="C40" i="4"/>
  <c r="C39" i="4"/>
  <c r="F39" i="4"/>
  <c r="R13" i="7"/>
  <c r="M19" i="7"/>
  <c r="K21" i="7"/>
  <c r="M18" i="7"/>
  <c r="F40" i="4"/>
  <c r="F41" i="4"/>
  <c r="P15" i="7"/>
  <c r="P14" i="7"/>
  <c r="P19" i="7"/>
  <c r="M14" i="7"/>
  <c r="H19" i="7"/>
  <c r="H16" i="7"/>
  <c r="M38" i="1"/>
  <c r="F40" i="7"/>
  <c r="F43" i="7"/>
  <c r="C38" i="7"/>
  <c r="C43" i="7"/>
  <c r="P37" i="4"/>
  <c r="P36" i="4"/>
  <c r="P38" i="4"/>
  <c r="F38" i="7"/>
  <c r="M37" i="4"/>
  <c r="F37" i="7"/>
  <c r="C37" i="7"/>
  <c r="C40" i="7"/>
  <c r="P38" i="5" l="1"/>
  <c r="Z25" i="5"/>
  <c r="K25" i="5"/>
  <c r="N40" i="5"/>
  <c r="B46" i="5"/>
  <c r="C39" i="5" s="1"/>
  <c r="L35" i="5"/>
  <c r="H25" i="5"/>
  <c r="F46" i="5"/>
  <c r="C20" i="5"/>
  <c r="C25" i="5" s="1"/>
  <c r="B25" i="7"/>
  <c r="C15" i="7" s="1"/>
  <c r="D46" i="4"/>
  <c r="D25" i="7"/>
  <c r="N34" i="7" s="1"/>
  <c r="F34" i="4"/>
  <c r="F46" i="4" s="1"/>
  <c r="O34" i="4"/>
  <c r="F20" i="4"/>
  <c r="F14" i="4"/>
  <c r="F25" i="4" s="1"/>
  <c r="E35" i="7"/>
  <c r="E25" i="7"/>
  <c r="C36" i="4"/>
  <c r="B35" i="7"/>
  <c r="L34" i="4"/>
  <c r="C14" i="4"/>
  <c r="C35" i="4"/>
  <c r="H14" i="4"/>
  <c r="C41" i="4"/>
  <c r="L35" i="4"/>
  <c r="L40" i="4" s="1"/>
  <c r="M34" i="4" s="1"/>
  <c r="H13" i="4"/>
  <c r="H25" i="4" s="1"/>
  <c r="K20" i="4"/>
  <c r="K25" i="4" s="1"/>
  <c r="C25" i="4"/>
  <c r="E41" i="7"/>
  <c r="K14" i="1"/>
  <c r="K18" i="1"/>
  <c r="K24" i="1"/>
  <c r="D37" i="7"/>
  <c r="D40" i="7"/>
  <c r="O25" i="7"/>
  <c r="P20" i="7" s="1"/>
  <c r="B41" i="7"/>
  <c r="D34" i="7"/>
  <c r="K13" i="1"/>
  <c r="K15" i="1"/>
  <c r="K20" i="1"/>
  <c r="D46" i="1"/>
  <c r="D41" i="7"/>
  <c r="H18" i="1"/>
  <c r="H15" i="1"/>
  <c r="H25" i="1" s="1"/>
  <c r="F25" i="1"/>
  <c r="B46" i="1"/>
  <c r="C36" i="1" s="1"/>
  <c r="M25" i="1"/>
  <c r="L36" i="1"/>
  <c r="P20" i="1"/>
  <c r="P25" i="1" s="1"/>
  <c r="J25" i="7"/>
  <c r="K13" i="7" s="1"/>
  <c r="I25" i="7"/>
  <c r="N35" i="7" s="1"/>
  <c r="E46" i="1"/>
  <c r="F45" i="1" s="1"/>
  <c r="O34" i="1"/>
  <c r="N40" i="1"/>
  <c r="F46" i="6"/>
  <c r="P38" i="6"/>
  <c r="P40" i="6" s="1"/>
  <c r="O40" i="6"/>
  <c r="L40" i="6"/>
  <c r="M38" i="6"/>
  <c r="M40" i="6" s="1"/>
  <c r="AB25" i="7"/>
  <c r="V25" i="7"/>
  <c r="L39" i="7" s="1"/>
  <c r="M39" i="7" s="1"/>
  <c r="W25" i="7"/>
  <c r="O40" i="5"/>
  <c r="P35" i="5" s="1"/>
  <c r="R25" i="7"/>
  <c r="L25" i="7"/>
  <c r="M13" i="7" s="1"/>
  <c r="C46" i="4"/>
  <c r="N40" i="4"/>
  <c r="O40" i="4"/>
  <c r="P35" i="4" s="1"/>
  <c r="P21" i="7"/>
  <c r="U25" i="7"/>
  <c r="Z25" i="7"/>
  <c r="D42" i="7"/>
  <c r="E42" i="7"/>
  <c r="O40" i="1"/>
  <c r="P35" i="1" s="1"/>
  <c r="F42" i="7"/>
  <c r="AE21" i="7"/>
  <c r="G25" i="7"/>
  <c r="H15" i="7" s="1"/>
  <c r="B42" i="7"/>
  <c r="AD25" i="7"/>
  <c r="N25" i="7"/>
  <c r="N36" i="7" s="1"/>
  <c r="O38" i="7" l="1"/>
  <c r="AE18" i="7"/>
  <c r="AE25" i="7" s="1"/>
  <c r="C41" i="5"/>
  <c r="C36" i="5"/>
  <c r="C34" i="5"/>
  <c r="C46" i="5" s="1"/>
  <c r="P34" i="5"/>
  <c r="P40" i="5" s="1"/>
  <c r="L40" i="5"/>
  <c r="C13" i="7"/>
  <c r="C20" i="7"/>
  <c r="C14" i="7"/>
  <c r="L34" i="7"/>
  <c r="F14" i="7"/>
  <c r="F15" i="7"/>
  <c r="E46" i="7"/>
  <c r="F36" i="7" s="1"/>
  <c r="O34" i="7"/>
  <c r="F20" i="7"/>
  <c r="P34" i="4"/>
  <c r="P40" i="4" s="1"/>
  <c r="F13" i="7"/>
  <c r="M35" i="4"/>
  <c r="M40" i="4" s="1"/>
  <c r="K25" i="1"/>
  <c r="O36" i="7"/>
  <c r="P13" i="7"/>
  <c r="P25" i="7" s="1"/>
  <c r="N40" i="7"/>
  <c r="K15" i="7"/>
  <c r="K24" i="7"/>
  <c r="K14" i="7"/>
  <c r="F39" i="1"/>
  <c r="F35" i="1"/>
  <c r="F36" i="1"/>
  <c r="O35" i="7"/>
  <c r="K18" i="7"/>
  <c r="K20" i="7"/>
  <c r="D46" i="7"/>
  <c r="C35" i="1"/>
  <c r="H18" i="7"/>
  <c r="H14" i="7"/>
  <c r="H13" i="7"/>
  <c r="C45" i="1"/>
  <c r="C39" i="1"/>
  <c r="L35" i="7"/>
  <c r="H24" i="7"/>
  <c r="F41" i="1"/>
  <c r="F34" i="1"/>
  <c r="C41" i="1"/>
  <c r="C34" i="1"/>
  <c r="L36" i="7"/>
  <c r="M20" i="7"/>
  <c r="M25" i="7" s="1"/>
  <c r="L40" i="1"/>
  <c r="M36" i="1" s="1"/>
  <c r="P36" i="1"/>
  <c r="H20" i="7"/>
  <c r="P34" i="1"/>
  <c r="B46" i="7"/>
  <c r="C42" i="7"/>
  <c r="F35" i="7" l="1"/>
  <c r="P38" i="7"/>
  <c r="M34" i="5"/>
  <c r="M38" i="5"/>
  <c r="M35" i="5"/>
  <c r="M40" i="5" s="1"/>
  <c r="C25" i="7"/>
  <c r="L40" i="7"/>
  <c r="F41" i="7"/>
  <c r="F45" i="7"/>
  <c r="F34" i="7"/>
  <c r="F39" i="7"/>
  <c r="F25" i="7"/>
  <c r="O40" i="7"/>
  <c r="P36" i="7" s="1"/>
  <c r="K25" i="7"/>
  <c r="C35" i="7"/>
  <c r="C36" i="7"/>
  <c r="H25" i="7"/>
  <c r="C45" i="7"/>
  <c r="C39" i="7"/>
  <c r="C46" i="1"/>
  <c r="P40" i="1"/>
  <c r="F46" i="1"/>
  <c r="C41" i="7"/>
  <c r="C34" i="7"/>
  <c r="M35" i="1"/>
  <c r="M34" i="1"/>
  <c r="M36" i="7"/>
  <c r="M34" i="7" l="1"/>
  <c r="M38" i="7"/>
  <c r="M35" i="7"/>
  <c r="M40" i="7" s="1"/>
  <c r="F46" i="7"/>
  <c r="P34" i="7"/>
  <c r="P35" i="7"/>
  <c r="P40" i="7" s="1"/>
  <c r="C46" i="7"/>
  <c r="M40" i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<sst xmlns="http://schemas.openxmlformats.org/spreadsheetml/2006/main" count="457" uniqueCount="62">
  <si>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</si>
  <si>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</si>
  <si>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</si>
  <si>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</si>
  <si>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</si>
  <si>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</si>
  <si>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</si>
  <si>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</si>
  <si>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</si>
  <si>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</si>
  <si>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</si>
  <si>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</si>
  <si>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</si>
  <si>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</si>
  <si>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</si>
  <si>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</si>
  <si>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</si>
  <si>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</si>
  <si>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</si>
  <si>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</si>
  <si>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</si>
  <si>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</si>
  <si>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</si>
  <si>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</si>
  <si>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</si>
  <si>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</si>
  <si>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</si>
  <si>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</si>
  <si>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</si>
  <si>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</si>
  <si>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</si>
  <si>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</si>
  <si>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</si>
  <si>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</si>
  <si>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</si>
  <si>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</si>
  <si>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</si>
  <si>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</si>
  <si>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</si>
  <si>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</si>
  <si>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</si>
  <si>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</si>
  <si>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</si>
  <si>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</si>
  <si>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</si>
  <si>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</si>
  <si>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</si>
  <si>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</si>
  <si>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</si>
  <si>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</si>
  <si>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</si>
  <si>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</si>
  <si>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</si>
  <si>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</si>
  <si>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</si>
  <si>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</si>
  <si>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</si>
  <si>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</si>
  <si>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</si>
  <si>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</si>
  <si>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</si>
  <si>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Institut Municipal de Mercats de Barcelona (IMMB)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</si>
</sst>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layout/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25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7441349.1299999999</c:v>
                </c:pt>
                <c:pt idx="1">
                  <c:v>996776.16999999993</c:v>
                </c:pt>
                <c:pt idx="2">
                  <c:v>136176.78</c:v>
                </c:pt>
                <c:pt idx="3">
                  <c:v>0</c:v>
                </c:pt>
                <c:pt idx="4">
                  <c:v>0</c:v>
                </c:pt>
                <c:pt idx="5">
                  <c:v>78650</c:v>
                </c:pt>
                <c:pt idx="6">
                  <c:v>0</c:v>
                </c:pt>
                <c:pt idx="7">
                  <c:v>355187.28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30153.81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15</c:v>
                </c:pt>
                <c:pt idx="1">
                  <c:v>57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2892275.96</c:v>
                </c:pt>
                <c:pt idx="1">
                  <c:v>5940642.6599999992</c:v>
                </c:pt>
                <c:pt idx="2">
                  <c:v>199324.55</c:v>
                </c:pt>
                <c:pt idx="3">
                  <c:v>0</c:v>
                </c:pt>
                <c:pt idx="4">
                  <c:v>6050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9" zoomScale="70" zoomScaleNormal="70" workbookViewId="0">
      <selection activeCell="I29" sqref="I29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25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45457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>
        <v>2</v>
      </c>
      <c r="C13" s="20">
        <f t="shared" ref="C13:C24" si="0">IF(B13,B13/$B$25,"")</f>
        <v>0.66666666666666663</v>
      </c>
      <c r="D13" s="4">
        <v>731767.24</v>
      </c>
      <c r="E13" s="5">
        <v>885438.36</v>
      </c>
      <c r="F13" s="21">
        <f t="shared" ref="F13:F24" si="1">IF(E13,E13/$E$25,"")</f>
        <v>0.9895774869363605</v>
      </c>
      <c r="G13" s="1">
        <v>8</v>
      </c>
      <c r="H13" s="20">
        <f t="shared" ref="H13:H24" si="2">IF(G13,G13/$G$25,"")</f>
        <v>0.33333333333333331</v>
      </c>
      <c r="I13" s="69">
        <v>2224009.1800000002</v>
      </c>
      <c r="J13" s="5">
        <v>2691051.11</v>
      </c>
      <c r="K13" s="21">
        <f t="shared" ref="K13:K24" si="3">IF(J13,J13/$J$25,"")</f>
        <v>0.90884922352787967</v>
      </c>
      <c r="L13" s="1">
        <v>1</v>
      </c>
      <c r="M13" s="20">
        <f t="shared" ref="M13:M24" si="4">IF(L13,L13/$L$25,"")</f>
        <v>0.5</v>
      </c>
      <c r="N13" s="4">
        <v>149931.03</v>
      </c>
      <c r="O13" s="5">
        <v>181416.55</v>
      </c>
      <c r="P13" s="21">
        <f t="shared" ref="P13:P24" si="5">IF(O13,O13/$O$25,"")</f>
        <v>0.91015657629730007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4.1666666666666664E-2</v>
      </c>
      <c r="I14" s="69">
        <v>52244.55</v>
      </c>
      <c r="J14" s="7">
        <v>63215.9</v>
      </c>
      <c r="K14" s="21">
        <f t="shared" si="3"/>
        <v>2.1349918407761528E-2</v>
      </c>
      <c r="L14" s="2"/>
      <c r="M14" s="20" t="str">
        <f t="shared" si="4"/>
        <v/>
      </c>
      <c r="N14" s="4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4.1666666666666664E-2</v>
      </c>
      <c r="I15" s="69">
        <v>18717.45</v>
      </c>
      <c r="J15" s="7">
        <v>22648.11</v>
      </c>
      <c r="K15" s="21">
        <f t="shared" si="3"/>
        <v>7.6489506688982986E-3</v>
      </c>
      <c r="L15" s="2"/>
      <c r="M15" s="20" t="str">
        <f t="shared" si="4"/>
        <v/>
      </c>
      <c r="N15" s="4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9"/>
      <c r="J16" s="7"/>
      <c r="K16" s="21" t="str">
        <f t="shared" si="3"/>
        <v/>
      </c>
      <c r="L16" s="2"/>
      <c r="M16" s="20" t="str">
        <f t="shared" si="4"/>
        <v/>
      </c>
      <c r="N16" s="4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9"/>
      <c r="J17" s="7"/>
      <c r="K17" s="21" t="str">
        <f t="shared" si="3"/>
        <v/>
      </c>
      <c r="L17" s="3"/>
      <c r="M17" s="20" t="str">
        <f t="shared" si="4"/>
        <v/>
      </c>
      <c r="N17" s="4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4.1666666666666664E-2</v>
      </c>
      <c r="I18" s="69">
        <v>60000</v>
      </c>
      <c r="J18" s="70">
        <v>72600</v>
      </c>
      <c r="K18" s="67">
        <f t="shared" si="3"/>
        <v>2.4519212356440181E-2</v>
      </c>
      <c r="L18" s="71"/>
      <c r="M18" s="66" t="str">
        <f t="shared" si="4"/>
        <v/>
      </c>
      <c r="N18" s="4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9"/>
      <c r="J19" s="7"/>
      <c r="K19" s="21" t="str">
        <f t="shared" si="3"/>
        <v/>
      </c>
      <c r="L19" s="2"/>
      <c r="M19" s="20" t="str">
        <f t="shared" si="4"/>
        <v/>
      </c>
      <c r="N19" s="4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4">
      <c r="A20" s="80" t="s">
        <v>29</v>
      </c>
      <c r="B20" s="68">
        <v>1</v>
      </c>
      <c r="C20" s="66">
        <f t="shared" si="0"/>
        <v>0.33333333333333331</v>
      </c>
      <c r="D20" s="69">
        <v>7707.18</v>
      </c>
      <c r="E20" s="70">
        <v>9325.69</v>
      </c>
      <c r="F20" s="21">
        <f t="shared" si="1"/>
        <v>1.0422513063639517E-2</v>
      </c>
      <c r="G20" s="68">
        <v>12</v>
      </c>
      <c r="H20" s="66">
        <f t="shared" si="2"/>
        <v>0.5</v>
      </c>
      <c r="I20" s="69">
        <v>67168.98</v>
      </c>
      <c r="J20" s="70">
        <v>81274.47</v>
      </c>
      <c r="K20" s="67">
        <f t="shared" si="3"/>
        <v>2.7448842824891555E-2</v>
      </c>
      <c r="L20" s="68">
        <v>1</v>
      </c>
      <c r="M20" s="66">
        <f t="shared" si="4"/>
        <v>0.5</v>
      </c>
      <c r="N20" s="4">
        <v>14800</v>
      </c>
      <c r="O20" s="70">
        <v>17908</v>
      </c>
      <c r="P20" s="67">
        <f t="shared" si="5"/>
        <v>8.9843423702699945E-2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hidden="1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9">
        <v>0</v>
      </c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4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9">
        <v>0</v>
      </c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9">
        <v>0</v>
      </c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>
        <v>1</v>
      </c>
      <c r="H24" s="66">
        <f t="shared" si="2"/>
        <v>4.1666666666666664E-2</v>
      </c>
      <c r="I24" s="69">
        <v>24920.5</v>
      </c>
      <c r="J24" s="70">
        <v>30153.81</v>
      </c>
      <c r="K24" s="67">
        <f t="shared" si="3"/>
        <v>1.0183852214128781E-2</v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45">
      <c r="A25" s="82" t="s">
        <v>0</v>
      </c>
      <c r="B25" s="16">
        <f t="shared" ref="B25:AE25" si="12">SUM(B13:B24)</f>
        <v>3</v>
      </c>
      <c r="C25" s="17">
        <f t="shared" si="12"/>
        <v>1</v>
      </c>
      <c r="D25" s="18">
        <f t="shared" si="12"/>
        <v>739474.42</v>
      </c>
      <c r="E25" s="18">
        <f t="shared" si="12"/>
        <v>894764.04999999993</v>
      </c>
      <c r="F25" s="19">
        <f t="shared" si="12"/>
        <v>1</v>
      </c>
      <c r="G25" s="16">
        <f t="shared" si="12"/>
        <v>24</v>
      </c>
      <c r="H25" s="17">
        <f t="shared" si="12"/>
        <v>1</v>
      </c>
      <c r="I25" s="18">
        <f t="shared" si="12"/>
        <v>2447060.66</v>
      </c>
      <c r="J25" s="18">
        <f t="shared" si="12"/>
        <v>2960943.4</v>
      </c>
      <c r="K25" s="19">
        <f t="shared" si="12"/>
        <v>1</v>
      </c>
      <c r="L25" s="16">
        <f t="shared" si="12"/>
        <v>2</v>
      </c>
      <c r="M25" s="17">
        <f t="shared" si="12"/>
        <v>1</v>
      </c>
      <c r="N25" s="18">
        <f t="shared" si="12"/>
        <v>164731.03</v>
      </c>
      <c r="O25" s="18">
        <f t="shared" si="12"/>
        <v>199324.55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4">
      <c r="B26" s="26"/>
      <c r="H26" s="26"/>
      <c r="N26" s="26"/>
    </row>
    <row r="27" spans="1:31" s="49" customFormat="1" ht="34.15" hidden="1" customHeight="1" x14ac:dyDescent="0.3">
      <c r="A27" s="149" t="s">
        <v>55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hidden="1" customHeight="1" x14ac:dyDescent="0.3">
      <c r="A28" s="150" t="s">
        <v>53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4">
      <c r="A34" s="41" t="s">
        <v>25</v>
      </c>
      <c r="B34" s="9">
        <f t="shared" ref="B34:B45" si="13">B13+G13+L13+Q13+AA13+V13</f>
        <v>11</v>
      </c>
      <c r="C34" s="8">
        <f t="shared" ref="C34:C43" si="14">IF(B34,B34/$B$46,"")</f>
        <v>0.37931034482758619</v>
      </c>
      <c r="D34" s="10">
        <f t="shared" ref="D34:D45" si="15">D13+I13+N13+S13+AC13+X13</f>
        <v>3105707.4499999997</v>
      </c>
      <c r="E34" s="11">
        <f t="shared" ref="E34:E45" si="16">E13+J13+O13+T13+AD13+Y13</f>
        <v>3757906.0199999996</v>
      </c>
      <c r="F34" s="21">
        <f t="shared" ref="F34:F43" si="17">IF(E34,E34/$E$46,"")</f>
        <v>0.92672660043126664</v>
      </c>
      <c r="J34" s="106" t="s">
        <v>3</v>
      </c>
      <c r="K34" s="107"/>
      <c r="L34" s="57">
        <f>B25</f>
        <v>3</v>
      </c>
      <c r="M34" s="8">
        <f t="shared" ref="M34:M39" si="18">IF(L34,L34/$L$40,"")</f>
        <v>0.10344827586206896</v>
      </c>
      <c r="N34" s="58">
        <f>D25</f>
        <v>739474.42</v>
      </c>
      <c r="O34" s="58">
        <f>E25</f>
        <v>894764.04999999993</v>
      </c>
      <c r="P34" s="59">
        <f t="shared" ref="P34:P39" si="19">IF(O34,O34/$O$40,"")</f>
        <v>0.2206552377391843</v>
      </c>
    </row>
    <row r="35" spans="1:33" s="25" customFormat="1" ht="30" customHeight="1" x14ac:dyDescent="0.4">
      <c r="A35" s="43" t="s">
        <v>18</v>
      </c>
      <c r="B35" s="12">
        <f t="shared" si="13"/>
        <v>1</v>
      </c>
      <c r="C35" s="8">
        <f t="shared" si="14"/>
        <v>3.4482758620689655E-2</v>
      </c>
      <c r="D35" s="13">
        <f t="shared" si="15"/>
        <v>52244.55</v>
      </c>
      <c r="E35" s="14">
        <f t="shared" si="16"/>
        <v>63215.9</v>
      </c>
      <c r="F35" s="21">
        <f t="shared" si="17"/>
        <v>1.5589494731484242E-2</v>
      </c>
      <c r="J35" s="102" t="s">
        <v>1</v>
      </c>
      <c r="K35" s="103"/>
      <c r="L35" s="60">
        <f>G25</f>
        <v>24</v>
      </c>
      <c r="M35" s="8">
        <f t="shared" si="18"/>
        <v>0.82758620689655171</v>
      </c>
      <c r="N35" s="61">
        <f>I25</f>
        <v>2447060.66</v>
      </c>
      <c r="O35" s="61">
        <f>J25</f>
        <v>2960943.4</v>
      </c>
      <c r="P35" s="59">
        <f t="shared" si="19"/>
        <v>0.73018989739168527</v>
      </c>
    </row>
    <row r="36" spans="1:33" ht="30" customHeight="1" x14ac:dyDescent="0.4">
      <c r="A36" s="43" t="s">
        <v>19</v>
      </c>
      <c r="B36" s="12">
        <f t="shared" si="13"/>
        <v>1</v>
      </c>
      <c r="C36" s="8">
        <f t="shared" si="14"/>
        <v>3.4482758620689655E-2</v>
      </c>
      <c r="D36" s="13">
        <f t="shared" si="15"/>
        <v>18717.45</v>
      </c>
      <c r="E36" s="14">
        <f t="shared" si="16"/>
        <v>22648.11</v>
      </c>
      <c r="F36" s="21">
        <f t="shared" si="17"/>
        <v>5.5851865040769111E-3</v>
      </c>
      <c r="G36" s="25"/>
      <c r="J36" s="102" t="s">
        <v>2</v>
      </c>
      <c r="K36" s="103"/>
      <c r="L36" s="60">
        <f>L25</f>
        <v>2</v>
      </c>
      <c r="M36" s="8">
        <f t="shared" si="18"/>
        <v>6.8965517241379309E-2</v>
      </c>
      <c r="N36" s="61">
        <f>N25</f>
        <v>164731.03</v>
      </c>
      <c r="O36" s="61">
        <f>O25</f>
        <v>199324.55</v>
      </c>
      <c r="P36" s="59">
        <f t="shared" si="19"/>
        <v>4.9154864869130503E-2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4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1</v>
      </c>
      <c r="C39" s="8">
        <f t="shared" si="14"/>
        <v>3.4482758620689655E-2</v>
      </c>
      <c r="D39" s="13">
        <f t="shared" si="15"/>
        <v>60000</v>
      </c>
      <c r="E39" s="22">
        <f t="shared" si="16"/>
        <v>72600</v>
      </c>
      <c r="F39" s="21">
        <f t="shared" si="17"/>
        <v>1.7903681154673997E-2</v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04" t="s">
        <v>0</v>
      </c>
      <c r="K40" s="105"/>
      <c r="L40" s="83">
        <f>SUM(L34:L39)</f>
        <v>29</v>
      </c>
      <c r="M40" s="17">
        <f>SUM(M34:M39)</f>
        <v>1</v>
      </c>
      <c r="N40" s="84">
        <f>SUM(N34:N39)</f>
        <v>3351266.11</v>
      </c>
      <c r="O40" s="85">
        <f>SUM(O34:O39)</f>
        <v>4055031.9999999995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14</v>
      </c>
      <c r="C41" s="8">
        <f t="shared" si="14"/>
        <v>0.48275862068965519</v>
      </c>
      <c r="D41" s="13">
        <f t="shared" si="15"/>
        <v>89676.160000000003</v>
      </c>
      <c r="E41" s="23">
        <f t="shared" si="16"/>
        <v>108508.16</v>
      </c>
      <c r="F41" s="21">
        <f t="shared" si="17"/>
        <v>2.6758891175211446E-2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13"/>
        <v>1</v>
      </c>
      <c r="C45" s="8">
        <f t="shared" ref="C45" si="22">IF(B45,B45/$B$46,"")</f>
        <v>3.4482758620689655E-2</v>
      </c>
      <c r="D45" s="13">
        <f t="shared" si="15"/>
        <v>24920.5</v>
      </c>
      <c r="E45" s="14">
        <f t="shared" si="16"/>
        <v>30153.81</v>
      </c>
      <c r="F45" s="21">
        <f t="shared" ref="F45" si="23">IF(E45,E45/$E$46,"")</f>
        <v>7.4361460032867817E-3</v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29</v>
      </c>
      <c r="C46" s="17">
        <f>SUM(C34:C45)</f>
        <v>1</v>
      </c>
      <c r="D46" s="18">
        <f>SUM(D34:D45)</f>
        <v>3351266.11</v>
      </c>
      <c r="E46" s="18">
        <f>SUM(E34:E45)</f>
        <v>4055031.9999999995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O8" sqref="O8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>
        <v>45552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Mercats de Barcelona (IMMB)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>
        <v>3</v>
      </c>
      <c r="C13" s="20">
        <f t="shared" ref="C13:C21" si="0">IF(B13,B13/$B$25,"")</f>
        <v>0.3</v>
      </c>
      <c r="D13" s="4">
        <v>780238.51</v>
      </c>
      <c r="E13" s="5">
        <v>944088.59</v>
      </c>
      <c r="F13" s="21">
        <f t="shared" ref="F13:F24" si="1">IF(E13,E13/$E$25,"")</f>
        <v>0.48421956749022443</v>
      </c>
      <c r="G13" s="1">
        <v>9</v>
      </c>
      <c r="H13" s="20">
        <f t="shared" ref="H13:H21" si="2">IF(G13,G13/$G$25,"")</f>
        <v>0.39130434782608697</v>
      </c>
      <c r="I13" s="4">
        <v>2137550.4</v>
      </c>
      <c r="J13" s="4">
        <v>2586435.98</v>
      </c>
      <c r="K13" s="21">
        <f t="shared" ref="K13:K21" si="3">IF(J13,J13/$J$25,"")</f>
        <v>0.95808921055569662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4">
      <c r="A14" s="43" t="s">
        <v>18</v>
      </c>
      <c r="B14" s="2">
        <v>4</v>
      </c>
      <c r="C14" s="20">
        <f t="shared" si="0"/>
        <v>0.4</v>
      </c>
      <c r="D14" s="6">
        <v>751331.19</v>
      </c>
      <c r="E14" s="7">
        <v>909110.74</v>
      </c>
      <c r="F14" s="21">
        <f t="shared" si="1"/>
        <v>0.46627955679828509</v>
      </c>
      <c r="G14" s="2">
        <v>1</v>
      </c>
      <c r="H14" s="20">
        <f t="shared" si="2"/>
        <v>4.3478260869565216E-2</v>
      </c>
      <c r="I14" s="6">
        <v>20206.22</v>
      </c>
      <c r="J14" s="6">
        <v>24449.53</v>
      </c>
      <c r="K14" s="21">
        <f t="shared" si="3"/>
        <v>9.0567990382494686E-3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>
        <v>1</v>
      </c>
      <c r="C15" s="20">
        <f t="shared" si="0"/>
        <v>0.1</v>
      </c>
      <c r="D15" s="6">
        <v>54825.35</v>
      </c>
      <c r="E15" s="7">
        <v>66338.67</v>
      </c>
      <c r="F15" s="21">
        <f t="shared" si="1"/>
        <v>3.4024859992510585E-2</v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4">
      <c r="A20" s="80" t="s">
        <v>29</v>
      </c>
      <c r="B20" s="68">
        <v>2</v>
      </c>
      <c r="C20" s="66">
        <f t="shared" si="0"/>
        <v>0.2</v>
      </c>
      <c r="D20" s="69">
        <v>24937</v>
      </c>
      <c r="E20" s="70">
        <v>30173.77</v>
      </c>
      <c r="F20" s="21">
        <f t="shared" si="1"/>
        <v>1.5476015718979837E-2</v>
      </c>
      <c r="G20" s="68">
        <v>13</v>
      </c>
      <c r="H20" s="66">
        <f t="shared" si="2"/>
        <v>0.56521739130434778</v>
      </c>
      <c r="I20" s="69">
        <v>73299.09</v>
      </c>
      <c r="J20" s="70">
        <v>88691.89</v>
      </c>
      <c r="K20" s="21">
        <f t="shared" si="3"/>
        <v>3.2853990406053926E-2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4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45">
      <c r="A25" s="82" t="s">
        <v>0</v>
      </c>
      <c r="B25" s="16">
        <f t="shared" ref="B25:AE25" si="32">SUM(B13:B24)</f>
        <v>10</v>
      </c>
      <c r="C25" s="17">
        <f t="shared" si="32"/>
        <v>1</v>
      </c>
      <c r="D25" s="18">
        <f t="shared" si="32"/>
        <v>1611332.05</v>
      </c>
      <c r="E25" s="18">
        <f t="shared" si="32"/>
        <v>1949711.77</v>
      </c>
      <c r="F25" s="19">
        <f t="shared" si="32"/>
        <v>0.99999999999999989</v>
      </c>
      <c r="G25" s="16">
        <f t="shared" si="32"/>
        <v>23</v>
      </c>
      <c r="H25" s="17">
        <f t="shared" si="32"/>
        <v>1</v>
      </c>
      <c r="I25" s="18">
        <f t="shared" si="32"/>
        <v>2231055.71</v>
      </c>
      <c r="J25" s="18">
        <f t="shared" si="32"/>
        <v>2699577.4</v>
      </c>
      <c r="K25" s="19">
        <f t="shared" si="32"/>
        <v>1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4">
      <c r="B26" s="26"/>
      <c r="H26" s="26"/>
      <c r="N26" s="26"/>
    </row>
    <row r="27" spans="1:31" s="49" customFormat="1" ht="34.15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33">B13+G13+L13+Q13+AA13+V13</f>
        <v>12</v>
      </c>
      <c r="C34" s="8">
        <f t="shared" ref="C34:C45" si="34">IF(B34,B34/$B$46,"")</f>
        <v>0.36363636363636365</v>
      </c>
      <c r="D34" s="10">
        <f t="shared" ref="D34:D45" si="35">D13+I13+N13+S13+AC13+X13</f>
        <v>2917788.91</v>
      </c>
      <c r="E34" s="11">
        <f t="shared" ref="E34:E45" si="36">E13+J13+O13+T13+AD13+Y13</f>
        <v>3530524.57</v>
      </c>
      <c r="F34" s="21">
        <f t="shared" ref="F34:F42" si="37">IF(E34,E34/$E$46,"")</f>
        <v>0.75936867785747986</v>
      </c>
      <c r="J34" s="106" t="s">
        <v>3</v>
      </c>
      <c r="K34" s="107"/>
      <c r="L34" s="57">
        <f>B25</f>
        <v>10</v>
      </c>
      <c r="M34" s="8">
        <f t="shared" ref="M34:M39" si="38">IF(L34,L34/$L$40,"")</f>
        <v>0.30303030303030304</v>
      </c>
      <c r="N34" s="58">
        <f>D25</f>
        <v>1611332.05</v>
      </c>
      <c r="O34" s="58">
        <f>E25</f>
        <v>1949711.77</v>
      </c>
      <c r="P34" s="59">
        <f t="shared" ref="P34:P39" si="39">IF(O34,O34/$O$40,"")</f>
        <v>0.41935695946397761</v>
      </c>
    </row>
    <row r="35" spans="1:33" s="25" customFormat="1" ht="30" customHeight="1" x14ac:dyDescent="0.25">
      <c r="A35" s="43" t="s">
        <v>18</v>
      </c>
      <c r="B35" s="12">
        <f t="shared" si="33"/>
        <v>5</v>
      </c>
      <c r="C35" s="8">
        <f t="shared" si="34"/>
        <v>0.15151515151515152</v>
      </c>
      <c r="D35" s="13">
        <f t="shared" si="35"/>
        <v>771537.40999999992</v>
      </c>
      <c r="E35" s="14">
        <f t="shared" si="36"/>
        <v>933560.27</v>
      </c>
      <c r="F35" s="21">
        <f t="shared" si="37"/>
        <v>0.20079634453023279</v>
      </c>
      <c r="J35" s="102" t="s">
        <v>1</v>
      </c>
      <c r="K35" s="103"/>
      <c r="L35" s="60">
        <f>G25</f>
        <v>23</v>
      </c>
      <c r="M35" s="8">
        <f t="shared" si="38"/>
        <v>0.69696969696969702</v>
      </c>
      <c r="N35" s="61">
        <f>I25</f>
        <v>2231055.71</v>
      </c>
      <c r="O35" s="61">
        <f>J25</f>
        <v>2699577.4</v>
      </c>
      <c r="P35" s="59">
        <f t="shared" si="39"/>
        <v>0.58064304053602245</v>
      </c>
    </row>
    <row r="36" spans="1:33" ht="30" customHeight="1" x14ac:dyDescent="0.25">
      <c r="A36" s="43" t="s">
        <v>19</v>
      </c>
      <c r="B36" s="12">
        <f t="shared" si="33"/>
        <v>1</v>
      </c>
      <c r="C36" s="8">
        <f t="shared" si="34"/>
        <v>3.0303030303030304E-2</v>
      </c>
      <c r="D36" s="13">
        <f t="shared" si="35"/>
        <v>54825.35</v>
      </c>
      <c r="E36" s="14">
        <f t="shared" si="36"/>
        <v>66338.67</v>
      </c>
      <c r="F36" s="21">
        <f t="shared" si="37"/>
        <v>1.4268561832646773E-2</v>
      </c>
      <c r="G36" s="25"/>
      <c r="J36" s="102" t="s">
        <v>2</v>
      </c>
      <c r="K36" s="103"/>
      <c r="L36" s="60">
        <f>L25</f>
        <v>0</v>
      </c>
      <c r="M36" s="8" t="str">
        <f t="shared" si="38"/>
        <v/>
      </c>
      <c r="N36" s="61">
        <f>N25</f>
        <v>0</v>
      </c>
      <c r="O36" s="61">
        <f>O25</f>
        <v>0</v>
      </c>
      <c r="P36" s="59" t="str">
        <f t="shared" si="3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04" t="s">
        <v>0</v>
      </c>
      <c r="K40" s="105"/>
      <c r="L40" s="83">
        <f>SUM(L34:L39)</f>
        <v>33</v>
      </c>
      <c r="M40" s="17">
        <f>SUM(M34:M39)</f>
        <v>1</v>
      </c>
      <c r="N40" s="84">
        <f>SUM(N34:N39)</f>
        <v>3842387.76</v>
      </c>
      <c r="O40" s="85">
        <f>SUM(O34:O39)</f>
        <v>4649289.17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3"/>
        <v>15</v>
      </c>
      <c r="C41" s="8">
        <f t="shared" si="34"/>
        <v>0.45454545454545453</v>
      </c>
      <c r="D41" s="13">
        <f t="shared" si="35"/>
        <v>98236.09</v>
      </c>
      <c r="E41" s="23">
        <f t="shared" si="36"/>
        <v>118865.66</v>
      </c>
      <c r="F41" s="21">
        <f t="shared" si="37"/>
        <v>2.5566415779640569E-2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33</v>
      </c>
      <c r="C46" s="17">
        <f>SUM(C34:C45)</f>
        <v>1</v>
      </c>
      <c r="D46" s="18">
        <f>SUM(D34:D45)</f>
        <v>3842387.7600000002</v>
      </c>
      <c r="E46" s="18">
        <f>SUM(E34:E45)</f>
        <v>4649289.17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J46" sqref="J46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>
        <v>45595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Mercats de Barcelona (IMMB)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899999999999999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3" si="2">IF(G13,G13/$G$25,"")</f>
        <v>0.2</v>
      </c>
      <c r="I13" s="4">
        <v>126378.96</v>
      </c>
      <c r="J13" s="5">
        <v>152918.54</v>
      </c>
      <c r="K13" s="21">
        <f t="shared" ref="K13:K23" si="3">IF(J13,J13/$J$25,"")</f>
        <v>0.54590005935274033</v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0.1</v>
      </c>
      <c r="I15" s="6">
        <v>39000</v>
      </c>
      <c r="J15" s="7">
        <v>47190</v>
      </c>
      <c r="K15" s="21">
        <f t="shared" si="3"/>
        <v>0.16846239704391511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>
        <v>1</v>
      </c>
      <c r="W18" s="66">
        <f t="shared" si="8"/>
        <v>1</v>
      </c>
      <c r="X18" s="69">
        <v>5000</v>
      </c>
      <c r="Y18" s="70">
        <v>6050</v>
      </c>
      <c r="Z18" s="67">
        <f t="shared" si="9"/>
        <v>1</v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4">
      <c r="A20" s="80" t="s">
        <v>29</v>
      </c>
      <c r="B20" s="68">
        <v>2</v>
      </c>
      <c r="C20" s="66">
        <f t="shared" si="0"/>
        <v>1</v>
      </c>
      <c r="D20" s="69">
        <v>39504.25</v>
      </c>
      <c r="E20" s="70">
        <v>47800.14</v>
      </c>
      <c r="F20" s="21">
        <f t="shared" si="1"/>
        <v>1</v>
      </c>
      <c r="G20" s="68">
        <v>7</v>
      </c>
      <c r="H20" s="66">
        <f t="shared" si="2"/>
        <v>0.7</v>
      </c>
      <c r="I20" s="69">
        <v>66126.710000000006</v>
      </c>
      <c r="J20" s="70">
        <v>80013.320000000007</v>
      </c>
      <c r="K20" s="67">
        <f t="shared" si="3"/>
        <v>0.28563754360334465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hidden="1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4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45">
      <c r="A25" s="82" t="s">
        <v>0</v>
      </c>
      <c r="B25" s="16">
        <f t="shared" ref="B25:AE25" si="22">SUM(B13:B24)</f>
        <v>2</v>
      </c>
      <c r="C25" s="17">
        <f t="shared" si="22"/>
        <v>1</v>
      </c>
      <c r="D25" s="18">
        <f t="shared" si="22"/>
        <v>39504.25</v>
      </c>
      <c r="E25" s="18">
        <f t="shared" si="22"/>
        <v>47800.14</v>
      </c>
      <c r="F25" s="19">
        <f t="shared" si="22"/>
        <v>1</v>
      </c>
      <c r="G25" s="16">
        <f t="shared" si="22"/>
        <v>10</v>
      </c>
      <c r="H25" s="17">
        <f t="shared" si="22"/>
        <v>1</v>
      </c>
      <c r="I25" s="18">
        <f t="shared" si="22"/>
        <v>231505.67000000004</v>
      </c>
      <c r="J25" s="18">
        <f t="shared" si="22"/>
        <v>280121.86</v>
      </c>
      <c r="K25" s="19">
        <f t="shared" si="22"/>
        <v>1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1</v>
      </c>
      <c r="W25" s="17">
        <f t="shared" si="22"/>
        <v>1</v>
      </c>
      <c r="X25" s="18">
        <f t="shared" si="22"/>
        <v>5000</v>
      </c>
      <c r="Y25" s="18">
        <f t="shared" si="22"/>
        <v>6050</v>
      </c>
      <c r="Z25" s="19">
        <f t="shared" si="22"/>
        <v>1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4">
      <c r="B26" s="26"/>
      <c r="H26" s="26"/>
      <c r="N26" s="26"/>
    </row>
    <row r="27" spans="1:31" s="49" customFormat="1" ht="34.15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23">B13+G13+L13+Q13+AA13+V13</f>
        <v>2</v>
      </c>
      <c r="C34" s="8">
        <f t="shared" ref="C34:C42" si="24">IF(B34,B34/$B$46,"")</f>
        <v>0.15384615384615385</v>
      </c>
      <c r="D34" s="10">
        <f t="shared" ref="D34:D45" si="25">D13+I13+N13+S13+AC13+X13</f>
        <v>126378.96</v>
      </c>
      <c r="E34" s="11">
        <f t="shared" ref="E34:E45" si="26">E13+J13+O13+T13+AD13+Y13</f>
        <v>152918.54</v>
      </c>
      <c r="F34" s="21">
        <f t="shared" ref="F34:F43" si="27">IF(E34,E34/$E$46,"")</f>
        <v>0.45787832512905274</v>
      </c>
      <c r="J34" s="106" t="s">
        <v>3</v>
      </c>
      <c r="K34" s="107"/>
      <c r="L34" s="57">
        <f>B25</f>
        <v>2</v>
      </c>
      <c r="M34" s="8">
        <f>IF(L34,L34/$L$40,"")</f>
        <v>0.15384615384615385</v>
      </c>
      <c r="N34" s="58">
        <f>D25</f>
        <v>39504.25</v>
      </c>
      <c r="O34" s="58">
        <f>E25</f>
        <v>47800.14</v>
      </c>
      <c r="P34" s="59">
        <f>IF(O34,O34/$O$40,"")</f>
        <v>0.14312619021953937</v>
      </c>
    </row>
    <row r="35" spans="1:33" s="25" customFormat="1" ht="30" customHeight="1" x14ac:dyDescent="0.2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10</v>
      </c>
      <c r="M35" s="8">
        <f>IF(L35,L35/$L$40,"")</f>
        <v>0.76923076923076927</v>
      </c>
      <c r="N35" s="61">
        <f>I25</f>
        <v>231505.67000000004</v>
      </c>
      <c r="O35" s="61">
        <f>J25</f>
        <v>280121.86</v>
      </c>
      <c r="P35" s="59">
        <f>IF(O35,O35/$O$40,"")</f>
        <v>0.83875851867821249</v>
      </c>
    </row>
    <row r="36" spans="1:33" ht="30" customHeight="1" x14ac:dyDescent="0.25">
      <c r="A36" s="43" t="s">
        <v>19</v>
      </c>
      <c r="B36" s="12">
        <f t="shared" si="23"/>
        <v>1</v>
      </c>
      <c r="C36" s="8">
        <f t="shared" si="24"/>
        <v>7.6923076923076927E-2</v>
      </c>
      <c r="D36" s="13">
        <f t="shared" si="25"/>
        <v>39000</v>
      </c>
      <c r="E36" s="14">
        <f t="shared" si="26"/>
        <v>47190</v>
      </c>
      <c r="F36" s="21">
        <f t="shared" si="27"/>
        <v>0.14129927059753511</v>
      </c>
      <c r="G36" s="25"/>
      <c r="J36" s="102" t="s">
        <v>2</v>
      </c>
      <c r="K36" s="10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1</v>
      </c>
      <c r="M38" s="8">
        <f>IF(L38,L38/$L$40,"")</f>
        <v>7.6923076923076927E-2</v>
      </c>
      <c r="N38" s="61">
        <f>X25</f>
        <v>5000</v>
      </c>
      <c r="O38" s="61">
        <f>Y25</f>
        <v>6050</v>
      </c>
      <c r="P38" s="59">
        <f>IF(O38,O38/$O$40,"")</f>
        <v>1.8115291102248094E-2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23"/>
        <v>1</v>
      </c>
      <c r="C39" s="8">
        <f t="shared" si="24"/>
        <v>7.6923076923076927E-2</v>
      </c>
      <c r="D39" s="13">
        <f t="shared" si="25"/>
        <v>5000</v>
      </c>
      <c r="E39" s="22">
        <f t="shared" si="26"/>
        <v>6050</v>
      </c>
      <c r="F39" s="21">
        <f t="shared" si="27"/>
        <v>1.8115291102248094E-2</v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13</v>
      </c>
      <c r="M40" s="17">
        <f>SUM(M34:M39)</f>
        <v>1</v>
      </c>
      <c r="N40" s="84">
        <f>SUM(N34:N39)</f>
        <v>276009.92000000004</v>
      </c>
      <c r="O40" s="85">
        <f>SUM(O34:O39)</f>
        <v>333972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23"/>
        <v>9</v>
      </c>
      <c r="C41" s="8">
        <f t="shared" si="24"/>
        <v>0.69230769230769229</v>
      </c>
      <c r="D41" s="13">
        <f t="shared" si="25"/>
        <v>105630.96</v>
      </c>
      <c r="E41" s="23">
        <f t="shared" si="26"/>
        <v>127813.46</v>
      </c>
      <c r="F41" s="21">
        <f t="shared" si="27"/>
        <v>0.38270711317116407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13</v>
      </c>
      <c r="C46" s="17">
        <f>SUM(C34:C45)</f>
        <v>1</v>
      </c>
      <c r="D46" s="18">
        <f>SUM(D34:D45)</f>
        <v>276009.92000000004</v>
      </c>
      <c r="E46" s="18">
        <f>SUM(E34:E45)</f>
        <v>333972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Mercats de Barcelona (IMMB)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4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50000000000003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50000000000003" customHeight="1" x14ac:dyDescent="0.4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4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4">
      <c r="B26" s="26"/>
      <c r="H26" s="26"/>
      <c r="N26" s="26"/>
    </row>
    <row r="27" spans="1:31" s="49" customFormat="1" ht="34.15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2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2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7" zoomScale="80" zoomScaleNormal="80" workbookViewId="0">
      <selection activeCell="I17" sqref="I17"/>
    </sheetView>
  </sheetViews>
  <sheetFormatPr defaultColWidth="9.140625" defaultRowHeight="15" x14ac:dyDescent="0.25"/>
  <cols>
    <col min="1" max="1" width="30.42578125" style="27" customWidth="1"/>
    <col min="2" max="2" width="11.140625" style="62" customWidth="1"/>
    <col min="3" max="3" width="10.7109375" style="27" customWidth="1"/>
    <col min="4" max="4" width="19.140625" style="27" customWidth="1"/>
    <col min="5" max="5" width="19.710937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1" width="11.42578125" style="27" customWidth="1"/>
    <col min="12" max="12" width="11.7109375" style="27" customWidth="1"/>
    <col min="13" max="13" width="10.7109375" style="27" customWidth="1"/>
    <col min="14" max="14" width="20.14062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5.425781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2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59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Mercats de Barcelona (IMMB)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3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3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5</v>
      </c>
      <c r="C13" s="20">
        <f t="shared" ref="C13:C24" si="0">IF(B13,B13/$B$25,"")</f>
        <v>0.33333333333333331</v>
      </c>
      <c r="D13" s="10">
        <f>'CONTRACTACIO 1r TR 2024'!D13+'CONTRACTACIO 2n TR 2024'!D13+'CONTRACTACIO 3r TR 2024'!D13+'CONTRACTACIO 4t TR 2024'!D13</f>
        <v>1512005.75</v>
      </c>
      <c r="E13" s="10">
        <f>'CONTRACTACIO 1r TR 2024'!E13+'CONTRACTACIO 2n TR 2024'!E13+'CONTRACTACIO 3r TR 2024'!E13+'CONTRACTACIO 4t TR 2024'!E13</f>
        <v>1829526.95</v>
      </c>
      <c r="F13" s="21">
        <f t="shared" ref="F13:F24" si="1">IF(E13,E13/$E$25,"")</f>
        <v>0.63255615138466936</v>
      </c>
      <c r="G13" s="9">
        <f>'CONTRACTACIO 1r TR 2024'!G13+'CONTRACTACIO 2n TR 2024'!G13+'CONTRACTACIO 3r TR 2024'!G13+'CONTRACTACIO 4t TR 2024'!G13</f>
        <v>19</v>
      </c>
      <c r="H13" s="20">
        <f t="shared" ref="H13:H24" si="2">IF(G13,G13/$G$25,"")</f>
        <v>0.33333333333333331</v>
      </c>
      <c r="I13" s="10">
        <f>'CONTRACTACIO 1r TR 2024'!I13+'CONTRACTACIO 2n TR 2024'!I13+'CONTRACTACIO 3r TR 2024'!I13+'CONTRACTACIO 4t TR 2024'!I13</f>
        <v>4487938.54</v>
      </c>
      <c r="J13" s="10">
        <f>'CONTRACTACIO 1r TR 2024'!J13+'CONTRACTACIO 2n TR 2024'!J13+'CONTRACTACIO 3r TR 2024'!J13+'CONTRACTACIO 4t TR 2024'!J13</f>
        <v>5430405.6299999999</v>
      </c>
      <c r="K13" s="21">
        <f t="shared" ref="K13:K24" si="3">IF(J13,J13/$J$25,"")</f>
        <v>0.91411080261811284</v>
      </c>
      <c r="L13" s="9">
        <f>'CONTRACTACIO 1r TR 2024'!L13+'CONTRACTACIO 2n TR 2024'!L13+'CONTRACTACIO 3r TR 2024'!L13+'CONTRACTACIO 4t TR 2024'!L13</f>
        <v>1</v>
      </c>
      <c r="M13" s="20">
        <f t="shared" ref="M13:M24" si="4">IF(L13,L13/$L$25,"")</f>
        <v>0.5</v>
      </c>
      <c r="N13" s="10">
        <f>'CONTRACTACIO 1r TR 2024'!N13+'CONTRACTACIO 2n TR 2024'!N13+'CONTRACTACIO 3r TR 2024'!N13+'CONTRACTACIO 4t TR 2024'!N13</f>
        <v>149931.03</v>
      </c>
      <c r="O13" s="10">
        <f>'CONTRACTACIO 1r TR 2024'!O13+'CONTRACTACIO 2n TR 2024'!O13+'CONTRACTACIO 3r TR 2024'!O13+'CONTRACTACIO 4t TR 2024'!O13</f>
        <v>181416.55</v>
      </c>
      <c r="P13" s="21">
        <f t="shared" ref="P13:P24" si="5">IF(O13,O13/$O$25,"")</f>
        <v>0.91015657629730007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4">
      <c r="A14" s="43" t="s">
        <v>18</v>
      </c>
      <c r="B14" s="9">
        <f>'CONTRACTACIO 1r TR 2024'!B14+'CONTRACTACIO 2n TR 2024'!B14+'CONTRACTACIO 3r TR 2024'!B14+'CONTRACTACIO 4t TR 2024'!B14</f>
        <v>4</v>
      </c>
      <c r="C14" s="20">
        <f t="shared" si="0"/>
        <v>0.26666666666666666</v>
      </c>
      <c r="D14" s="13">
        <f>'CONTRACTACIO 1r TR 2024'!D14+'CONTRACTACIO 2n TR 2024'!D14+'CONTRACTACIO 3r TR 2024'!D14+'CONTRACTACIO 4t TR 2024'!D14</f>
        <v>751331.19</v>
      </c>
      <c r="E14" s="13">
        <f>'CONTRACTACIO 1r TR 2024'!E14+'CONTRACTACIO 2n TR 2024'!E14+'CONTRACTACIO 3r TR 2024'!E14+'CONTRACTACIO 4t TR 2024'!E14</f>
        <v>909110.74</v>
      </c>
      <c r="F14" s="21">
        <f t="shared" si="1"/>
        <v>0.3143236511912923</v>
      </c>
      <c r="G14" s="9">
        <f>'CONTRACTACIO 1r TR 2024'!G14+'CONTRACTACIO 2n TR 2024'!G14+'CONTRACTACIO 3r TR 2024'!G14+'CONTRACTACIO 4t TR 2024'!G14</f>
        <v>2</v>
      </c>
      <c r="H14" s="20">
        <f t="shared" si="2"/>
        <v>3.5087719298245612E-2</v>
      </c>
      <c r="I14" s="13">
        <f>'CONTRACTACIO 1r TR 2024'!I14+'CONTRACTACIO 2n TR 2024'!I14+'CONTRACTACIO 3r TR 2024'!I14+'CONTRACTACIO 4t TR 2024'!I14</f>
        <v>72450.77</v>
      </c>
      <c r="J14" s="13">
        <f>'CONTRACTACIO 1r TR 2024'!J14+'CONTRACTACIO 2n TR 2024'!J14+'CONTRACTACIO 3r TR 2024'!J14+'CONTRACTACIO 4t TR 2024'!J14</f>
        <v>87665.43</v>
      </c>
      <c r="K14" s="21">
        <f t="shared" si="3"/>
        <v>1.4756893322380041E-2</v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9">
        <f>'CONTRACTACIO 1r TR 2024'!B15+'CONTRACTACIO 2n TR 2024'!B15+'CONTRACTACIO 3r TR 2024'!B15+'CONTRACTACIO 4t TR 2024'!B15</f>
        <v>1</v>
      </c>
      <c r="C15" s="20">
        <f t="shared" si="0"/>
        <v>6.6666666666666666E-2</v>
      </c>
      <c r="D15" s="13">
        <f>'CONTRACTACIO 1r TR 2024'!D15+'CONTRACTACIO 2n TR 2024'!D15+'CONTRACTACIO 3r TR 2024'!D15+'CONTRACTACIO 4t TR 2024'!D15</f>
        <v>54825.35</v>
      </c>
      <c r="E15" s="13">
        <f>'CONTRACTACIO 1r TR 2024'!E15+'CONTRACTACIO 2n TR 2024'!E15+'CONTRACTACIO 3r TR 2024'!E15+'CONTRACTACIO 4t TR 2024'!E15</f>
        <v>66338.67</v>
      </c>
      <c r="F15" s="21">
        <f t="shared" si="1"/>
        <v>2.2936493929853082E-2</v>
      </c>
      <c r="G15" s="9">
        <f>'CONTRACTACIO 1r TR 2024'!G15+'CONTRACTACIO 2n TR 2024'!G15+'CONTRACTACIO 3r TR 2024'!G15+'CONTRACTACIO 4t TR 2024'!G15</f>
        <v>2</v>
      </c>
      <c r="H15" s="20">
        <f t="shared" si="2"/>
        <v>3.5087719298245612E-2</v>
      </c>
      <c r="I15" s="13">
        <f>'CONTRACTACIO 1r TR 2024'!I15+'CONTRACTACIO 2n TR 2024'!I15+'CONTRACTACIO 3r TR 2024'!I15+'CONTRACTACIO 4t TR 2024'!I15</f>
        <v>57717.45</v>
      </c>
      <c r="J15" s="13">
        <f>'CONTRACTACIO 1r TR 2024'!J15+'CONTRACTACIO 2n TR 2024'!J15+'CONTRACTACIO 3r TR 2024'!J15+'CONTRACTACIO 4t TR 2024'!J15</f>
        <v>69838.11</v>
      </c>
      <c r="K15" s="21">
        <f t="shared" si="3"/>
        <v>1.1755985673105611E-2</v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4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1.7543859649122806E-2</v>
      </c>
      <c r="I18" s="13">
        <f>'CONTRACTACIO 1r TR 2024'!I18+'CONTRACTACIO 2n TR 2024'!I18+'CONTRACTACIO 3r TR 2024'!I18+'CONTRACTACIO 4t TR 2024'!I18</f>
        <v>60000</v>
      </c>
      <c r="J18" s="13">
        <f>'CONTRACTACIO 1r TR 2024'!J18+'CONTRACTACIO 2n TR 2024'!J18+'CONTRACTACIO 3r TR 2024'!J18+'CONTRACTACIO 4t TR 2024'!J18</f>
        <v>72600</v>
      </c>
      <c r="K18" s="21">
        <f t="shared" si="3"/>
        <v>1.2220900019594852E-2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1</v>
      </c>
      <c r="AB18" s="20">
        <f t="shared" si="10"/>
        <v>1</v>
      </c>
      <c r="AC18" s="13">
        <f>'CONTRACTACIO 1r TR 2024'!X18+'CONTRACTACIO 2n TR 2024'!X18+'CONTRACTACIO 3r TR 2024'!X18+'CONTRACTACIO 4t TR 2024'!X18</f>
        <v>5000</v>
      </c>
      <c r="AD18" s="13">
        <f>'CONTRACTACIO 1r TR 2024'!Y18+'CONTRACTACIO 2n TR 2024'!Y18+'CONTRACTACIO 3r TR 2024'!Y18+'CONTRACTACIO 4t TR 2024'!Y18</f>
        <v>6050</v>
      </c>
      <c r="AE18" s="21">
        <f t="shared" si="11"/>
        <v>1</v>
      </c>
    </row>
    <row r="19" spans="1:31" s="42" customFormat="1" ht="36" customHeight="1" x14ac:dyDescent="0.4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4">
      <c r="A20" s="45" t="s">
        <v>29</v>
      </c>
      <c r="B20" s="9">
        <f>'CONTRACTACIO 1r TR 2024'!B20+'CONTRACTACIO 2n TR 2024'!B20+'CONTRACTACIO 3r TR 2024'!B20+'CONTRACTACIO 4t TR 2024'!B20</f>
        <v>5</v>
      </c>
      <c r="C20" s="20">
        <f t="shared" si="0"/>
        <v>0.33333333333333331</v>
      </c>
      <c r="D20" s="13">
        <f>'CONTRACTACIO 1r TR 2024'!D20+'CONTRACTACIO 2n TR 2024'!D20+'CONTRACTACIO 3r TR 2024'!D20+'CONTRACTACIO 4t TR 2024'!D20</f>
        <v>72148.429999999993</v>
      </c>
      <c r="E20" s="13">
        <f>'CONTRACTACIO 1r TR 2024'!E20+'CONTRACTACIO 2n TR 2024'!E20+'CONTRACTACIO 3r TR 2024'!E20+'CONTRACTACIO 4t TR 2024'!E20</f>
        <v>87299.6</v>
      </c>
      <c r="F20" s="21">
        <f t="shared" si="1"/>
        <v>3.0183703494185254E-2</v>
      </c>
      <c r="G20" s="9">
        <f>'CONTRACTACIO 1r TR 2024'!G20+'CONTRACTACIO 2n TR 2024'!G20+'CONTRACTACIO 3r TR 2024'!G20+'CONTRACTACIO 4t TR 2024'!G20</f>
        <v>32</v>
      </c>
      <c r="H20" s="20">
        <f t="shared" si="2"/>
        <v>0.56140350877192979</v>
      </c>
      <c r="I20" s="13">
        <f>'CONTRACTACIO 1r TR 2024'!I20+'CONTRACTACIO 2n TR 2024'!I20+'CONTRACTACIO 3r TR 2024'!I20+'CONTRACTACIO 4t TR 2024'!I20</f>
        <v>206594.78000000003</v>
      </c>
      <c r="J20" s="13">
        <f>'CONTRACTACIO 1r TR 2024'!J20+'CONTRACTACIO 2n TR 2024'!J20+'CONTRACTACIO 3r TR 2024'!J20+'CONTRACTACIO 4t TR 2024'!J20</f>
        <v>249979.68</v>
      </c>
      <c r="K20" s="21">
        <f t="shared" si="3"/>
        <v>4.2079568542841797E-2</v>
      </c>
      <c r="L20" s="9">
        <f>'CONTRACTACIO 1r TR 2024'!L20+'CONTRACTACIO 2n TR 2024'!L20+'CONTRACTACIO 3r TR 2024'!L20+'CONTRACTACIO 4t TR 2024'!L20</f>
        <v>1</v>
      </c>
      <c r="M20" s="20">
        <f t="shared" si="4"/>
        <v>0.5</v>
      </c>
      <c r="N20" s="13">
        <f>'CONTRACTACIO 1r TR 2024'!N20+'CONTRACTACIO 2n TR 2024'!N20+'CONTRACTACIO 3r TR 2024'!N20+'CONTRACTACIO 4t TR 2024'!N20</f>
        <v>14800</v>
      </c>
      <c r="O20" s="13">
        <f>'CONTRACTACIO 1r TR 2024'!O20+'CONTRACTACIO 2n TR 2024'!O20+'CONTRACTACIO 3r TR 2024'!O20+'CONTRACTACIO 4t TR 2024'!O20</f>
        <v>17908</v>
      </c>
      <c r="P20" s="21">
        <f t="shared" si="5"/>
        <v>8.9843423702699945E-2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50000000000003" customHeight="1" x14ac:dyDescent="0.25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50000000000003" customHeight="1" x14ac:dyDescent="0.4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25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1</v>
      </c>
      <c r="H24" s="66">
        <f t="shared" si="2"/>
        <v>1.7543859649122806E-2</v>
      </c>
      <c r="I24" s="77">
        <f>'CONTRACTACIO 1r TR 2024'!I24+'CONTRACTACIO 2n TR 2024'!I24+'CONTRACTACIO 3r TR 2024'!I24+'CONTRACTACIO 4t TR 2024'!I24</f>
        <v>24920.5</v>
      </c>
      <c r="J24" s="78">
        <f>'CONTRACTACIO 1r TR 2024'!J24+'CONTRACTACIO 2n TR 2024'!J24+'CONTRACTACIO 3r TR 2024'!J24+'CONTRACTACIO 4t TR 2024'!J24</f>
        <v>30153.81</v>
      </c>
      <c r="K24" s="67">
        <f t="shared" si="3"/>
        <v>5.0758498239650059E-3</v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45">
      <c r="A25" s="82" t="s">
        <v>0</v>
      </c>
      <c r="B25" s="16">
        <f t="shared" ref="B25:AE25" si="12">SUM(B13:B24)</f>
        <v>15</v>
      </c>
      <c r="C25" s="17">
        <f t="shared" si="12"/>
        <v>1</v>
      </c>
      <c r="D25" s="18">
        <f t="shared" si="12"/>
        <v>2390310.7200000002</v>
      </c>
      <c r="E25" s="18">
        <f t="shared" si="12"/>
        <v>2892275.96</v>
      </c>
      <c r="F25" s="19">
        <f t="shared" si="12"/>
        <v>1</v>
      </c>
      <c r="G25" s="16">
        <f t="shared" si="12"/>
        <v>57</v>
      </c>
      <c r="H25" s="17">
        <f t="shared" si="12"/>
        <v>1</v>
      </c>
      <c r="I25" s="18">
        <f t="shared" si="12"/>
        <v>4909622.04</v>
      </c>
      <c r="J25" s="18">
        <f t="shared" si="12"/>
        <v>5940642.6599999992</v>
      </c>
      <c r="K25" s="19">
        <f t="shared" si="12"/>
        <v>1.0000000000000002</v>
      </c>
      <c r="L25" s="16">
        <f t="shared" si="12"/>
        <v>2</v>
      </c>
      <c r="M25" s="17">
        <f t="shared" si="12"/>
        <v>1</v>
      </c>
      <c r="N25" s="18">
        <f t="shared" si="12"/>
        <v>164731.03</v>
      </c>
      <c r="O25" s="18">
        <f t="shared" si="12"/>
        <v>199324.55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1</v>
      </c>
      <c r="AB25" s="17">
        <f t="shared" si="12"/>
        <v>1</v>
      </c>
      <c r="AC25" s="18">
        <f t="shared" si="12"/>
        <v>5000</v>
      </c>
      <c r="AD25" s="18">
        <f t="shared" si="12"/>
        <v>6050</v>
      </c>
      <c r="AE25" s="19">
        <f t="shared" si="12"/>
        <v>1</v>
      </c>
    </row>
    <row r="26" spans="1:31" s="25" customFormat="1" ht="18.600000000000001" customHeight="1" x14ac:dyDescent="0.4">
      <c r="B26" s="26"/>
      <c r="H26" s="26"/>
      <c r="N26" s="26"/>
    </row>
    <row r="27" spans="1:31" s="49" customFormat="1" ht="34.15" customHeight="1" x14ac:dyDescent="0.2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25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15" customHeight="1" thickBot="1" x14ac:dyDescent="0.3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5" customHeight="1" x14ac:dyDescent="0.25">
      <c r="A34" s="41" t="s">
        <v>25</v>
      </c>
      <c r="B34" s="9">
        <f t="shared" ref="B34:B43" si="13">B13+G13+L13+Q13+V13+AA13</f>
        <v>25</v>
      </c>
      <c r="C34" s="8">
        <f t="shared" ref="C34:C40" si="14">IF(B34,B34/$B$46,"")</f>
        <v>0.33333333333333331</v>
      </c>
      <c r="D34" s="10">
        <f t="shared" ref="D34:D43" si="15">D13+I13+N13+S13+X13+AC13</f>
        <v>6149875.3200000003</v>
      </c>
      <c r="E34" s="11">
        <f t="shared" ref="E34:E43" si="16">E13+J13+O13+T13+Y13+AD13</f>
        <v>7441349.1299999999</v>
      </c>
      <c r="F34" s="21">
        <f t="shared" ref="F34:F40" si="17">IF(E34,E34/$E$46,"")</f>
        <v>0.8233135383016128</v>
      </c>
      <c r="J34" s="106" t="s">
        <v>3</v>
      </c>
      <c r="K34" s="107"/>
      <c r="L34" s="57">
        <f>B25</f>
        <v>15</v>
      </c>
      <c r="M34" s="8">
        <f t="shared" ref="M34:M39" si="18">IF(L34,L34/$L$40,"")</f>
        <v>0.2</v>
      </c>
      <c r="N34" s="58">
        <f>D25</f>
        <v>2390310.7200000002</v>
      </c>
      <c r="O34" s="58">
        <f>E25</f>
        <v>2892275.96</v>
      </c>
      <c r="P34" s="59">
        <f t="shared" ref="P34:P39" si="19">IF(O34,O34/$O$40,"")</f>
        <v>0.32000245019713164</v>
      </c>
    </row>
    <row r="35" spans="1:33" s="25" customFormat="1" ht="30" customHeight="1" x14ac:dyDescent="0.25">
      <c r="A35" s="43" t="s">
        <v>18</v>
      </c>
      <c r="B35" s="12">
        <f t="shared" si="13"/>
        <v>6</v>
      </c>
      <c r="C35" s="8">
        <f t="shared" si="14"/>
        <v>0.08</v>
      </c>
      <c r="D35" s="13">
        <f t="shared" si="15"/>
        <v>823781.96</v>
      </c>
      <c r="E35" s="14">
        <f t="shared" si="16"/>
        <v>996776.16999999993</v>
      </c>
      <c r="F35" s="21">
        <f t="shared" si="17"/>
        <v>0.11028367317277449</v>
      </c>
      <c r="J35" s="102" t="s">
        <v>1</v>
      </c>
      <c r="K35" s="103"/>
      <c r="L35" s="60">
        <f>G25</f>
        <v>57</v>
      </c>
      <c r="M35" s="8">
        <f t="shared" si="18"/>
        <v>0.76</v>
      </c>
      <c r="N35" s="61">
        <f>I25</f>
        <v>4909622.04</v>
      </c>
      <c r="O35" s="61">
        <f>J25</f>
        <v>5940642.6599999992</v>
      </c>
      <c r="P35" s="59">
        <f t="shared" si="19"/>
        <v>0.65727483588585556</v>
      </c>
    </row>
    <row r="36" spans="1:33" s="25" customFormat="1" ht="30" customHeight="1" x14ac:dyDescent="0.25">
      <c r="A36" s="43" t="s">
        <v>19</v>
      </c>
      <c r="B36" s="12">
        <f t="shared" si="13"/>
        <v>3</v>
      </c>
      <c r="C36" s="8">
        <f t="shared" si="14"/>
        <v>0.04</v>
      </c>
      <c r="D36" s="13">
        <f t="shared" si="15"/>
        <v>112542.79999999999</v>
      </c>
      <c r="E36" s="14">
        <f t="shared" si="16"/>
        <v>136176.78</v>
      </c>
      <c r="F36" s="21">
        <f t="shared" si="17"/>
        <v>1.5066647810451583E-2</v>
      </c>
      <c r="J36" s="102" t="s">
        <v>2</v>
      </c>
      <c r="K36" s="103"/>
      <c r="L36" s="60">
        <f>L25</f>
        <v>2</v>
      </c>
      <c r="M36" s="8">
        <f t="shared" si="18"/>
        <v>2.6666666666666668E-2</v>
      </c>
      <c r="N36" s="61">
        <f>N25</f>
        <v>164731.03</v>
      </c>
      <c r="O36" s="61">
        <f>O25</f>
        <v>199324.55</v>
      </c>
      <c r="P36" s="59">
        <f t="shared" si="19"/>
        <v>2.2053339745782996E-2</v>
      </c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1</v>
      </c>
      <c r="M38" s="8">
        <f t="shared" si="18"/>
        <v>1.3333333333333334E-2</v>
      </c>
      <c r="N38" s="61">
        <f>AC25</f>
        <v>5000</v>
      </c>
      <c r="O38" s="61">
        <f>AD25</f>
        <v>6050</v>
      </c>
      <c r="P38" s="59">
        <f t="shared" si="19"/>
        <v>6.693741712297213E-4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2</v>
      </c>
      <c r="C39" s="8">
        <f t="shared" si="14"/>
        <v>2.6666666666666668E-2</v>
      </c>
      <c r="D39" s="13">
        <f t="shared" si="15"/>
        <v>65000</v>
      </c>
      <c r="E39" s="22">
        <f t="shared" si="16"/>
        <v>78650</v>
      </c>
      <c r="F39" s="21">
        <f t="shared" si="17"/>
        <v>8.7018642259863756E-3</v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H40" s="25"/>
      <c r="I40" s="25"/>
      <c r="J40" s="104" t="s">
        <v>0</v>
      </c>
      <c r="K40" s="105"/>
      <c r="L40" s="83">
        <f>SUM(L34:L39)</f>
        <v>75</v>
      </c>
      <c r="M40" s="17">
        <f>SUM(M34:M39)</f>
        <v>0.99999999999999989</v>
      </c>
      <c r="N40" s="84">
        <f>SUM(N34:N39)</f>
        <v>7469663.79</v>
      </c>
      <c r="O40" s="85">
        <f>SUM(O34:O39)</f>
        <v>9038293.1699999999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38</v>
      </c>
      <c r="C41" s="8">
        <f>IF(B41,B41/$B$46,"")</f>
        <v>0.50666666666666671</v>
      </c>
      <c r="D41" s="13">
        <f t="shared" si="15"/>
        <v>293543.21000000002</v>
      </c>
      <c r="E41" s="23">
        <f t="shared" si="16"/>
        <v>355187.28</v>
      </c>
      <c r="F41" s="21">
        <f>IF(E41,E41/$E$46,"")</f>
        <v>3.9298048129146938E-2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25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2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25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25">
      <c r="A45" s="94" t="s">
        <v>52</v>
      </c>
      <c r="B45" s="12">
        <f t="shared" ref="B45" si="23">B24+G24+L24+Q24+V24+AA24</f>
        <v>1</v>
      </c>
      <c r="C45" s="8">
        <f>IF(B45,B45/$B$46,"")</f>
        <v>1.3333333333333334E-2</v>
      </c>
      <c r="D45" s="13">
        <f t="shared" ref="D45" si="24">D24+I24+N24+S24+X24+AC24</f>
        <v>24920.5</v>
      </c>
      <c r="E45" s="14">
        <f t="shared" ref="E45" si="25">E24+J24+O24+T24+Y24+AD24</f>
        <v>30153.81</v>
      </c>
      <c r="F45" s="21">
        <f>IF(E45,E45/$E$46,"")</f>
        <v>3.3362283600278484E-3</v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">
      <c r="A46" s="64" t="s">
        <v>0</v>
      </c>
      <c r="B46" s="16">
        <f>SUM(B34:B45)</f>
        <v>75</v>
      </c>
      <c r="C46" s="17">
        <f>SUM(C34:C45)</f>
        <v>1</v>
      </c>
      <c r="D46" s="18">
        <f>SUM(D34:D45)</f>
        <v>7469663.79</v>
      </c>
      <c r="E46" s="18">
        <f>SUM(E34:E45)</f>
        <v>9038293.1699999999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2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1:21" s="25" customFormat="1" x14ac:dyDescent="0.25">
      <c r="B97" s="26"/>
      <c r="H97" s="26"/>
      <c r="N97" s="26"/>
    </row>
    <row r="98" spans="1:21" s="25" customFormat="1" x14ac:dyDescent="0.25">
      <c r="B98" s="26"/>
      <c r="H98" s="26"/>
      <c r="N98" s="26"/>
    </row>
    <row r="99" spans="1:21" s="25" customFormat="1" x14ac:dyDescent="0.25">
      <c r="B99" s="26"/>
      <c r="H99" s="26"/>
      <c r="N99" s="26"/>
    </row>
    <row r="100" spans="1:21" s="25" customFormat="1" x14ac:dyDescent="0.25">
      <c r="B100" s="26"/>
      <c r="H100" s="26"/>
      <c r="N100" s="26"/>
    </row>
    <row r="101" spans="1:21" s="25" customFormat="1" x14ac:dyDescent="0.25">
      <c r="B101" s="26"/>
      <c r="H101" s="26"/>
      <c r="N101" s="26"/>
    </row>
    <row r="102" spans="1:21" s="25" customFormat="1" x14ac:dyDescent="0.25">
      <c r="B102" s="26"/>
      <c r="H102" s="26"/>
      <c r="N102" s="26"/>
    </row>
    <row r="103" spans="1:21" s="25" customFormat="1" x14ac:dyDescent="0.25">
      <c r="B103" s="26"/>
      <c r="H103" s="26"/>
      <c r="N103" s="26"/>
    </row>
    <row r="104" spans="1:21" s="25" customFormat="1" x14ac:dyDescent="0.25">
      <c r="B104" s="26"/>
      <c r="H104" s="26"/>
      <c r="N104" s="26"/>
    </row>
    <row r="105" spans="1:21" s="25" customFormat="1" x14ac:dyDescent="0.25">
      <c r="B105" s="26"/>
      <c r="H105" s="26"/>
      <c r="N105" s="26"/>
    </row>
    <row r="106" spans="1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2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2024-10-30T14:39:59Z</dcterms:modified>
</cp:coreProperties>
</file>