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tersa.sharepoint.com/Juridic/AsJu2/TRANSPARENCIA/TRANSPARENCIA/GOVERN OBERT/2024/QUADRES CONTRACTACIO TOTAL/"/>
    </mc:Choice>
  </mc:AlternateContent>
  <xr:revisionPtr revIDLastSave="23" documentId="11_C2D1A35BD45D2912FE803C707517196A58AC71DC" xr6:coauthVersionLast="47" xr6:coauthVersionMax="47" xr10:uidLastSave="{7963477D-D7A2-4C60-9D7D-94D2356C5BD2}"/>
  <bookViews>
    <workbookView xWindow="-120" yWindow="-120" windowWidth="29040" windowHeight="15720" tabRatio="700" activeTab="2" xr2:uid="{00000000-000D-0000-FFFF-FFFF00000000}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AD23" i="7"/>
  <c r="AE23" i="7" s="1"/>
  <c r="AC23" i="7"/>
  <c r="AA23" i="7"/>
  <c r="AB23" i="7"/>
  <c r="Y23" i="7"/>
  <c r="Z23" i="7"/>
  <c r="X23" i="7"/>
  <c r="V23" i="7"/>
  <c r="W23" i="7" s="1"/>
  <c r="T23" i="7"/>
  <c r="U23" i="7" s="1"/>
  <c r="S23" i="7"/>
  <c r="Q23" i="7"/>
  <c r="R23" i="7"/>
  <c r="O23" i="7"/>
  <c r="P23" i="7"/>
  <c r="N23" i="7"/>
  <c r="L23" i="7"/>
  <c r="M23" i="7"/>
  <c r="J23" i="7"/>
  <c r="E44" i="7" s="1"/>
  <c r="I23" i="7"/>
  <c r="G23" i="7"/>
  <c r="E23" i="7"/>
  <c r="D23" i="7"/>
  <c r="B23" i="7"/>
  <c r="B8" i="7"/>
  <c r="B8" i="6"/>
  <c r="B8" i="5"/>
  <c r="B8" i="4"/>
  <c r="AD22" i="7"/>
  <c r="AE22" i="7" s="1"/>
  <c r="AC22" i="7"/>
  <c r="AA22" i="7"/>
  <c r="AB22" i="7" s="1"/>
  <c r="Y22" i="7"/>
  <c r="Z22" i="7"/>
  <c r="X22" i="7"/>
  <c r="V22" i="7"/>
  <c r="W22" i="7"/>
  <c r="T22" i="7"/>
  <c r="U22" i="7"/>
  <c r="S22" i="7"/>
  <c r="Q22" i="7"/>
  <c r="R22" i="7"/>
  <c r="O22" i="7"/>
  <c r="P22" i="7" s="1"/>
  <c r="N22" i="7"/>
  <c r="D43" i="7" s="1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E43" i="7"/>
  <c r="F43" i="7" s="1"/>
  <c r="C13" i="4"/>
  <c r="B25" i="1"/>
  <c r="B16" i="7"/>
  <c r="C16" i="7"/>
  <c r="D16" i="7"/>
  <c r="J24" i="7"/>
  <c r="E24" i="7"/>
  <c r="O24" i="7"/>
  <c r="P24" i="7"/>
  <c r="T24" i="7"/>
  <c r="U24" i="7" s="1"/>
  <c r="Y24" i="7"/>
  <c r="E45" i="7" s="1"/>
  <c r="F45" i="7" s="1"/>
  <c r="Z24" i="7"/>
  <c r="AD24" i="7"/>
  <c r="AE24" i="7" s="1"/>
  <c r="E13" i="7"/>
  <c r="J13" i="7"/>
  <c r="O13" i="7"/>
  <c r="T13" i="7"/>
  <c r="Y13" i="7"/>
  <c r="Z13" i="7"/>
  <c r="AD13" i="7"/>
  <c r="AE13" i="7" s="1"/>
  <c r="E20" i="7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Y25" i="7" s="1"/>
  <c r="O39" i="7" s="1"/>
  <c r="P39" i="7" s="1"/>
  <c r="J14" i="7"/>
  <c r="K14" i="7" s="1"/>
  <c r="O14" i="7"/>
  <c r="E14" i="7"/>
  <c r="T14" i="7"/>
  <c r="U14" i="7" s="1"/>
  <c r="Y14" i="7"/>
  <c r="AD14" i="7"/>
  <c r="AE14" i="7" s="1"/>
  <c r="J15" i="7"/>
  <c r="O15" i="7"/>
  <c r="E15" i="7"/>
  <c r="T15" i="7"/>
  <c r="T25" i="7" s="1"/>
  <c r="O37" i="7" s="1"/>
  <c r="P37" i="7" s="1"/>
  <c r="U15" i="7"/>
  <c r="Y15" i="7"/>
  <c r="Z15" i="7" s="1"/>
  <c r="AD15" i="7"/>
  <c r="AE15" i="7" s="1"/>
  <c r="J16" i="7"/>
  <c r="O16" i="7"/>
  <c r="E16" i="7"/>
  <c r="F16" i="7"/>
  <c r="T16" i="7"/>
  <c r="Y16" i="7"/>
  <c r="AD16" i="7"/>
  <c r="AE16" i="7" s="1"/>
  <c r="J17" i="7"/>
  <c r="K17" i="7" s="1"/>
  <c r="O17" i="7"/>
  <c r="E17" i="7"/>
  <c r="F17" i="7" s="1"/>
  <c r="T17" i="7"/>
  <c r="U17" i="7" s="1"/>
  <c r="Y17" i="7"/>
  <c r="Z17" i="7"/>
  <c r="AD17" i="7"/>
  <c r="J18" i="7"/>
  <c r="O18" i="7"/>
  <c r="E39" i="7" s="1"/>
  <c r="AD18" i="7"/>
  <c r="AE18" i="7" s="1"/>
  <c r="E18" i="7"/>
  <c r="T18" i="7"/>
  <c r="Y18" i="7"/>
  <c r="Z18" i="7" s="1"/>
  <c r="J19" i="7"/>
  <c r="O19" i="7"/>
  <c r="AD19" i="7"/>
  <c r="AE19" i="7"/>
  <c r="E19" i="7"/>
  <c r="F19" i="7" s="1"/>
  <c r="T19" i="7"/>
  <c r="U19" i="7"/>
  <c r="Y19" i="7"/>
  <c r="Z19" i="7" s="1"/>
  <c r="I24" i="7"/>
  <c r="D24" i="7"/>
  <c r="N24" i="7"/>
  <c r="S24" i="7"/>
  <c r="X24" i="7"/>
  <c r="AC24" i="7"/>
  <c r="I16" i="7"/>
  <c r="N16" i="7"/>
  <c r="S16" i="7"/>
  <c r="D37" i="7" s="1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D35" i="7" s="1"/>
  <c r="N14" i="7"/>
  <c r="D14" i="7"/>
  <c r="S14" i="7"/>
  <c r="S25" i="7" s="1"/>
  <c r="N37" i="7" s="1"/>
  <c r="X14" i="7"/>
  <c r="AC14" i="7"/>
  <c r="I15" i="7"/>
  <c r="D36" i="7" s="1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D39" i="7" s="1"/>
  <c r="AC18" i="7"/>
  <c r="D18" i="7"/>
  <c r="S18" i="7"/>
  <c r="X18" i="7"/>
  <c r="I19" i="7"/>
  <c r="N19" i="7"/>
  <c r="AC19" i="7"/>
  <c r="D19" i="7"/>
  <c r="D40" i="7" s="1"/>
  <c r="S19" i="7"/>
  <c r="X19" i="7"/>
  <c r="G24" i="7"/>
  <c r="B24" i="7"/>
  <c r="L24" i="7"/>
  <c r="M24" i="7" s="1"/>
  <c r="Q24" i="7"/>
  <c r="R24" i="7"/>
  <c r="V24" i="7"/>
  <c r="B45" i="7" s="1"/>
  <c r="C45" i="7" s="1"/>
  <c r="AA24" i="7"/>
  <c r="AB24" i="7"/>
  <c r="G16" i="7"/>
  <c r="H16" i="7" s="1"/>
  <c r="L16" i="7"/>
  <c r="Q16" i="7"/>
  <c r="V16" i="7"/>
  <c r="W16" i="7" s="1"/>
  <c r="AA16" i="7"/>
  <c r="AB16" i="7"/>
  <c r="B13" i="7"/>
  <c r="G13" i="7"/>
  <c r="L13" i="7"/>
  <c r="Q13" i="7"/>
  <c r="V13" i="7"/>
  <c r="W13" i="7"/>
  <c r="AA13" i="7"/>
  <c r="AB13" i="7" s="1"/>
  <c r="B20" i="7"/>
  <c r="C20" i="7" s="1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B14" i="7"/>
  <c r="Q14" i="7"/>
  <c r="Q25" i="7" s="1"/>
  <c r="L37" i="7" s="1"/>
  <c r="M37" i="7" s="1"/>
  <c r="V14" i="7"/>
  <c r="W14" i="7"/>
  <c r="AA14" i="7"/>
  <c r="AB14" i="7" s="1"/>
  <c r="G15" i="7"/>
  <c r="L15" i="7"/>
  <c r="B15" i="7"/>
  <c r="Q15" i="7"/>
  <c r="V15" i="7"/>
  <c r="W15" i="7"/>
  <c r="AA15" i="7"/>
  <c r="G17" i="7"/>
  <c r="H17" i="7"/>
  <c r="L17" i="7"/>
  <c r="M17" i="7" s="1"/>
  <c r="B17" i="7"/>
  <c r="C17" i="7"/>
  <c r="Q17" i="7"/>
  <c r="V17" i="7"/>
  <c r="W17" i="7"/>
  <c r="AA17" i="7"/>
  <c r="G18" i="7"/>
  <c r="L18" i="7"/>
  <c r="AA18" i="7"/>
  <c r="B18" i="7"/>
  <c r="Q18" i="7"/>
  <c r="R18" i="7" s="1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 s="1"/>
  <c r="M36" i="6" s="1"/>
  <c r="V25" i="6"/>
  <c r="L38" i="6" s="1"/>
  <c r="Q25" i="6"/>
  <c r="L37" i="6"/>
  <c r="AA25" i="6"/>
  <c r="L39" i="6" s="1"/>
  <c r="M39" i="6" s="1"/>
  <c r="E45" i="6"/>
  <c r="E34" i="6"/>
  <c r="E35" i="6"/>
  <c r="F35" i="6" s="1"/>
  <c r="E36" i="6"/>
  <c r="F36" i="6" s="1"/>
  <c r="E37" i="6"/>
  <c r="E38" i="6"/>
  <c r="F38" i="6"/>
  <c r="E39" i="6"/>
  <c r="E40" i="6"/>
  <c r="E41" i="6"/>
  <c r="E42" i="6"/>
  <c r="D45" i="6"/>
  <c r="D34" i="6"/>
  <c r="D35" i="6"/>
  <c r="D36" i="6"/>
  <c r="D46" i="6" s="1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K18" i="5" s="1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H19" i="5" s="1"/>
  <c r="L25" i="5"/>
  <c r="L36" i="5" s="1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25" i="5" s="1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20" i="5"/>
  <c r="M21" i="5"/>
  <c r="K16" i="5"/>
  <c r="K17" i="5"/>
  <c r="H16" i="5"/>
  <c r="H17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25" i="4" s="1"/>
  <c r="U17" i="4"/>
  <c r="U18" i="4"/>
  <c r="U19" i="4"/>
  <c r="U20" i="4"/>
  <c r="U21" i="4"/>
  <c r="U24" i="4"/>
  <c r="S25" i="4"/>
  <c r="N37" i="4" s="1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9" i="4"/>
  <c r="P17" i="4"/>
  <c r="P24" i="4"/>
  <c r="N25" i="4"/>
  <c r="N36" i="4" s="1"/>
  <c r="L25" i="4"/>
  <c r="L36" i="4" s="1"/>
  <c r="M19" i="4"/>
  <c r="M15" i="4"/>
  <c r="M16" i="4"/>
  <c r="M17" i="4"/>
  <c r="M21" i="4"/>
  <c r="M24" i="4"/>
  <c r="J25" i="4"/>
  <c r="K13" i="4" s="1"/>
  <c r="K16" i="4"/>
  <c r="K17" i="4"/>
  <c r="I25" i="4"/>
  <c r="N35" i="4" s="1"/>
  <c r="G25" i="4"/>
  <c r="H15" i="4" s="1"/>
  <c r="H16" i="4"/>
  <c r="H17" i="4"/>
  <c r="H21" i="4"/>
  <c r="E25" i="4"/>
  <c r="O34" i="4" s="1"/>
  <c r="F18" i="4"/>
  <c r="F13" i="4"/>
  <c r="F16" i="4"/>
  <c r="F17" i="4"/>
  <c r="F19" i="4"/>
  <c r="F21" i="4"/>
  <c r="F24" i="4"/>
  <c r="D25" i="4"/>
  <c r="N34" i="4" s="1"/>
  <c r="B25" i="4"/>
  <c r="L34" i="4" s="1"/>
  <c r="C16" i="4"/>
  <c r="C17" i="4"/>
  <c r="C19" i="4"/>
  <c r="C21" i="4"/>
  <c r="C24" i="4"/>
  <c r="O37" i="4"/>
  <c r="P37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P38" i="1" s="1"/>
  <c r="I25" i="1"/>
  <c r="N35" i="1" s="1"/>
  <c r="N25" i="1"/>
  <c r="N36" i="1"/>
  <c r="D25" i="1"/>
  <c r="N34" i="1" s="1"/>
  <c r="X25" i="1"/>
  <c r="N38" i="1" s="1"/>
  <c r="G25" i="1"/>
  <c r="L35" i="1" s="1"/>
  <c r="H22" i="1"/>
  <c r="L25" i="1"/>
  <c r="M15" i="1" s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R25" i="1" s="1"/>
  <c r="P24" i="1"/>
  <c r="P21" i="1"/>
  <c r="P18" i="1"/>
  <c r="P17" i="1"/>
  <c r="P14" i="1"/>
  <c r="M24" i="1"/>
  <c r="M21" i="1"/>
  <c r="M18" i="1"/>
  <c r="M17" i="1"/>
  <c r="M16" i="1"/>
  <c r="M14" i="1"/>
  <c r="K24" i="1"/>
  <c r="K18" i="1"/>
  <c r="K17" i="1"/>
  <c r="K16" i="1"/>
  <c r="K14" i="1"/>
  <c r="H21" i="1"/>
  <c r="H19" i="1"/>
  <c r="H17" i="1"/>
  <c r="C24" i="1"/>
  <c r="C21" i="1"/>
  <c r="C20" i="1"/>
  <c r="C19" i="1"/>
  <c r="C18" i="1"/>
  <c r="C17" i="1"/>
  <c r="C16" i="1"/>
  <c r="C15" i="1"/>
  <c r="C25" i="1" s="1"/>
  <c r="C14" i="1"/>
  <c r="E45" i="1"/>
  <c r="E42" i="1"/>
  <c r="E34" i="1"/>
  <c r="E41" i="1"/>
  <c r="E35" i="1"/>
  <c r="E36" i="1"/>
  <c r="E37" i="1"/>
  <c r="F37" i="1" s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C42" i="1" s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P13" i="1"/>
  <c r="K13" i="1"/>
  <c r="F14" i="1"/>
  <c r="F15" i="1"/>
  <c r="F16" i="1"/>
  <c r="F17" i="1"/>
  <c r="F18" i="1"/>
  <c r="F19" i="1"/>
  <c r="F21" i="1"/>
  <c r="P16" i="1"/>
  <c r="P16" i="5"/>
  <c r="P16" i="4"/>
  <c r="L37" i="4"/>
  <c r="F22" i="1"/>
  <c r="F23" i="1"/>
  <c r="F24" i="1"/>
  <c r="C22" i="1"/>
  <c r="C23" i="1"/>
  <c r="O34" i="6"/>
  <c r="F22" i="6"/>
  <c r="L34" i="6"/>
  <c r="M34" i="6" s="1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M13" i="5"/>
  <c r="H22" i="5"/>
  <c r="O38" i="5"/>
  <c r="P38" i="5" s="1"/>
  <c r="O35" i="5"/>
  <c r="K22" i="5"/>
  <c r="M14" i="4"/>
  <c r="P21" i="4"/>
  <c r="H22" i="4"/>
  <c r="K22" i="4"/>
  <c r="Z21" i="4"/>
  <c r="L34" i="1"/>
  <c r="F20" i="1"/>
  <c r="O34" i="1"/>
  <c r="P34" i="1" s="1"/>
  <c r="F13" i="1"/>
  <c r="F25" i="1" s="1"/>
  <c r="C13" i="1"/>
  <c r="K21" i="1"/>
  <c r="H16" i="1"/>
  <c r="H13" i="1"/>
  <c r="H14" i="1"/>
  <c r="H18" i="1"/>
  <c r="H24" i="1"/>
  <c r="Z18" i="6"/>
  <c r="C20" i="6"/>
  <c r="C13" i="6"/>
  <c r="C25" i="6" s="1"/>
  <c r="F14" i="6"/>
  <c r="F25" i="6" s="1"/>
  <c r="K15" i="6"/>
  <c r="R16" i="6"/>
  <c r="U16" i="6"/>
  <c r="U13" i="6"/>
  <c r="H18" i="6"/>
  <c r="H13" i="6"/>
  <c r="H24" i="6"/>
  <c r="H14" i="6"/>
  <c r="H25" i="6" s="1"/>
  <c r="K19" i="6"/>
  <c r="K14" i="6"/>
  <c r="K18" i="6"/>
  <c r="K21" i="6"/>
  <c r="K13" i="6"/>
  <c r="F13" i="6"/>
  <c r="W19" i="6"/>
  <c r="W18" i="6"/>
  <c r="K24" i="6"/>
  <c r="F43" i="6"/>
  <c r="H14" i="5"/>
  <c r="H24" i="5"/>
  <c r="K15" i="5"/>
  <c r="K14" i="5"/>
  <c r="K21" i="5"/>
  <c r="P15" i="5"/>
  <c r="P18" i="5"/>
  <c r="P13" i="5"/>
  <c r="P14" i="5"/>
  <c r="H15" i="5"/>
  <c r="K13" i="5"/>
  <c r="W18" i="5"/>
  <c r="R16" i="5"/>
  <c r="C14" i="5"/>
  <c r="C25" i="5" s="1"/>
  <c r="C13" i="5"/>
  <c r="F23" i="7"/>
  <c r="F43" i="5"/>
  <c r="AE21" i="5"/>
  <c r="AE20" i="5"/>
  <c r="C20" i="5"/>
  <c r="F21" i="5"/>
  <c r="F20" i="5"/>
  <c r="P21" i="5"/>
  <c r="C43" i="6"/>
  <c r="Z20" i="7"/>
  <c r="P15" i="4"/>
  <c r="H18" i="4"/>
  <c r="H14" i="4"/>
  <c r="K14" i="4"/>
  <c r="K18" i="4"/>
  <c r="C15" i="4"/>
  <c r="F15" i="4"/>
  <c r="P14" i="4"/>
  <c r="P13" i="4"/>
  <c r="H24" i="4"/>
  <c r="K24" i="4"/>
  <c r="C14" i="4"/>
  <c r="F14" i="4"/>
  <c r="F20" i="4"/>
  <c r="K21" i="4"/>
  <c r="H20" i="4"/>
  <c r="W17" i="4"/>
  <c r="O38" i="4"/>
  <c r="Z17" i="4"/>
  <c r="C18" i="4"/>
  <c r="M13" i="4"/>
  <c r="W20" i="4"/>
  <c r="L35" i="4"/>
  <c r="F43" i="4"/>
  <c r="K22" i="7"/>
  <c r="Z14" i="7"/>
  <c r="C24" i="7"/>
  <c r="AC25" i="7"/>
  <c r="N38" i="7" s="1"/>
  <c r="D34" i="7"/>
  <c r="D45" i="7"/>
  <c r="C35" i="1"/>
  <c r="R17" i="7"/>
  <c r="H22" i="7"/>
  <c r="F38" i="1"/>
  <c r="P17" i="7"/>
  <c r="P16" i="7"/>
  <c r="F37" i="4"/>
  <c r="Z16" i="7"/>
  <c r="M16" i="7"/>
  <c r="F43" i="1"/>
  <c r="F24" i="7"/>
  <c r="C22" i="7"/>
  <c r="C23" i="7"/>
  <c r="F15" i="7"/>
  <c r="F22" i="7"/>
  <c r="F42" i="1"/>
  <c r="F35" i="1"/>
  <c r="F39" i="1"/>
  <c r="C36" i="6"/>
  <c r="C41" i="6"/>
  <c r="C43" i="5"/>
  <c r="C43" i="4"/>
  <c r="C45" i="1"/>
  <c r="C37" i="1"/>
  <c r="C39" i="1"/>
  <c r="C15" i="7"/>
  <c r="K24" i="7"/>
  <c r="F37" i="6"/>
  <c r="F41" i="6"/>
  <c r="C39" i="6"/>
  <c r="C37" i="6"/>
  <c r="F40" i="6"/>
  <c r="C35" i="6"/>
  <c r="F42" i="6"/>
  <c r="M37" i="6"/>
  <c r="P37" i="6"/>
  <c r="U13" i="7"/>
  <c r="U16" i="7"/>
  <c r="F45" i="6"/>
  <c r="C34" i="6"/>
  <c r="P34" i="6"/>
  <c r="F34" i="6"/>
  <c r="F39" i="6"/>
  <c r="AB18" i="7"/>
  <c r="AB19" i="7"/>
  <c r="P36" i="6"/>
  <c r="C40" i="6"/>
  <c r="C45" i="6"/>
  <c r="C45" i="5"/>
  <c r="F45" i="5"/>
  <c r="M38" i="5"/>
  <c r="AE20" i="7"/>
  <c r="R16" i="7"/>
  <c r="C37" i="5"/>
  <c r="F37" i="5"/>
  <c r="C35" i="5"/>
  <c r="F18" i="7"/>
  <c r="F35" i="5"/>
  <c r="F21" i="7"/>
  <c r="F13" i="7"/>
  <c r="F14" i="7"/>
  <c r="F42" i="5"/>
  <c r="W20" i="7"/>
  <c r="AE17" i="7"/>
  <c r="F35" i="4"/>
  <c r="C38" i="4"/>
  <c r="C35" i="4"/>
  <c r="F38" i="4"/>
  <c r="F42" i="4"/>
  <c r="C45" i="4"/>
  <c r="K16" i="7"/>
  <c r="AB20" i="7"/>
  <c r="AB17" i="7"/>
  <c r="C18" i="7"/>
  <c r="C14" i="7"/>
  <c r="C13" i="7"/>
  <c r="R13" i="7"/>
  <c r="K21" i="7"/>
  <c r="P14" i="7"/>
  <c r="M14" i="7"/>
  <c r="H14" i="7"/>
  <c r="H24" i="7"/>
  <c r="P38" i="4"/>
  <c r="M37" i="4"/>
  <c r="H13" i="5" l="1"/>
  <c r="K20" i="5"/>
  <c r="K19" i="5"/>
  <c r="K25" i="5" s="1"/>
  <c r="H18" i="5"/>
  <c r="B39" i="7"/>
  <c r="P20" i="5"/>
  <c r="P19" i="5"/>
  <c r="P25" i="5" s="1"/>
  <c r="M19" i="5"/>
  <c r="B46" i="5"/>
  <c r="C34" i="5" s="1"/>
  <c r="H20" i="5"/>
  <c r="H25" i="5" s="1"/>
  <c r="L35" i="5"/>
  <c r="L40" i="5" s="1"/>
  <c r="M35" i="5" s="1"/>
  <c r="E46" i="5"/>
  <c r="F36" i="5" s="1"/>
  <c r="D46" i="5"/>
  <c r="P20" i="4"/>
  <c r="M20" i="4"/>
  <c r="B25" i="7"/>
  <c r="L34" i="7" s="1"/>
  <c r="B41" i="7"/>
  <c r="K20" i="4"/>
  <c r="K19" i="4"/>
  <c r="C20" i="4"/>
  <c r="C25" i="4" s="1"/>
  <c r="P18" i="4"/>
  <c r="H13" i="4"/>
  <c r="H19" i="4"/>
  <c r="K15" i="4"/>
  <c r="D46" i="4"/>
  <c r="O35" i="4"/>
  <c r="O40" i="4" s="1"/>
  <c r="E34" i="7"/>
  <c r="M18" i="4"/>
  <c r="P19" i="1"/>
  <c r="P20" i="1"/>
  <c r="M19" i="1"/>
  <c r="M13" i="1"/>
  <c r="K19" i="1"/>
  <c r="E40" i="7"/>
  <c r="B40" i="7"/>
  <c r="P15" i="1"/>
  <c r="P25" i="1" s="1"/>
  <c r="O25" i="7"/>
  <c r="P19" i="7" s="1"/>
  <c r="L36" i="1"/>
  <c r="L40" i="1" s="1"/>
  <c r="M35" i="1" s="1"/>
  <c r="K20" i="1"/>
  <c r="E46" i="1"/>
  <c r="F41" i="1" s="1"/>
  <c r="D41" i="7"/>
  <c r="H15" i="1"/>
  <c r="H20" i="1"/>
  <c r="K23" i="1"/>
  <c r="K15" i="1"/>
  <c r="D44" i="7"/>
  <c r="D46" i="1"/>
  <c r="B44" i="7"/>
  <c r="H23" i="1"/>
  <c r="F36" i="1"/>
  <c r="M25" i="1"/>
  <c r="B36" i="7"/>
  <c r="B46" i="1"/>
  <c r="C41" i="1" s="1"/>
  <c r="N40" i="6"/>
  <c r="F25" i="5"/>
  <c r="R25" i="5"/>
  <c r="Z25" i="5"/>
  <c r="E37" i="7"/>
  <c r="F37" i="7" s="1"/>
  <c r="E25" i="7"/>
  <c r="O34" i="7" s="1"/>
  <c r="AE25" i="1"/>
  <c r="AE25" i="4"/>
  <c r="M25" i="5"/>
  <c r="D25" i="7"/>
  <c r="N34" i="7" s="1"/>
  <c r="E46" i="4"/>
  <c r="F41" i="4" s="1"/>
  <c r="W25" i="6"/>
  <c r="AB15" i="7"/>
  <c r="R14" i="7"/>
  <c r="W24" i="7"/>
  <c r="W25" i="7" s="1"/>
  <c r="B43" i="7"/>
  <c r="C43" i="7" s="1"/>
  <c r="W25" i="4"/>
  <c r="AE25" i="5"/>
  <c r="X25" i="7"/>
  <c r="N39" i="7" s="1"/>
  <c r="N40" i="5"/>
  <c r="E41" i="7"/>
  <c r="B35" i="7"/>
  <c r="C35" i="7" s="1"/>
  <c r="U25" i="1"/>
  <c r="F25" i="4"/>
  <c r="R25" i="4"/>
  <c r="AA25" i="7"/>
  <c r="L38" i="7" s="1"/>
  <c r="M38" i="7" s="1"/>
  <c r="B46" i="6"/>
  <c r="B38" i="7"/>
  <c r="C38" i="7" s="1"/>
  <c r="E35" i="7"/>
  <c r="F35" i="7" s="1"/>
  <c r="E38" i="7"/>
  <c r="F38" i="7" s="1"/>
  <c r="B34" i="7"/>
  <c r="M25" i="6"/>
  <c r="U25" i="6"/>
  <c r="AB25" i="6"/>
  <c r="AE25" i="6"/>
  <c r="N40" i="1"/>
  <c r="Z25" i="1"/>
  <c r="J25" i="7"/>
  <c r="E46" i="6"/>
  <c r="E36" i="7"/>
  <c r="B46" i="4"/>
  <c r="C36" i="4" s="1"/>
  <c r="U25" i="5"/>
  <c r="AB25" i="5"/>
  <c r="I25" i="7"/>
  <c r="N35" i="7" s="1"/>
  <c r="B37" i="7"/>
  <c r="C37" i="7" s="1"/>
  <c r="K25" i="6"/>
  <c r="W25" i="1"/>
  <c r="C46" i="6"/>
  <c r="Z21" i="7"/>
  <c r="Z25" i="7" s="1"/>
  <c r="AB25" i="1"/>
  <c r="P25" i="6"/>
  <c r="R25" i="6"/>
  <c r="Z25" i="6"/>
  <c r="F46" i="6"/>
  <c r="P38" i="6"/>
  <c r="P40" i="6" s="1"/>
  <c r="O40" i="6"/>
  <c r="L40" i="6"/>
  <c r="M38" i="6"/>
  <c r="M40" i="6" s="1"/>
  <c r="AB25" i="7"/>
  <c r="V25" i="7"/>
  <c r="L39" i="7" s="1"/>
  <c r="M39" i="7" s="1"/>
  <c r="M34" i="5"/>
  <c r="O40" i="5"/>
  <c r="P35" i="5" s="1"/>
  <c r="R25" i="7"/>
  <c r="P34" i="5"/>
  <c r="L25" i="7"/>
  <c r="L40" i="4"/>
  <c r="M35" i="4" s="1"/>
  <c r="N40" i="4"/>
  <c r="P21" i="7"/>
  <c r="C25" i="7"/>
  <c r="U25" i="7"/>
  <c r="D42" i="7"/>
  <c r="E42" i="7"/>
  <c r="F42" i="7" s="1"/>
  <c r="O40" i="1"/>
  <c r="P35" i="1" s="1"/>
  <c r="M34" i="1"/>
  <c r="AE21" i="7"/>
  <c r="AE25" i="7" s="1"/>
  <c r="G25" i="7"/>
  <c r="H19" i="7" s="1"/>
  <c r="B42" i="7"/>
  <c r="AD25" i="7"/>
  <c r="O38" i="7" s="1"/>
  <c r="P38" i="7" s="1"/>
  <c r="N25" i="7"/>
  <c r="N36" i="7" s="1"/>
  <c r="F34" i="5" l="1"/>
  <c r="H18" i="7"/>
  <c r="C41" i="5"/>
  <c r="C39" i="5"/>
  <c r="K13" i="7"/>
  <c r="K18" i="7"/>
  <c r="F39" i="5"/>
  <c r="C40" i="5"/>
  <c r="C36" i="5"/>
  <c r="F41" i="5"/>
  <c r="F40" i="5"/>
  <c r="P36" i="5"/>
  <c r="P40" i="5" s="1"/>
  <c r="M36" i="5"/>
  <c r="M40" i="5" s="1"/>
  <c r="M25" i="4"/>
  <c r="P25" i="4"/>
  <c r="K25" i="4"/>
  <c r="H25" i="4"/>
  <c r="M34" i="4"/>
  <c r="P36" i="4"/>
  <c r="P34" i="4"/>
  <c r="F20" i="7"/>
  <c r="F25" i="7" s="1"/>
  <c r="C41" i="4"/>
  <c r="F39" i="4"/>
  <c r="F40" i="4"/>
  <c r="M36" i="4"/>
  <c r="C40" i="4"/>
  <c r="F34" i="4"/>
  <c r="F36" i="4"/>
  <c r="P18" i="7"/>
  <c r="P35" i="4"/>
  <c r="M13" i="7"/>
  <c r="M18" i="7"/>
  <c r="C34" i="4"/>
  <c r="C39" i="4"/>
  <c r="M19" i="7"/>
  <c r="H13" i="7"/>
  <c r="P15" i="7"/>
  <c r="P13" i="7"/>
  <c r="O35" i="7"/>
  <c r="K19" i="7"/>
  <c r="K25" i="1"/>
  <c r="F40" i="1"/>
  <c r="H25" i="1"/>
  <c r="C40" i="1"/>
  <c r="O36" i="7"/>
  <c r="P20" i="7"/>
  <c r="M20" i="7"/>
  <c r="F44" i="1"/>
  <c r="F34" i="1"/>
  <c r="K20" i="7"/>
  <c r="D46" i="7"/>
  <c r="L35" i="7"/>
  <c r="H20" i="7"/>
  <c r="K23" i="7"/>
  <c r="K15" i="7"/>
  <c r="C36" i="1"/>
  <c r="C44" i="1"/>
  <c r="H23" i="7"/>
  <c r="C34" i="1"/>
  <c r="P36" i="1"/>
  <c r="P40" i="1" s="1"/>
  <c r="N40" i="7"/>
  <c r="L36" i="7"/>
  <c r="M15" i="7"/>
  <c r="M36" i="1"/>
  <c r="M40" i="1" s="1"/>
  <c r="H15" i="7"/>
  <c r="E46" i="7"/>
  <c r="B46" i="7"/>
  <c r="C42" i="7"/>
  <c r="C46" i="5" l="1"/>
  <c r="F46" i="5"/>
  <c r="P40" i="4"/>
  <c r="M40" i="4"/>
  <c r="F46" i="4"/>
  <c r="F44" i="7"/>
  <c r="F39" i="7"/>
  <c r="P25" i="7"/>
  <c r="C46" i="4"/>
  <c r="C34" i="7"/>
  <c r="C39" i="7"/>
  <c r="M25" i="7"/>
  <c r="F46" i="1"/>
  <c r="O40" i="7"/>
  <c r="P34" i="7" s="1"/>
  <c r="F40" i="7"/>
  <c r="H25" i="7"/>
  <c r="L40" i="7"/>
  <c r="C40" i="7"/>
  <c r="F41" i="7"/>
  <c r="C46" i="1"/>
  <c r="C36" i="7"/>
  <c r="C41" i="7"/>
  <c r="K25" i="7"/>
  <c r="C44" i="7"/>
  <c r="F36" i="7"/>
  <c r="F34" i="7"/>
  <c r="P36" i="7" l="1"/>
  <c r="P35" i="7"/>
  <c r="M35" i="7"/>
  <c r="M34" i="7"/>
  <c r="C46" i="7"/>
  <c r="M36" i="7"/>
  <c r="F46" i="7"/>
  <c r="P40" i="7" l="1"/>
  <c r="M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<sst xmlns="http://schemas.openxmlformats.org/spreadsheetml/2006/main" count="457" uniqueCount="62">
  <si>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</si>
  <si>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</si>
  <si>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</si>
  <si>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</si>
  <si>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</si>
  <si>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</si>
  <si>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</si>
  <si>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</si>
  <si>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</si>
  <si>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</si>
  <si>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</si>
  <si>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</si>
  <si>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</si>
  <si>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</si>
  <si>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</si>
  <si>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</si>
  <si>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</si>
  <si>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</si>
  <si>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</si>
  <si>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</si>
  <si>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</si>
  <si>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</si>
  <si>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</si>
  <si>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</si>
  <si>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</si>
  <si>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</si>
  <si>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</si>
  <si>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</si>
  <si>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</si>
  <si>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</si>
  <si>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</si>
  <si>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</si>
  <si>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</si>
  <si>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</si>
  <si>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</si>
  <si>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</si>
  <si>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</si>
  <si>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</si>
  <si>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</si>
  <si>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</si>
  <si>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</si>
  <si>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</si>
  <si>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</si>
  <si>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</si>
  <si>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</si>
  <si>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</si>
  <si>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</si>
  <si>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</si>
  <si>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</si>
  <si>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</si>
  <si>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</si>
  <si>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</si>
  <si>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</si>
  <si>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</si>
  <si>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</si>
  <si>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</si>
  <si>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</si>
  <si>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</si>
  <si>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</si>
  <si>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</si>
  <si>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</si>
  <si>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Selectives Metropolitanes SA (SEMESA)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</si>
</sst>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 2" xfId="47" xr:uid="{00000000-0005-0000-0000-000001000000}"/>
    <cellStyle name="20% - Èmfasi2 2" xfId="49" xr:uid="{00000000-0005-0000-0000-000003000000}"/>
    <cellStyle name="20% - Èmfasi3 2" xfId="51" xr:uid="{00000000-0005-0000-0000-000005000000}"/>
    <cellStyle name="20% - Èmfasi4 2" xfId="53" xr:uid="{00000000-0005-0000-0000-000007000000}"/>
    <cellStyle name="20% - Èmfasi5 2" xfId="55" xr:uid="{00000000-0005-0000-0000-000009000000}"/>
    <cellStyle name="20% - Èmfasi6 2" xfId="57" xr:uid="{00000000-0005-0000-0000-00000B000000}"/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Èmfasi1 2" xfId="48" xr:uid="{00000000-0005-0000-0000-00000D000000}"/>
    <cellStyle name="40% - Èmfasi2 2" xfId="50" xr:uid="{00000000-0005-0000-0000-00000F000000}"/>
    <cellStyle name="40% - Èmfasi3 2" xfId="52" xr:uid="{00000000-0005-0000-0000-000011000000}"/>
    <cellStyle name="40% - Èmfasi4 2" xfId="54" xr:uid="{00000000-0005-0000-0000-000013000000}"/>
    <cellStyle name="40% - Èmfasi5 2" xfId="56" xr:uid="{00000000-0005-0000-0000-000015000000}"/>
    <cellStyle name="40% - Èmfasi6 2" xfId="58" xr:uid="{00000000-0005-0000-0000-000017000000}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9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 xr:uid="{00000000-0005-0000-0000-00002E000000}"/>
    <cellStyle name="Normal 3" xfId="45" xr:uid="{00000000-0005-0000-0000-00002F000000}"/>
    <cellStyle name="Nota 2" xfId="46" xr:uid="{00000000-0005-0000-0000-00003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3F-4136-A387-9D53E26EBD9C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F-4136-A387-9D53E26EBD9C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3F-4136-A387-9D53E26EBD9C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F-4136-A387-9D53E26EBD9C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3F-4136-A387-9D53E26EBD9C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F-4136-A387-9D53E26EBD9C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3F-4136-A387-9D53E26EBD9C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3F-4136-A387-9D53E26EBD9C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3F-4136-A387-9D53E26EBD9C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3F-4136-A387-9D53E26EBD9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125</c:v>
                </c:pt>
                <c:pt idx="7">
                  <c:v>265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3F-4136-A387-9D53E26EB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3A-4871-9204-1FF5438AF3D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A-4871-9204-1FF5438AF3D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A-4871-9204-1FF5438AF3D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A-4871-9204-1FF5438AF3D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3A-4871-9204-1FF5438AF3D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3A-4871-9204-1FF5438AF3D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3A-4871-9204-1FF5438AF3D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3A-4871-9204-1FF5438AF3D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3A-4871-9204-1FF5438AF3D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3A-4871-9204-1FF5438AF3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828821.69</c:v>
                </c:pt>
                <c:pt idx="1">
                  <c:v>0</c:v>
                </c:pt>
                <c:pt idx="2">
                  <c:v>147589.89000000001</c:v>
                </c:pt>
                <c:pt idx="3">
                  <c:v>0</c:v>
                </c:pt>
                <c:pt idx="4">
                  <c:v>0</c:v>
                </c:pt>
                <c:pt idx="5">
                  <c:v>227228.83</c:v>
                </c:pt>
                <c:pt idx="6">
                  <c:v>175741.27999999997</c:v>
                </c:pt>
                <c:pt idx="7">
                  <c:v>338852.2</c:v>
                </c:pt>
                <c:pt idx="8">
                  <c:v>0</c:v>
                </c:pt>
                <c:pt idx="9">
                  <c:v>0</c:v>
                </c:pt>
                <c:pt idx="10">
                  <c:v>1271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3A-4871-9204-1FF5438AF3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F-49EF-A0A3-D1179F8CAACE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F-49EF-A0A3-D1179F8CAACE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F-49EF-A0A3-D1179F8CAACE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1F-49EF-A0A3-D1179F8CAAC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146</c:v>
                </c:pt>
                <c:pt idx="2">
                  <c:v>256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F-49EF-A0A3-D1179F8CAA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DD-44AC-AE20-A9AA36EA8020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DD-44AC-AE20-A9AA36EA8020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DD-44AC-AE20-A9AA36EA8020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DD-44AC-AE20-A9AA36EA8020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DD-44AC-AE20-A9AA36EA8020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DD-44AC-AE20-A9AA36EA80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829147.24</c:v>
                </c:pt>
                <c:pt idx="2">
                  <c:v>890357.65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DD-44AC-AE20-A9AA36EA80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167640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G108"/>
  <sheetViews>
    <sheetView showGridLines="0" showZeros="0" topLeftCell="A10" zoomScale="70" zoomScaleNormal="70" workbookViewId="0">
      <selection activeCell="S19" sqref="S19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45427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>
        <v>1</v>
      </c>
      <c r="M13" s="20">
        <f t="shared" ref="M13:M24" si="4">IF(L13,L13/$L$25,"")</f>
        <v>1.0526315789473684E-2</v>
      </c>
      <c r="N13" s="4">
        <v>410871.6</v>
      </c>
      <c r="O13" s="5">
        <v>497154.64</v>
      </c>
      <c r="P13" s="21">
        <f t="shared" ref="P13:P24" si="5">IF(O13,O13/$O$25,"")</f>
        <v>0.72741944817449999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2</v>
      </c>
      <c r="H15" s="20">
        <f t="shared" si="2"/>
        <v>3.6363636363636362E-2</v>
      </c>
      <c r="I15" s="6">
        <v>32820.31</v>
      </c>
      <c r="J15" s="7">
        <v>39712.58</v>
      </c>
      <c r="K15" s="21">
        <f t="shared" si="3"/>
        <v>0.34570654876787688</v>
      </c>
      <c r="L15" s="2">
        <v>1</v>
      </c>
      <c r="M15" s="20">
        <f t="shared" si="4"/>
        <v>1.0526315789473684E-2</v>
      </c>
      <c r="N15" s="6">
        <v>46320</v>
      </c>
      <c r="O15" s="7">
        <v>56047.199999999997</v>
      </c>
      <c r="P15" s="21">
        <f t="shared" si="5"/>
        <v>8.2006321605941027E-2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8</v>
      </c>
      <c r="H19" s="20">
        <f t="shared" si="2"/>
        <v>0.14545454545454545</v>
      </c>
      <c r="I19" s="6">
        <v>4408.26</v>
      </c>
      <c r="J19" s="7">
        <v>5133.5200000000004</v>
      </c>
      <c r="K19" s="21">
        <f t="shared" si="3"/>
        <v>4.4688395521793635E-2</v>
      </c>
      <c r="L19" s="2">
        <v>35</v>
      </c>
      <c r="M19" s="20">
        <f t="shared" si="4"/>
        <v>0.36842105263157893</v>
      </c>
      <c r="N19" s="6">
        <v>53329.34</v>
      </c>
      <c r="O19" s="7">
        <v>64528.49</v>
      </c>
      <c r="P19" s="21">
        <f t="shared" si="5"/>
        <v>9.4415851348252006E-2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44</v>
      </c>
      <c r="H20" s="62">
        <f t="shared" si="2"/>
        <v>0.8</v>
      </c>
      <c r="I20" s="65">
        <v>57752.77</v>
      </c>
      <c r="J20" s="66">
        <v>68756.570000000007</v>
      </c>
      <c r="K20" s="63">
        <f t="shared" si="3"/>
        <v>0.59854072739209951</v>
      </c>
      <c r="L20" s="64">
        <v>58</v>
      </c>
      <c r="M20" s="62">
        <f t="shared" si="4"/>
        <v>0.61052631578947369</v>
      </c>
      <c r="N20" s="65">
        <v>54792.82</v>
      </c>
      <c r="O20" s="66">
        <v>65719.42</v>
      </c>
      <c r="P20" s="63">
        <f t="shared" si="5"/>
        <v>9.6158378871306918E-2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1</v>
      </c>
      <c r="H23" s="20">
        <f t="shared" si="2"/>
        <v>1.8181818181818181E-2</v>
      </c>
      <c r="I23" s="91">
        <v>1271</v>
      </c>
      <c r="J23" s="91">
        <v>1271</v>
      </c>
      <c r="K23" s="21">
        <f t="shared" si="3"/>
        <v>1.1064328318229929E-2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55</v>
      </c>
      <c r="H25" s="17">
        <f t="shared" si="12"/>
        <v>1</v>
      </c>
      <c r="I25" s="18">
        <f t="shared" si="12"/>
        <v>96252.34</v>
      </c>
      <c r="J25" s="18">
        <f t="shared" si="12"/>
        <v>114873.67000000001</v>
      </c>
      <c r="K25" s="19">
        <f t="shared" si="12"/>
        <v>1</v>
      </c>
      <c r="L25" s="16">
        <f t="shared" si="12"/>
        <v>95</v>
      </c>
      <c r="M25" s="17">
        <f t="shared" si="12"/>
        <v>1</v>
      </c>
      <c r="N25" s="18">
        <f t="shared" si="12"/>
        <v>565313.75999999989</v>
      </c>
      <c r="O25" s="18">
        <f t="shared" si="12"/>
        <v>683449.75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35" hidden="1" customHeight="1" x14ac:dyDescent="0.25">
      <c r="A27" s="142" t="s">
        <v>55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3" t="s">
        <v>53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1</v>
      </c>
      <c r="C34" s="8">
        <f t="shared" ref="C34:C43" si="14">IF(B34,B34/$B$46,"")</f>
        <v>6.6666666666666671E-3</v>
      </c>
      <c r="D34" s="10">
        <f t="shared" ref="D34:D45" si="15">D13+I13+N13+S13+AC13+X13</f>
        <v>410871.6</v>
      </c>
      <c r="E34" s="11">
        <f t="shared" ref="E34:E45" si="16">E13+J13+O13+T13+AD13+Y13</f>
        <v>497154.64</v>
      </c>
      <c r="F34" s="21">
        <f t="shared" ref="F34:F43" si="17">IF(E34,E34/$E$46,"")</f>
        <v>0.6227484094103114</v>
      </c>
      <c r="J34" s="99" t="s">
        <v>3</v>
      </c>
      <c r="K34" s="100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55</v>
      </c>
      <c r="M35" s="8">
        <f t="shared" si="18"/>
        <v>0.36666666666666664</v>
      </c>
      <c r="N35" s="58">
        <f>I25</f>
        <v>96252.34</v>
      </c>
      <c r="O35" s="58">
        <f>J25</f>
        <v>114873.67000000001</v>
      </c>
      <c r="P35" s="56">
        <f t="shared" si="19"/>
        <v>0.14389364901758739</v>
      </c>
    </row>
    <row r="36" spans="1:33" ht="30" customHeight="1" x14ac:dyDescent="0.25">
      <c r="A36" s="41" t="s">
        <v>19</v>
      </c>
      <c r="B36" s="12">
        <f t="shared" si="13"/>
        <v>3</v>
      </c>
      <c r="C36" s="8">
        <f t="shared" si="14"/>
        <v>0.02</v>
      </c>
      <c r="D36" s="13">
        <f t="shared" si="15"/>
        <v>79140.31</v>
      </c>
      <c r="E36" s="14">
        <f t="shared" si="16"/>
        <v>95759.78</v>
      </c>
      <c r="F36" s="21">
        <f t="shared" si="17"/>
        <v>0.11995110953903869</v>
      </c>
      <c r="G36" s="24"/>
      <c r="J36" s="95" t="s">
        <v>2</v>
      </c>
      <c r="K36" s="96"/>
      <c r="L36" s="57">
        <f>L25</f>
        <v>95</v>
      </c>
      <c r="M36" s="8">
        <f t="shared" si="18"/>
        <v>0.6333333333333333</v>
      </c>
      <c r="N36" s="58">
        <f>N25</f>
        <v>565313.75999999989</v>
      </c>
      <c r="O36" s="58">
        <f>O25</f>
        <v>683449.75</v>
      </c>
      <c r="P36" s="56">
        <f t="shared" si="19"/>
        <v>0.85610635098241261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5" t="s">
        <v>5</v>
      </c>
      <c r="K38" s="96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95" t="s">
        <v>4</v>
      </c>
      <c r="K39" s="96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43</v>
      </c>
      <c r="C40" s="8">
        <f t="shared" si="14"/>
        <v>0.28666666666666668</v>
      </c>
      <c r="D40" s="13">
        <f t="shared" si="15"/>
        <v>57737.599999999999</v>
      </c>
      <c r="E40" s="14">
        <f t="shared" si="16"/>
        <v>69662.009999999995</v>
      </c>
      <c r="F40" s="21">
        <f t="shared" si="17"/>
        <v>8.7260386273022017E-2</v>
      </c>
      <c r="G40" s="24"/>
      <c r="J40" s="97" t="s">
        <v>0</v>
      </c>
      <c r="K40" s="98"/>
      <c r="L40" s="79">
        <f>SUM(L34:L39)</f>
        <v>150</v>
      </c>
      <c r="M40" s="17">
        <f>SUM(M34:M39)</f>
        <v>1</v>
      </c>
      <c r="N40" s="80">
        <f>SUM(N34:N39)</f>
        <v>661566.09999999986</v>
      </c>
      <c r="O40" s="81">
        <f>SUM(O34:O39)</f>
        <v>798323.42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102</v>
      </c>
      <c r="C41" s="8">
        <f t="shared" si="14"/>
        <v>0.68</v>
      </c>
      <c r="D41" s="13">
        <f t="shared" si="15"/>
        <v>112545.59</v>
      </c>
      <c r="E41" s="14">
        <f t="shared" si="16"/>
        <v>134475.99</v>
      </c>
      <c r="F41" s="21">
        <f t="shared" si="17"/>
        <v>0.1684480082019891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13"/>
        <v>1</v>
      </c>
      <c r="C44" s="8">
        <f t="shared" ref="C44" si="20">IF(B44,B44/$B$46,"")</f>
        <v>6.6666666666666671E-3</v>
      </c>
      <c r="D44" s="13">
        <f t="shared" si="15"/>
        <v>1271</v>
      </c>
      <c r="E44" s="14">
        <f t="shared" si="16"/>
        <v>1271</v>
      </c>
      <c r="F44" s="21">
        <f t="shared" ref="F44" si="21">IF(E44,E44/$E$46,"")</f>
        <v>1.5920865756387304E-3</v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150</v>
      </c>
      <c r="C46" s="17">
        <f>SUM(C34:C45)</f>
        <v>1</v>
      </c>
      <c r="D46" s="18">
        <f>SUM(D34:D45)</f>
        <v>661566.1</v>
      </c>
      <c r="E46" s="18">
        <f>SUM(E34:E45)</f>
        <v>798323.42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 xr:uid="{00000000-0004-0000-00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G108"/>
  <sheetViews>
    <sheetView showGridLines="0" showZeros="0" topLeftCell="A8" zoomScale="80" zoomScaleNormal="80" workbookViewId="0">
      <selection activeCell="J23" sqref="J23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45527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Selectives Metropolitanes SA (SEMESA)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">
      <c r="A12" s="137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1.7543859649122806E-2</v>
      </c>
      <c r="I13" s="4">
        <v>70000</v>
      </c>
      <c r="J13" s="5">
        <v>84700</v>
      </c>
      <c r="K13" s="21">
        <f t="shared" ref="K13:K21" si="3">IF(J13,J13/$J$25,"")</f>
        <v>0.42616154934024958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1.7543859649122806E-2</v>
      </c>
      <c r="I15" s="6">
        <v>28752</v>
      </c>
      <c r="J15" s="7">
        <v>34789.919999999998</v>
      </c>
      <c r="K15" s="21">
        <f t="shared" si="3"/>
        <v>0.17504281238044078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>
        <v>1</v>
      </c>
      <c r="M18" s="62">
        <f t="shared" si="4"/>
        <v>1.1764705882352941E-2</v>
      </c>
      <c r="N18" s="65">
        <v>19526.52</v>
      </c>
      <c r="O18" s="66">
        <v>23627.09</v>
      </c>
      <c r="P18" s="63">
        <f t="shared" si="5"/>
        <v>0.22056555193128782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10</v>
      </c>
      <c r="H19" s="20">
        <f t="shared" si="2"/>
        <v>0.17543859649122806</v>
      </c>
      <c r="I19" s="6">
        <v>10848.04</v>
      </c>
      <c r="J19" s="7">
        <v>12848.59</v>
      </c>
      <c r="K19" s="21">
        <f t="shared" si="3"/>
        <v>6.4646694465615551E-2</v>
      </c>
      <c r="L19" s="2">
        <v>29</v>
      </c>
      <c r="M19" s="20">
        <f t="shared" si="4"/>
        <v>0.3411764705882353</v>
      </c>
      <c r="N19" s="6">
        <v>19975.830000000002</v>
      </c>
      <c r="O19" s="7">
        <v>24170.79</v>
      </c>
      <c r="P19" s="21">
        <f t="shared" si="5"/>
        <v>0.22564114484539793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45</v>
      </c>
      <c r="H20" s="62">
        <f t="shared" si="2"/>
        <v>0.78947368421052633</v>
      </c>
      <c r="I20" s="65">
        <v>55376.11</v>
      </c>
      <c r="J20" s="66">
        <v>66412.41</v>
      </c>
      <c r="K20" s="21">
        <f t="shared" si="3"/>
        <v>0.33414894381369403</v>
      </c>
      <c r="L20" s="64">
        <v>55</v>
      </c>
      <c r="M20" s="62">
        <f t="shared" si="4"/>
        <v>0.6470588235294118</v>
      </c>
      <c r="N20" s="65">
        <v>49089.41</v>
      </c>
      <c r="O20" s="66">
        <v>59322.61</v>
      </c>
      <c r="P20" s="63">
        <f t="shared" si="5"/>
        <v>0.55379330322331421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57</v>
      </c>
      <c r="H25" s="17">
        <f t="shared" si="32"/>
        <v>1</v>
      </c>
      <c r="I25" s="18">
        <f t="shared" si="32"/>
        <v>164976.15000000002</v>
      </c>
      <c r="J25" s="18">
        <f t="shared" si="32"/>
        <v>198750.92</v>
      </c>
      <c r="K25" s="19">
        <f t="shared" si="32"/>
        <v>1</v>
      </c>
      <c r="L25" s="16">
        <f t="shared" si="32"/>
        <v>85</v>
      </c>
      <c r="M25" s="17">
        <f t="shared" si="32"/>
        <v>1</v>
      </c>
      <c r="N25" s="18">
        <f t="shared" si="32"/>
        <v>88591.760000000009</v>
      </c>
      <c r="O25" s="18">
        <f t="shared" si="32"/>
        <v>107120.49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35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120"/>
      <c r="B32" s="127"/>
      <c r="C32" s="128"/>
      <c r="D32" s="128"/>
      <c r="E32" s="128"/>
      <c r="F32" s="129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1</v>
      </c>
      <c r="C34" s="8">
        <f t="shared" ref="C34:C45" si="34">IF(B34,B34/$B$46,"")</f>
        <v>7.0422535211267607E-3</v>
      </c>
      <c r="D34" s="10">
        <f t="shared" ref="D34:D45" si="35">D13+I13+N13+S13+AC13+X13</f>
        <v>70000</v>
      </c>
      <c r="E34" s="11">
        <f t="shared" ref="E34:E45" si="36">E13+J13+O13+T13+AD13+Y13</f>
        <v>84700</v>
      </c>
      <c r="F34" s="21">
        <f t="shared" ref="F34:F42" si="37">IF(E34,E34/$E$46,"")</f>
        <v>0.27691375274335051</v>
      </c>
      <c r="J34" s="99" t="s">
        <v>3</v>
      </c>
      <c r="K34" s="100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95" t="s">
        <v>1</v>
      </c>
      <c r="K35" s="96"/>
      <c r="L35" s="57">
        <f>G25</f>
        <v>57</v>
      </c>
      <c r="M35" s="8">
        <f t="shared" si="38"/>
        <v>0.40140845070422537</v>
      </c>
      <c r="N35" s="58">
        <f>I25</f>
        <v>164976.15000000002</v>
      </c>
      <c r="O35" s="58">
        <f>J25</f>
        <v>198750.92</v>
      </c>
      <c r="P35" s="56">
        <f t="shared" si="39"/>
        <v>0.64978586916639247</v>
      </c>
    </row>
    <row r="36" spans="1:33" ht="30" customHeight="1" x14ac:dyDescent="0.25">
      <c r="A36" s="41" t="s">
        <v>19</v>
      </c>
      <c r="B36" s="12">
        <f t="shared" si="33"/>
        <v>1</v>
      </c>
      <c r="C36" s="8">
        <f t="shared" si="34"/>
        <v>7.0422535211267607E-3</v>
      </c>
      <c r="D36" s="13">
        <f t="shared" si="35"/>
        <v>28752</v>
      </c>
      <c r="E36" s="14">
        <f t="shared" si="36"/>
        <v>34789.919999999998</v>
      </c>
      <c r="F36" s="21">
        <f t="shared" si="37"/>
        <v>0.11374034598395448</v>
      </c>
      <c r="G36" s="24"/>
      <c r="J36" s="95" t="s">
        <v>2</v>
      </c>
      <c r="K36" s="96"/>
      <c r="L36" s="57">
        <f>L25</f>
        <v>85</v>
      </c>
      <c r="M36" s="8">
        <f t="shared" si="38"/>
        <v>0.59859154929577463</v>
      </c>
      <c r="N36" s="58">
        <f>N25</f>
        <v>88591.760000000009</v>
      </c>
      <c r="O36" s="58">
        <f>O25</f>
        <v>107120.49</v>
      </c>
      <c r="P36" s="56">
        <f t="shared" si="39"/>
        <v>0.35021413083360747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5" t="s">
        <v>34</v>
      </c>
      <c r="K37" s="96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5" t="s">
        <v>5</v>
      </c>
      <c r="K38" s="96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3"/>
        <v>1</v>
      </c>
      <c r="C39" s="8">
        <f t="shared" si="34"/>
        <v>7.0422535211267607E-3</v>
      </c>
      <c r="D39" s="13">
        <f t="shared" si="35"/>
        <v>19526.52</v>
      </c>
      <c r="E39" s="22">
        <f t="shared" si="36"/>
        <v>23627.09</v>
      </c>
      <c r="F39" s="21">
        <f t="shared" si="37"/>
        <v>7.7245173061450886E-2</v>
      </c>
      <c r="G39" s="24"/>
      <c r="J39" s="95" t="s">
        <v>4</v>
      </c>
      <c r="K39" s="96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3"/>
        <v>39</v>
      </c>
      <c r="C40" s="8">
        <f t="shared" si="34"/>
        <v>0.27464788732394368</v>
      </c>
      <c r="D40" s="13">
        <f t="shared" si="35"/>
        <v>30823.870000000003</v>
      </c>
      <c r="E40" s="14">
        <f t="shared" si="36"/>
        <v>37019.380000000005</v>
      </c>
      <c r="F40" s="21">
        <f t="shared" si="37"/>
        <v>0.12102922597440539</v>
      </c>
      <c r="G40" s="24"/>
      <c r="J40" s="97" t="s">
        <v>0</v>
      </c>
      <c r="K40" s="98"/>
      <c r="L40" s="79">
        <f>SUM(L34:L39)</f>
        <v>142</v>
      </c>
      <c r="M40" s="17">
        <f>SUM(M34:M39)</f>
        <v>1</v>
      </c>
      <c r="N40" s="80">
        <f>SUM(N34:N39)</f>
        <v>253567.91000000003</v>
      </c>
      <c r="O40" s="81">
        <f>SUM(O34:O39)</f>
        <v>305871.41000000003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3"/>
        <v>100</v>
      </c>
      <c r="C41" s="8">
        <f t="shared" si="34"/>
        <v>0.70422535211267601</v>
      </c>
      <c r="D41" s="13">
        <f t="shared" si="35"/>
        <v>104465.52</v>
      </c>
      <c r="E41" s="14">
        <f t="shared" si="36"/>
        <v>125735.02</v>
      </c>
      <c r="F41" s="21">
        <f t="shared" si="37"/>
        <v>0.41107150223683864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142</v>
      </c>
      <c r="C46" s="17">
        <f>SUM(C34:C45)</f>
        <v>1</v>
      </c>
      <c r="D46" s="18">
        <f>SUM(D34:D45)</f>
        <v>253567.91000000003</v>
      </c>
      <c r="E46" s="18">
        <f>SUM(E34:E45)</f>
        <v>305871.41000000003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 xr:uid="{00000000-0004-0000-01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G108"/>
  <sheetViews>
    <sheetView showGridLines="0" showZeros="0" tabSelected="1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45595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Selectives Metropolitanes SA (SEMESA)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0.100000000000001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">
      <c r="A12" s="137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3" si="2">IF(G13,G13/$G$25,"")</f>
        <v>5.8823529411764705E-2</v>
      </c>
      <c r="I13" s="4">
        <v>204105</v>
      </c>
      <c r="J13" s="5">
        <v>246967.05</v>
      </c>
      <c r="K13" s="21">
        <f t="shared" ref="K13:K23" si="3">IF(J13,J13/$J$25,"")</f>
        <v>0.47906149225451106</v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1.3157894736842105E-2</v>
      </c>
      <c r="N15" s="6">
        <v>16384.8</v>
      </c>
      <c r="O15" s="7">
        <v>17040.189999999999</v>
      </c>
      <c r="P15" s="21">
        <f t="shared" si="5"/>
        <v>0.17076492916290742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2.9411764705882353E-2</v>
      </c>
      <c r="I18" s="65">
        <v>168265.9</v>
      </c>
      <c r="J18" s="66">
        <v>203601.74</v>
      </c>
      <c r="K18" s="63">
        <f t="shared" si="3"/>
        <v>0.39494237547079647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10</v>
      </c>
      <c r="H19" s="20">
        <f t="shared" si="2"/>
        <v>0.29411764705882354</v>
      </c>
      <c r="I19" s="6">
        <v>16867.14</v>
      </c>
      <c r="J19" s="7">
        <v>20409.25</v>
      </c>
      <c r="K19" s="21">
        <f t="shared" si="3"/>
        <v>3.9589434140284624E-2</v>
      </c>
      <c r="L19" s="2">
        <v>33</v>
      </c>
      <c r="M19" s="20">
        <f t="shared" si="4"/>
        <v>0.43421052631578949</v>
      </c>
      <c r="N19" s="6">
        <v>40207.15</v>
      </c>
      <c r="O19" s="7">
        <v>48650.64</v>
      </c>
      <c r="P19" s="21">
        <f t="shared" si="5"/>
        <v>0.48754286738176689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21</v>
      </c>
      <c r="H20" s="62">
        <f t="shared" si="2"/>
        <v>0.61764705882352944</v>
      </c>
      <c r="I20" s="65">
        <v>37002.980000000003</v>
      </c>
      <c r="J20" s="66">
        <v>44544.61</v>
      </c>
      <c r="K20" s="63">
        <f t="shared" si="3"/>
        <v>8.6406698134407878E-2</v>
      </c>
      <c r="L20" s="64">
        <v>42</v>
      </c>
      <c r="M20" s="62">
        <f t="shared" si="4"/>
        <v>0.55263157894736847</v>
      </c>
      <c r="N20" s="65">
        <v>28179</v>
      </c>
      <c r="O20" s="66">
        <v>34096.58</v>
      </c>
      <c r="P20" s="63">
        <f t="shared" si="5"/>
        <v>0.34169220345532569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50000000000003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34</v>
      </c>
      <c r="H25" s="17">
        <f t="shared" si="22"/>
        <v>1</v>
      </c>
      <c r="I25" s="18">
        <f t="shared" si="22"/>
        <v>426241.02</v>
      </c>
      <c r="J25" s="18">
        <f t="shared" si="22"/>
        <v>515522.64999999997</v>
      </c>
      <c r="K25" s="19">
        <f t="shared" si="22"/>
        <v>1</v>
      </c>
      <c r="L25" s="16">
        <f t="shared" si="22"/>
        <v>76</v>
      </c>
      <c r="M25" s="17">
        <f t="shared" si="22"/>
        <v>1</v>
      </c>
      <c r="N25" s="18">
        <f t="shared" si="22"/>
        <v>84770.95</v>
      </c>
      <c r="O25" s="18">
        <f t="shared" si="22"/>
        <v>99787.41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35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23">B13+G13+L13+Q13+AA13+V13</f>
        <v>2</v>
      </c>
      <c r="C34" s="8">
        <f t="shared" ref="C34:C42" si="24">IF(B34,B34/$B$46,"")</f>
        <v>1.8181818181818181E-2</v>
      </c>
      <c r="D34" s="10">
        <f t="shared" ref="D34:D45" si="25">D13+I13+N13+S13+AC13+X13</f>
        <v>204105</v>
      </c>
      <c r="E34" s="11">
        <f t="shared" ref="E34:E45" si="26">E13+J13+O13+T13+AD13+Y13</f>
        <v>246967.05</v>
      </c>
      <c r="F34" s="21">
        <f t="shared" ref="F34:F43" si="27">IF(E34,E34/$E$46,"")</f>
        <v>0.40137008323900958</v>
      </c>
      <c r="J34" s="99" t="s">
        <v>3</v>
      </c>
      <c r="K34" s="100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25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95" t="s">
        <v>1</v>
      </c>
      <c r="K35" s="96"/>
      <c r="L35" s="57">
        <f>G25</f>
        <v>34</v>
      </c>
      <c r="M35" s="8">
        <f>IF(L35,L35/$L$40,"")</f>
        <v>0.30909090909090908</v>
      </c>
      <c r="N35" s="58">
        <f>I25</f>
        <v>426241.02</v>
      </c>
      <c r="O35" s="58">
        <f>J25</f>
        <v>515522.64999999997</v>
      </c>
      <c r="P35" s="56">
        <f>IF(O35,O35/$O$40,"")</f>
        <v>0.83782581094156017</v>
      </c>
    </row>
    <row r="36" spans="1:33" ht="30" customHeight="1" x14ac:dyDescent="0.25">
      <c r="A36" s="41" t="s">
        <v>19</v>
      </c>
      <c r="B36" s="12">
        <f t="shared" si="23"/>
        <v>1</v>
      </c>
      <c r="C36" s="8">
        <f t="shared" si="24"/>
        <v>9.0909090909090905E-3</v>
      </c>
      <c r="D36" s="13">
        <f t="shared" si="25"/>
        <v>16384.8</v>
      </c>
      <c r="E36" s="14">
        <f t="shared" si="26"/>
        <v>17040.189999999999</v>
      </c>
      <c r="F36" s="21">
        <f t="shared" si="27"/>
        <v>2.7693663906616442E-2</v>
      </c>
      <c r="G36" s="24"/>
      <c r="J36" s="95" t="s">
        <v>2</v>
      </c>
      <c r="K36" s="96"/>
      <c r="L36" s="57">
        <f>L25</f>
        <v>76</v>
      </c>
      <c r="M36" s="8">
        <f>IF(L36,L36/$L$40,"")</f>
        <v>0.69090909090909092</v>
      </c>
      <c r="N36" s="58">
        <f>N25</f>
        <v>84770.95</v>
      </c>
      <c r="O36" s="58">
        <f>O25</f>
        <v>99787.41</v>
      </c>
      <c r="P36" s="56">
        <f>IF(O36,O36/$O$40,"")</f>
        <v>0.16217418905843992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5" t="s">
        <v>34</v>
      </c>
      <c r="K37" s="96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5" t="s">
        <v>5</v>
      </c>
      <c r="K38" s="96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23"/>
        <v>1</v>
      </c>
      <c r="C39" s="8">
        <f t="shared" si="24"/>
        <v>9.0909090909090905E-3</v>
      </c>
      <c r="D39" s="13">
        <f t="shared" si="25"/>
        <v>168265.9</v>
      </c>
      <c r="E39" s="22">
        <f t="shared" si="26"/>
        <v>203601.74</v>
      </c>
      <c r="F39" s="21">
        <f t="shared" si="27"/>
        <v>0.33089291600400611</v>
      </c>
      <c r="G39" s="24"/>
      <c r="J39" s="95" t="s">
        <v>4</v>
      </c>
      <c r="K39" s="96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43</v>
      </c>
      <c r="C40" s="8">
        <f t="shared" si="24"/>
        <v>0.39090909090909093</v>
      </c>
      <c r="D40" s="13">
        <f t="shared" si="25"/>
        <v>57074.29</v>
      </c>
      <c r="E40" s="14">
        <f t="shared" si="26"/>
        <v>69059.89</v>
      </c>
      <c r="F40" s="21">
        <f t="shared" si="27"/>
        <v>0.112235918912166</v>
      </c>
      <c r="G40" s="24"/>
      <c r="J40" s="97" t="s">
        <v>0</v>
      </c>
      <c r="K40" s="98"/>
      <c r="L40" s="79">
        <f>SUM(L34:L39)</f>
        <v>110</v>
      </c>
      <c r="M40" s="17">
        <f>SUM(M34:M39)</f>
        <v>1</v>
      </c>
      <c r="N40" s="80">
        <f>SUM(N34:N39)</f>
        <v>511011.97000000003</v>
      </c>
      <c r="O40" s="81">
        <f>SUM(O34:O39)</f>
        <v>615310.05999999994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63</v>
      </c>
      <c r="C41" s="8">
        <f t="shared" si="24"/>
        <v>0.57272727272727275</v>
      </c>
      <c r="D41" s="13">
        <f t="shared" si="25"/>
        <v>65181.98</v>
      </c>
      <c r="E41" s="14">
        <f t="shared" si="26"/>
        <v>78641.19</v>
      </c>
      <c r="F41" s="21">
        <f t="shared" si="27"/>
        <v>0.12780741793820175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110</v>
      </c>
      <c r="C46" s="17">
        <f>SUM(C34:C45)</f>
        <v>1</v>
      </c>
      <c r="D46" s="18">
        <f>SUM(D34:D45)</f>
        <v>511011.96999999991</v>
      </c>
      <c r="E46" s="18">
        <f>SUM(E34:E45)</f>
        <v>615310.06000000006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 xr:uid="{00000000-0004-0000-02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26.140625" style="26" customWidth="1"/>
    <col min="2" max="2" width="11.5703125" style="59" customWidth="1"/>
    <col min="3" max="3" width="10.5703125" style="26" customWidth="1"/>
    <col min="4" max="4" width="19.140625" style="26" customWidth="1"/>
    <col min="5" max="5" width="18.1406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2" width="11.42578125" style="26" customWidth="1"/>
    <col min="13" max="13" width="10.5703125" style="26" customWidth="1"/>
    <col min="14" max="14" width="18.8554687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7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85" customHeight="1" x14ac:dyDescent="0.25">
      <c r="B4" s="25"/>
      <c r="H4" s="25"/>
      <c r="N4" s="25"/>
    </row>
    <row r="5" spans="1:31" s="24" customFormat="1" ht="30.75" customHeight="1" x14ac:dyDescent="0.25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Selectives Metropolitanes SA (SEMESA)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">
      <c r="A11" s="136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6" t="s">
        <v>5</v>
      </c>
      <c r="W11" s="117"/>
      <c r="X11" s="117"/>
      <c r="Y11" s="117"/>
      <c r="Z11" s="118"/>
      <c r="AA11" s="113" t="s">
        <v>4</v>
      </c>
      <c r="AB11" s="114"/>
      <c r="AC11" s="114"/>
      <c r="AD11" s="114"/>
      <c r="AE11" s="115"/>
    </row>
    <row r="12" spans="1:31" ht="39" customHeight="1" thickBot="1" x14ac:dyDescent="0.3">
      <c r="A12" s="137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50000000000003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50000000000003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50000000000003" customHeight="1" x14ac:dyDescent="0.25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25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35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25">
      <c r="A31" s="119" t="s">
        <v>10</v>
      </c>
      <c r="B31" s="124" t="s">
        <v>17</v>
      </c>
      <c r="C31" s="125"/>
      <c r="D31" s="125"/>
      <c r="E31" s="125"/>
      <c r="F31" s="126"/>
      <c r="G31" s="24"/>
      <c r="J31" s="130" t="s">
        <v>15</v>
      </c>
      <c r="K31" s="131"/>
      <c r="L31" s="124" t="s">
        <v>16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5" customHeight="1" thickBot="1" x14ac:dyDescent="0.3">
      <c r="A33" s="121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4"/>
      <c r="K33" s="135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99" t="s">
        <v>3</v>
      </c>
      <c r="K34" s="100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25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5" t="s">
        <v>1</v>
      </c>
      <c r="K35" s="96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25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5" t="s">
        <v>2</v>
      </c>
      <c r="K36" s="96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5" t="s">
        <v>34</v>
      </c>
      <c r="K37" s="96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5" t="s">
        <v>5</v>
      </c>
      <c r="K38" s="96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5" t="s">
        <v>4</v>
      </c>
      <c r="K39" s="96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97" t="s">
        <v>0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25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25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2:21" s="24" customFormat="1" x14ac:dyDescent="0.25">
      <c r="B97" s="25"/>
      <c r="H97" s="25"/>
      <c r="N97" s="25"/>
    </row>
    <row r="98" spans="2:21" s="24" customFormat="1" x14ac:dyDescent="0.25">
      <c r="B98" s="25"/>
      <c r="H98" s="25"/>
      <c r="N98" s="25"/>
    </row>
    <row r="99" spans="2:21" s="24" customFormat="1" x14ac:dyDescent="0.25">
      <c r="B99" s="25"/>
      <c r="H99" s="25"/>
      <c r="N99" s="25"/>
    </row>
    <row r="100" spans="2:21" s="24" customFormat="1" x14ac:dyDescent="0.25">
      <c r="B100" s="25"/>
      <c r="H100" s="25"/>
      <c r="N100" s="25"/>
    </row>
    <row r="101" spans="2:21" s="24" customFormat="1" x14ac:dyDescent="0.25">
      <c r="B101" s="25"/>
      <c r="H101" s="25"/>
      <c r="N101" s="25"/>
    </row>
    <row r="102" spans="2:21" s="24" customFormat="1" x14ac:dyDescent="0.25">
      <c r="B102" s="25"/>
      <c r="H102" s="25"/>
      <c r="N102" s="25"/>
    </row>
    <row r="103" spans="2:21" s="24" customFormat="1" x14ac:dyDescent="0.25">
      <c r="B103" s="25"/>
      <c r="H103" s="25"/>
      <c r="N103" s="25"/>
    </row>
    <row r="104" spans="2:21" s="24" customFormat="1" x14ac:dyDescent="0.25">
      <c r="B104" s="25"/>
      <c r="H104" s="25"/>
      <c r="N104" s="25"/>
    </row>
    <row r="105" spans="2:21" s="24" customFormat="1" x14ac:dyDescent="0.25">
      <c r="B105" s="25"/>
      <c r="H105" s="25"/>
      <c r="N105" s="25"/>
    </row>
    <row r="106" spans="2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30.42578125" style="26" customWidth="1"/>
    <col min="2" max="2" width="11.140625" style="59" customWidth="1"/>
    <col min="3" max="3" width="10.5703125" style="26" customWidth="1"/>
    <col min="4" max="4" width="19.140625" style="26" customWidth="1"/>
    <col min="5" max="5" width="19.5703125" style="26" customWidth="1"/>
    <col min="6" max="6" width="11.42578125" style="26" customWidth="1"/>
    <col min="7" max="7" width="9.42578125" style="26" customWidth="1"/>
    <col min="8" max="8" width="10.85546875" style="59" customWidth="1"/>
    <col min="9" max="9" width="17.42578125" style="26" customWidth="1"/>
    <col min="10" max="10" width="20" style="26" customWidth="1"/>
    <col min="11" max="11" width="11.42578125" style="26" customWidth="1"/>
    <col min="12" max="12" width="11.5703125" style="26" customWidth="1"/>
    <col min="13" max="13" width="10.5703125" style="26" customWidth="1"/>
    <col min="14" max="14" width="20.140625" style="59" customWidth="1"/>
    <col min="15" max="15" width="19.5703125" style="26" customWidth="1"/>
    <col min="16" max="16" width="11.42578125" style="26" customWidth="1"/>
    <col min="17" max="17" width="9.140625" style="26" customWidth="1"/>
    <col min="18" max="18" width="11" style="26" customWidth="1"/>
    <col min="19" max="19" width="18.85546875" style="26" customWidth="1"/>
    <col min="20" max="20" width="19.5703125" style="26" customWidth="1"/>
    <col min="21" max="21" width="11.140625" style="26" customWidth="1"/>
    <col min="22" max="22" width="9" style="26" customWidth="1"/>
    <col min="23" max="23" width="10" style="26" customWidth="1"/>
    <col min="24" max="24" width="19" style="26" customWidth="1"/>
    <col min="25" max="25" width="15.42578125" style="26" customWidth="1"/>
    <col min="26" max="26" width="9.5703125" style="26" customWidth="1"/>
    <col min="27" max="27" width="9.140625" style="26" customWidth="1"/>
    <col min="28" max="28" width="10.85546875" style="26" customWidth="1"/>
    <col min="29" max="29" width="18.140625" style="26" customWidth="1"/>
    <col min="30" max="30" width="18.85546875" style="26" customWidth="1"/>
    <col min="31" max="31" width="10.85546875" style="26" customWidth="1"/>
    <col min="32" max="16384" width="9.140625" style="26"/>
  </cols>
  <sheetData>
    <row r="1" spans="1:31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x14ac:dyDescent="0.25">
      <c r="B4" s="25"/>
      <c r="H4" s="25"/>
      <c r="N4" s="25"/>
    </row>
    <row r="5" spans="1:31" s="24" customFormat="1" ht="30.75" customHeight="1" x14ac:dyDescent="0.25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Selectives Metropolitanes SA (SEMESA)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">
      <c r="A11" s="148" t="s">
        <v>10</v>
      </c>
      <c r="B11" s="104" t="s">
        <v>3</v>
      </c>
      <c r="C11" s="105"/>
      <c r="D11" s="105"/>
      <c r="E11" s="105"/>
      <c r="F11" s="106"/>
      <c r="G11" s="107" t="s">
        <v>1</v>
      </c>
      <c r="H11" s="108"/>
      <c r="I11" s="108"/>
      <c r="J11" s="108"/>
      <c r="K11" s="109"/>
      <c r="L11" s="122" t="s">
        <v>2</v>
      </c>
      <c r="M11" s="123"/>
      <c r="N11" s="123"/>
      <c r="O11" s="123"/>
      <c r="P11" s="123"/>
      <c r="Q11" s="110" t="s">
        <v>34</v>
      </c>
      <c r="R11" s="111"/>
      <c r="S11" s="111"/>
      <c r="T11" s="111"/>
      <c r="U11" s="112"/>
      <c r="V11" s="113" t="s">
        <v>4</v>
      </c>
      <c r="W11" s="114"/>
      <c r="X11" s="114"/>
      <c r="Y11" s="114"/>
      <c r="Z11" s="115"/>
      <c r="AA11" s="116" t="s">
        <v>5</v>
      </c>
      <c r="AB11" s="117"/>
      <c r="AC11" s="117"/>
      <c r="AD11" s="117"/>
      <c r="AE11" s="118"/>
    </row>
    <row r="12" spans="1:31" ht="39" customHeight="1" thickBot="1" x14ac:dyDescent="0.3">
      <c r="A12" s="149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3</v>
      </c>
      <c r="H13" s="20">
        <f t="shared" ref="H13:H24" si="2">IF(G13,G13/$G$25,"")</f>
        <v>2.0547945205479451E-2</v>
      </c>
      <c r="I13" s="10">
        <f>'CONTRACTACIO 1r TR 2024'!I13+'CONTRACTACIO 2n TR 2024'!I13+'CONTRACTACIO 3r TR 2024'!I13+'CONTRACTACIO 4t TR 2024'!I13</f>
        <v>274105</v>
      </c>
      <c r="J13" s="10">
        <f>'CONTRACTACIO 1r TR 2024'!J13+'CONTRACTACIO 2n TR 2024'!J13+'CONTRACTACIO 3r TR 2024'!J13+'CONTRACTACIO 4t TR 2024'!J13</f>
        <v>331667.05</v>
      </c>
      <c r="K13" s="21">
        <f t="shared" ref="K13:K24" si="3">IF(J13,J13/$J$25,"")</f>
        <v>0.40000983420025615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3.90625E-3</v>
      </c>
      <c r="N13" s="10">
        <f>'CONTRACTACIO 1r TR 2024'!N13+'CONTRACTACIO 2n TR 2024'!N13+'CONTRACTACIO 3r TR 2024'!N13+'CONTRACTACIO 4t TR 2024'!N13</f>
        <v>410871.6</v>
      </c>
      <c r="O13" s="10">
        <f>'CONTRACTACIO 1r TR 2024'!O13+'CONTRACTACIO 2n TR 2024'!O13+'CONTRACTACIO 3r TR 2024'!O13+'CONTRACTACIO 4t TR 2024'!O13</f>
        <v>497154.64</v>
      </c>
      <c r="P13" s="21">
        <f t="shared" ref="P13:P24" si="5">IF(O13,O13/$O$25,"")</f>
        <v>0.55837633337569459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3</v>
      </c>
      <c r="H15" s="20">
        <f t="shared" si="2"/>
        <v>2.0547945205479451E-2</v>
      </c>
      <c r="I15" s="13">
        <f>'CONTRACTACIO 1r TR 2024'!I15+'CONTRACTACIO 2n TR 2024'!I15+'CONTRACTACIO 3r TR 2024'!I15+'CONTRACTACIO 4t TR 2024'!I15</f>
        <v>61572.31</v>
      </c>
      <c r="J15" s="13">
        <f>'CONTRACTACIO 1r TR 2024'!J15+'CONTRACTACIO 2n TR 2024'!J15+'CONTRACTACIO 3r TR 2024'!J15+'CONTRACTACIO 4t TR 2024'!J15</f>
        <v>74502.5</v>
      </c>
      <c r="K15" s="21">
        <f t="shared" si="3"/>
        <v>8.9854366517580164E-2</v>
      </c>
      <c r="L15" s="9">
        <f>'CONTRACTACIO 1r TR 2024'!L15+'CONTRACTACIO 2n TR 2024'!L15+'CONTRACTACIO 3r TR 2024'!L15+'CONTRACTACIO 4t TR 2024'!L15</f>
        <v>2</v>
      </c>
      <c r="M15" s="20">
        <f t="shared" si="4"/>
        <v>7.8125E-3</v>
      </c>
      <c r="N15" s="13">
        <f>'CONTRACTACIO 1r TR 2024'!N15+'CONTRACTACIO 2n TR 2024'!N15+'CONTRACTACIO 3r TR 2024'!N15+'CONTRACTACIO 4t TR 2024'!N15</f>
        <v>62704.800000000003</v>
      </c>
      <c r="O15" s="13">
        <f>'CONTRACTACIO 1r TR 2024'!O15+'CONTRACTACIO 2n TR 2024'!O15+'CONTRACTACIO 3r TR 2024'!O15+'CONTRACTACIO 4t TR 2024'!O15</f>
        <v>73087.39</v>
      </c>
      <c r="P15" s="21">
        <f t="shared" si="5"/>
        <v>8.2087675666065202E-2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6.8493150684931503E-3</v>
      </c>
      <c r="I18" s="13">
        <f>'CONTRACTACIO 1r TR 2024'!I18+'CONTRACTACIO 2n TR 2024'!I18+'CONTRACTACIO 3r TR 2024'!I18+'CONTRACTACIO 4t TR 2024'!I18</f>
        <v>168265.9</v>
      </c>
      <c r="J18" s="13">
        <f>'CONTRACTACIO 1r TR 2024'!J18+'CONTRACTACIO 2n TR 2024'!J18+'CONTRACTACIO 3r TR 2024'!J18+'CONTRACTACIO 4t TR 2024'!J18</f>
        <v>203601.74</v>
      </c>
      <c r="K18" s="21">
        <f t="shared" si="3"/>
        <v>0.24555559034364027</v>
      </c>
      <c r="L18" s="9">
        <f>'CONTRACTACIO 1r TR 2024'!L18+'CONTRACTACIO 2n TR 2024'!L18+'CONTRACTACIO 3r TR 2024'!L18+'CONTRACTACIO 4t TR 2024'!L18</f>
        <v>1</v>
      </c>
      <c r="M18" s="20">
        <f t="shared" si="4"/>
        <v>3.90625E-3</v>
      </c>
      <c r="N18" s="13">
        <f>'CONTRACTACIO 1r TR 2024'!N18+'CONTRACTACIO 2n TR 2024'!N18+'CONTRACTACIO 3r TR 2024'!N18+'CONTRACTACIO 4t TR 2024'!N18</f>
        <v>19526.52</v>
      </c>
      <c r="O18" s="13">
        <f>'CONTRACTACIO 1r TR 2024'!O18+'CONTRACTACIO 2n TR 2024'!O18+'CONTRACTACIO 3r TR 2024'!O18+'CONTRACTACIO 4t TR 2024'!O18</f>
        <v>23627.09</v>
      </c>
      <c r="P18" s="21">
        <f t="shared" si="5"/>
        <v>2.6536628286397045E-2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28</v>
      </c>
      <c r="H19" s="20">
        <f t="shared" si="2"/>
        <v>0.19178082191780821</v>
      </c>
      <c r="I19" s="13">
        <f>'CONTRACTACIO 1r TR 2024'!I19+'CONTRACTACIO 2n TR 2024'!I19+'CONTRACTACIO 3r TR 2024'!I19+'CONTRACTACIO 4t TR 2024'!I19</f>
        <v>32123.440000000002</v>
      </c>
      <c r="J19" s="13">
        <f>'CONTRACTACIO 1r TR 2024'!J19+'CONTRACTACIO 2n TR 2024'!J19+'CONTRACTACIO 3r TR 2024'!J19+'CONTRACTACIO 4t TR 2024'!J19</f>
        <v>38391.360000000001</v>
      </c>
      <c r="K19" s="21">
        <f t="shared" si="3"/>
        <v>4.6302222509960959E-2</v>
      </c>
      <c r="L19" s="9">
        <f>'CONTRACTACIO 1r TR 2024'!L19+'CONTRACTACIO 2n TR 2024'!L19+'CONTRACTACIO 3r TR 2024'!L19+'CONTRACTACIO 4t TR 2024'!L19</f>
        <v>97</v>
      </c>
      <c r="M19" s="20">
        <f t="shared" si="4"/>
        <v>0.37890625</v>
      </c>
      <c r="N19" s="13">
        <f>'CONTRACTACIO 1r TR 2024'!N19+'CONTRACTACIO 2n TR 2024'!N19+'CONTRACTACIO 3r TR 2024'!N19+'CONTRACTACIO 4t TR 2024'!N19</f>
        <v>113512.32000000001</v>
      </c>
      <c r="O19" s="13">
        <f>'CONTRACTACIO 1r TR 2024'!O19+'CONTRACTACIO 2n TR 2024'!O19+'CONTRACTACIO 3r TR 2024'!O19+'CONTRACTACIO 4t TR 2024'!O19</f>
        <v>137349.91999999998</v>
      </c>
      <c r="P19" s="21">
        <f t="shared" si="5"/>
        <v>0.15426376130985114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110</v>
      </c>
      <c r="H20" s="20">
        <f t="shared" si="2"/>
        <v>0.75342465753424659</v>
      </c>
      <c r="I20" s="13">
        <f>'CONTRACTACIO 1r TR 2024'!I20+'CONTRACTACIO 2n TR 2024'!I20+'CONTRACTACIO 3r TR 2024'!I20+'CONTRACTACIO 4t TR 2024'!I20</f>
        <v>150131.86000000002</v>
      </c>
      <c r="J20" s="13">
        <f>'CONTRACTACIO 1r TR 2024'!J20+'CONTRACTACIO 2n TR 2024'!J20+'CONTRACTACIO 3r TR 2024'!J20+'CONTRACTACIO 4t TR 2024'!J20</f>
        <v>179713.59000000003</v>
      </c>
      <c r="K20" s="21">
        <f t="shared" si="3"/>
        <v>0.2167450861924114</v>
      </c>
      <c r="L20" s="9">
        <f>'CONTRACTACIO 1r TR 2024'!L20+'CONTRACTACIO 2n TR 2024'!L20+'CONTRACTACIO 3r TR 2024'!L20+'CONTRACTACIO 4t TR 2024'!L20</f>
        <v>155</v>
      </c>
      <c r="M20" s="20">
        <f t="shared" si="4"/>
        <v>0.60546875</v>
      </c>
      <c r="N20" s="13">
        <f>'CONTRACTACIO 1r TR 2024'!N20+'CONTRACTACIO 2n TR 2024'!N20+'CONTRACTACIO 3r TR 2024'!N20+'CONTRACTACIO 4t TR 2024'!N20</f>
        <v>132061.23000000001</v>
      </c>
      <c r="O20" s="13">
        <f>'CONTRACTACIO 1r TR 2024'!O20+'CONTRACTACIO 2n TR 2024'!O20+'CONTRACTACIO 3r TR 2024'!O20+'CONTRACTACIO 4t TR 2024'!O20</f>
        <v>159138.60999999999</v>
      </c>
      <c r="P20" s="21">
        <f t="shared" si="5"/>
        <v>0.17873560136199199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50000000000003" customHeight="1" x14ac:dyDescent="0.25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50000000000003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50000000000003" customHeight="1" x14ac:dyDescent="0.25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1</v>
      </c>
      <c r="H23" s="62">
        <f t="shared" si="2"/>
        <v>6.8493150684931503E-3</v>
      </c>
      <c r="I23" s="73">
        <f>'CONTRACTACIO 1r TR 2024'!I23+'CONTRACTACIO 2n TR 2024'!I23+'CONTRACTACIO 3r TR 2024'!I23+'CONTRACTACIO 4t TR 2024'!I23</f>
        <v>1271</v>
      </c>
      <c r="J23" s="74">
        <f>'CONTRACTACIO 1r TR 2024'!J23+'CONTRACTACIO 2n TR 2024'!J23+'CONTRACTACIO 3r TR 2024'!J23+'CONTRACTACIO 4t TR 2024'!J23</f>
        <v>1271</v>
      </c>
      <c r="K23" s="63">
        <f t="shared" si="3"/>
        <v>1.5329002361510605E-3</v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25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146</v>
      </c>
      <c r="H25" s="17">
        <f t="shared" si="12"/>
        <v>1</v>
      </c>
      <c r="I25" s="18">
        <f t="shared" si="12"/>
        <v>687469.50999999989</v>
      </c>
      <c r="J25" s="18">
        <f t="shared" si="12"/>
        <v>829147.24</v>
      </c>
      <c r="K25" s="19">
        <f t="shared" si="12"/>
        <v>1</v>
      </c>
      <c r="L25" s="16">
        <f t="shared" si="12"/>
        <v>256</v>
      </c>
      <c r="M25" s="17">
        <f t="shared" si="12"/>
        <v>1</v>
      </c>
      <c r="N25" s="18">
        <f t="shared" si="12"/>
        <v>738676.47</v>
      </c>
      <c r="O25" s="18">
        <f t="shared" si="12"/>
        <v>890357.65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35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35000000000000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4.1" customHeight="1" x14ac:dyDescent="0.25">
      <c r="A29" s="138" t="s">
        <v>36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25">
      <c r="A31" s="150" t="s">
        <v>10</v>
      </c>
      <c r="B31" s="153" t="s">
        <v>17</v>
      </c>
      <c r="C31" s="154"/>
      <c r="D31" s="154"/>
      <c r="E31" s="154"/>
      <c r="F31" s="155"/>
      <c r="G31" s="24"/>
      <c r="H31" s="47"/>
      <c r="I31" s="47"/>
      <c r="J31" s="159" t="s">
        <v>15</v>
      </c>
      <c r="K31" s="160"/>
      <c r="L31" s="153" t="s">
        <v>16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35" customHeight="1" thickBot="1" x14ac:dyDescent="0.3">
      <c r="A33" s="152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3"/>
      <c r="K33" s="164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5" customHeight="1" x14ac:dyDescent="0.25">
      <c r="A34" s="39" t="s">
        <v>25</v>
      </c>
      <c r="B34" s="9">
        <f t="shared" ref="B34:B43" si="13">B13+G13+L13+Q13+V13+AA13</f>
        <v>4</v>
      </c>
      <c r="C34" s="8">
        <f t="shared" ref="C34:C40" si="14">IF(B34,B34/$B$46,"")</f>
        <v>9.9502487562189053E-3</v>
      </c>
      <c r="D34" s="10">
        <f t="shared" ref="D34:D43" si="15">D13+I13+N13+S13+X13+AC13</f>
        <v>684976.6</v>
      </c>
      <c r="E34" s="11">
        <f t="shared" ref="E34:E43" si="16">E13+J13+O13+T13+Y13+AD13</f>
        <v>828821.69</v>
      </c>
      <c r="F34" s="21">
        <f t="shared" ref="F34:F40" si="17">IF(E34,E34/$E$46,"")</f>
        <v>0.48201182492711608</v>
      </c>
      <c r="J34" s="99" t="s">
        <v>3</v>
      </c>
      <c r="K34" s="100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1</v>
      </c>
      <c r="K35" s="96"/>
      <c r="L35" s="57">
        <f>G25</f>
        <v>146</v>
      </c>
      <c r="M35" s="8">
        <f t="shared" si="18"/>
        <v>0.36318407960199006</v>
      </c>
      <c r="N35" s="58">
        <f>I25</f>
        <v>687469.50999999989</v>
      </c>
      <c r="O35" s="58">
        <f>J25</f>
        <v>829147.24</v>
      </c>
      <c r="P35" s="56">
        <f t="shared" si="19"/>
        <v>0.4822011526818048</v>
      </c>
    </row>
    <row r="36" spans="1:33" s="24" customFormat="1" ht="30" customHeight="1" x14ac:dyDescent="0.25">
      <c r="A36" s="41" t="s">
        <v>19</v>
      </c>
      <c r="B36" s="12">
        <f t="shared" si="13"/>
        <v>5</v>
      </c>
      <c r="C36" s="8">
        <f t="shared" si="14"/>
        <v>1.2437810945273632E-2</v>
      </c>
      <c r="D36" s="13">
        <f t="shared" si="15"/>
        <v>124277.11</v>
      </c>
      <c r="E36" s="14">
        <f t="shared" si="16"/>
        <v>147589.89000000001</v>
      </c>
      <c r="F36" s="21">
        <f t="shared" si="17"/>
        <v>8.5832782947188963E-2</v>
      </c>
      <c r="J36" s="95" t="s">
        <v>2</v>
      </c>
      <c r="K36" s="96"/>
      <c r="L36" s="57">
        <f>L25</f>
        <v>256</v>
      </c>
      <c r="M36" s="8">
        <f t="shared" si="18"/>
        <v>0.63681592039800994</v>
      </c>
      <c r="N36" s="58">
        <f>N25</f>
        <v>738676.47</v>
      </c>
      <c r="O36" s="58">
        <f>O25</f>
        <v>890357.65</v>
      </c>
      <c r="P36" s="56">
        <f t="shared" si="19"/>
        <v>0.51779884731819514</v>
      </c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5" t="s">
        <v>34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25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5" t="s">
        <v>5</v>
      </c>
      <c r="K38" s="96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2</v>
      </c>
      <c r="C39" s="8">
        <f t="shared" si="14"/>
        <v>4.9751243781094526E-3</v>
      </c>
      <c r="D39" s="13">
        <f t="shared" si="15"/>
        <v>187792.41999999998</v>
      </c>
      <c r="E39" s="22">
        <f t="shared" si="16"/>
        <v>227228.83</v>
      </c>
      <c r="F39" s="21">
        <f t="shared" si="17"/>
        <v>0.13214782424957222</v>
      </c>
      <c r="G39" s="24"/>
      <c r="H39" s="24"/>
      <c r="I39" s="24"/>
      <c r="J39" s="95" t="s">
        <v>4</v>
      </c>
      <c r="K39" s="96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125</v>
      </c>
      <c r="C40" s="8">
        <f t="shared" si="14"/>
        <v>0.31094527363184077</v>
      </c>
      <c r="D40" s="13">
        <f t="shared" si="15"/>
        <v>145635.76</v>
      </c>
      <c r="E40" s="14">
        <f t="shared" si="16"/>
        <v>175741.27999999997</v>
      </c>
      <c r="F40" s="21">
        <f t="shared" si="17"/>
        <v>0.1022045828552427</v>
      </c>
      <c r="G40" s="24"/>
      <c r="H40" s="24"/>
      <c r="I40" s="24"/>
      <c r="J40" s="97" t="s">
        <v>0</v>
      </c>
      <c r="K40" s="98"/>
      <c r="L40" s="79">
        <f>SUM(L34:L39)</f>
        <v>402</v>
      </c>
      <c r="M40" s="17">
        <f>SUM(M34:M39)</f>
        <v>1</v>
      </c>
      <c r="N40" s="80">
        <f>SUM(N34:N39)</f>
        <v>1426145.98</v>
      </c>
      <c r="O40" s="81">
        <f>SUM(O34:O39)</f>
        <v>1719504.8900000001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265</v>
      </c>
      <c r="C41" s="8">
        <f>IF(B41,B41/$B$46,"")</f>
        <v>0.65920398009950254</v>
      </c>
      <c r="D41" s="13">
        <f t="shared" si="15"/>
        <v>282193.09000000003</v>
      </c>
      <c r="E41" s="14">
        <f t="shared" si="16"/>
        <v>338852.2</v>
      </c>
      <c r="F41" s="21">
        <f>IF(E41,E41/$E$46,"")</f>
        <v>0.19706381876006182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25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25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25">
      <c r="A44" s="88" t="s">
        <v>47</v>
      </c>
      <c r="B44" s="12">
        <f t="shared" ref="B44" si="20">B23+G23+L23+Q23+V23+AA23</f>
        <v>1</v>
      </c>
      <c r="C44" s="8">
        <f>IF(B44,B44/$B$46,"")</f>
        <v>2.4875621890547263E-3</v>
      </c>
      <c r="D44" s="13">
        <f t="shared" ref="D44" si="21">D23+I23+N23+S23+X23+AC23</f>
        <v>1271</v>
      </c>
      <c r="E44" s="14">
        <f t="shared" ref="E44" si="22">E23+J23+O23+T23+Y23+AD23</f>
        <v>1271</v>
      </c>
      <c r="F44" s="21">
        <f>IF(E44,E44/$E$46,"")</f>
        <v>7.3916626081825217E-4</v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25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">
      <c r="A46" s="61" t="s">
        <v>0</v>
      </c>
      <c r="B46" s="16">
        <f>SUM(B34:B45)</f>
        <v>402</v>
      </c>
      <c r="C46" s="17">
        <f>SUM(C34:C45)</f>
        <v>1</v>
      </c>
      <c r="D46" s="18">
        <f>SUM(D34:D45)</f>
        <v>1426145.98</v>
      </c>
      <c r="E46" s="18">
        <f>SUM(E34:E45)</f>
        <v>1719504.89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25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25">
      <c r="B49" s="25"/>
      <c r="H49" s="25"/>
      <c r="N49" s="25"/>
    </row>
    <row r="50" spans="2:14" s="24" customFormat="1" x14ac:dyDescent="0.25">
      <c r="B50" s="25"/>
      <c r="H50" s="25"/>
      <c r="N50" s="25"/>
    </row>
    <row r="51" spans="2:14" s="24" customFormat="1" x14ac:dyDescent="0.25">
      <c r="B51" s="25"/>
      <c r="H51" s="25"/>
      <c r="N51" s="25"/>
    </row>
    <row r="52" spans="2:14" s="24" customFormat="1" x14ac:dyDescent="0.25">
      <c r="B52" s="25"/>
      <c r="H52" s="25"/>
      <c r="N52" s="25"/>
    </row>
    <row r="53" spans="2:14" s="24" customFormat="1" x14ac:dyDescent="0.25">
      <c r="B53" s="25"/>
      <c r="H53" s="25"/>
      <c r="N53" s="25"/>
    </row>
    <row r="54" spans="2:14" s="24" customFormat="1" x14ac:dyDescent="0.25">
      <c r="B54" s="25"/>
      <c r="H54" s="25"/>
      <c r="N54" s="25"/>
    </row>
    <row r="55" spans="2:14" s="24" customFormat="1" x14ac:dyDescent="0.25">
      <c r="B55" s="25"/>
      <c r="H55" s="25"/>
      <c r="N55" s="25"/>
    </row>
    <row r="56" spans="2:14" s="24" customFormat="1" x14ac:dyDescent="0.25">
      <c r="B56" s="25"/>
      <c r="H56" s="25"/>
      <c r="N56" s="25"/>
    </row>
    <row r="57" spans="2:14" s="24" customFormat="1" x14ac:dyDescent="0.25">
      <c r="B57" s="25"/>
      <c r="H57" s="25"/>
      <c r="N57" s="25"/>
    </row>
    <row r="58" spans="2:14" s="24" customFormat="1" x14ac:dyDescent="0.25">
      <c r="B58" s="25"/>
      <c r="H58" s="25"/>
      <c r="N58" s="25"/>
    </row>
    <row r="59" spans="2:14" s="24" customFormat="1" x14ac:dyDescent="0.25">
      <c r="B59" s="25"/>
      <c r="H59" s="25"/>
      <c r="N59" s="25"/>
    </row>
    <row r="60" spans="2:14" s="24" customFormat="1" x14ac:dyDescent="0.25">
      <c r="B60" s="25"/>
      <c r="H60" s="25"/>
      <c r="N60" s="25"/>
    </row>
    <row r="61" spans="2:14" s="24" customFormat="1" x14ac:dyDescent="0.25">
      <c r="B61" s="25"/>
      <c r="H61" s="25"/>
      <c r="N61" s="25"/>
    </row>
    <row r="62" spans="2:14" s="24" customFormat="1" x14ac:dyDescent="0.25">
      <c r="B62" s="25"/>
      <c r="H62" s="25"/>
      <c r="N62" s="25"/>
    </row>
    <row r="63" spans="2:14" s="24" customFormat="1" x14ac:dyDescent="0.25">
      <c r="B63" s="25"/>
      <c r="H63" s="25"/>
      <c r="N63" s="25"/>
    </row>
    <row r="64" spans="2:14" s="24" customFormat="1" x14ac:dyDescent="0.25">
      <c r="B64" s="25"/>
      <c r="H64" s="25"/>
      <c r="N64" s="25"/>
    </row>
    <row r="65" spans="2:14" s="24" customFormat="1" x14ac:dyDescent="0.25">
      <c r="B65" s="25"/>
      <c r="H65" s="25"/>
      <c r="N65" s="25"/>
    </row>
    <row r="66" spans="2:14" s="24" customFormat="1" x14ac:dyDescent="0.25">
      <c r="B66" s="25"/>
      <c r="H66" s="25"/>
      <c r="N66" s="25"/>
    </row>
    <row r="67" spans="2:14" s="24" customFormat="1" x14ac:dyDescent="0.25">
      <c r="B67" s="25"/>
      <c r="H67" s="25"/>
      <c r="N67" s="25"/>
    </row>
    <row r="68" spans="2:14" s="24" customFormat="1" x14ac:dyDescent="0.25">
      <c r="B68" s="25"/>
      <c r="H68" s="25"/>
      <c r="N68" s="25"/>
    </row>
    <row r="69" spans="2:14" s="24" customFormat="1" x14ac:dyDescent="0.25">
      <c r="B69" s="25"/>
      <c r="H69" s="25"/>
      <c r="N69" s="25"/>
    </row>
    <row r="70" spans="2:14" s="24" customFormat="1" x14ac:dyDescent="0.25">
      <c r="B70" s="25"/>
      <c r="H70" s="25"/>
      <c r="N70" s="25"/>
    </row>
    <row r="71" spans="2:14" s="24" customFormat="1" x14ac:dyDescent="0.25">
      <c r="B71" s="25"/>
      <c r="H71" s="25"/>
      <c r="N71" s="25"/>
    </row>
    <row r="72" spans="2:14" s="24" customFormat="1" x14ac:dyDescent="0.25">
      <c r="B72" s="25"/>
      <c r="H72" s="25"/>
      <c r="N72" s="25"/>
    </row>
    <row r="73" spans="2:14" s="24" customFormat="1" x14ac:dyDescent="0.25">
      <c r="B73" s="25"/>
      <c r="H73" s="25"/>
      <c r="N73" s="25"/>
    </row>
    <row r="74" spans="2:14" s="24" customFormat="1" x14ac:dyDescent="0.25">
      <c r="B74" s="25"/>
      <c r="H74" s="25"/>
      <c r="N74" s="25"/>
    </row>
    <row r="75" spans="2:14" s="24" customFormat="1" x14ac:dyDescent="0.25">
      <c r="B75" s="25"/>
      <c r="H75" s="25"/>
      <c r="N75" s="25"/>
    </row>
    <row r="76" spans="2:14" s="24" customFormat="1" x14ac:dyDescent="0.25">
      <c r="B76" s="25"/>
      <c r="H76" s="25"/>
      <c r="N76" s="25"/>
    </row>
    <row r="77" spans="2:14" s="24" customFormat="1" x14ac:dyDescent="0.25">
      <c r="B77" s="25"/>
      <c r="H77" s="25"/>
      <c r="N77" s="25"/>
    </row>
    <row r="78" spans="2:14" s="24" customFormat="1" x14ac:dyDescent="0.25">
      <c r="B78" s="25"/>
      <c r="H78" s="25"/>
      <c r="N78" s="25"/>
    </row>
    <row r="79" spans="2:14" s="24" customFormat="1" x14ac:dyDescent="0.25">
      <c r="B79" s="25"/>
      <c r="H79" s="25"/>
      <c r="N79" s="25"/>
    </row>
    <row r="80" spans="2:14" s="24" customFormat="1" x14ac:dyDescent="0.25">
      <c r="B80" s="25"/>
      <c r="H80" s="25"/>
      <c r="N80" s="25"/>
    </row>
    <row r="81" spans="2:14" s="24" customFormat="1" x14ac:dyDescent="0.25">
      <c r="B81" s="25"/>
      <c r="H81" s="25"/>
      <c r="N81" s="25"/>
    </row>
    <row r="82" spans="2:14" s="24" customFormat="1" x14ac:dyDescent="0.25">
      <c r="B82" s="25"/>
      <c r="H82" s="25"/>
      <c r="N82" s="25"/>
    </row>
    <row r="83" spans="2:14" s="24" customFormat="1" x14ac:dyDescent="0.25">
      <c r="B83" s="25"/>
      <c r="H83" s="25"/>
      <c r="N83" s="25"/>
    </row>
    <row r="84" spans="2:14" s="24" customFormat="1" x14ac:dyDescent="0.25">
      <c r="B84" s="25"/>
      <c r="H84" s="25"/>
      <c r="N84" s="25"/>
    </row>
    <row r="85" spans="2:14" s="24" customFormat="1" x14ac:dyDescent="0.25">
      <c r="B85" s="25"/>
      <c r="H85" s="25"/>
      <c r="N85" s="25"/>
    </row>
    <row r="86" spans="2:14" s="24" customFormat="1" x14ac:dyDescent="0.25">
      <c r="B86" s="25"/>
      <c r="H86" s="25"/>
      <c r="N86" s="25"/>
    </row>
    <row r="87" spans="2:14" s="24" customFormat="1" x14ac:dyDescent="0.25">
      <c r="B87" s="25"/>
      <c r="H87" s="25"/>
      <c r="N87" s="25"/>
    </row>
    <row r="88" spans="2:14" s="24" customFormat="1" x14ac:dyDescent="0.25">
      <c r="B88" s="25"/>
      <c r="H88" s="25"/>
      <c r="N88" s="25"/>
    </row>
    <row r="89" spans="2:14" s="24" customFormat="1" x14ac:dyDescent="0.25">
      <c r="B89" s="25"/>
      <c r="H89" s="25"/>
      <c r="N89" s="25"/>
    </row>
    <row r="90" spans="2:14" s="24" customFormat="1" x14ac:dyDescent="0.25">
      <c r="B90" s="25"/>
      <c r="H90" s="25"/>
      <c r="N90" s="25"/>
    </row>
    <row r="91" spans="2:14" s="24" customFormat="1" x14ac:dyDescent="0.25">
      <c r="B91" s="25"/>
      <c r="H91" s="25"/>
      <c r="N91" s="25"/>
    </row>
    <row r="92" spans="2:14" s="24" customFormat="1" x14ac:dyDescent="0.25">
      <c r="B92" s="25"/>
      <c r="H92" s="25"/>
      <c r="N92" s="25"/>
    </row>
    <row r="93" spans="2:14" s="24" customFormat="1" x14ac:dyDescent="0.25">
      <c r="B93" s="25"/>
      <c r="H93" s="25"/>
      <c r="N93" s="25"/>
    </row>
    <row r="94" spans="2:14" s="24" customFormat="1" x14ac:dyDescent="0.25">
      <c r="B94" s="25"/>
      <c r="H94" s="25"/>
      <c r="N94" s="25"/>
    </row>
    <row r="95" spans="2:14" s="24" customFormat="1" x14ac:dyDescent="0.25">
      <c r="B95" s="25"/>
      <c r="H95" s="25"/>
      <c r="N95" s="25"/>
    </row>
    <row r="96" spans="2:14" s="24" customFormat="1" x14ac:dyDescent="0.25">
      <c r="B96" s="25"/>
      <c r="H96" s="25"/>
      <c r="N96" s="25"/>
    </row>
    <row r="97" spans="1:21" s="24" customFormat="1" x14ac:dyDescent="0.25">
      <c r="B97" s="25"/>
      <c r="H97" s="25"/>
      <c r="N97" s="25"/>
    </row>
    <row r="98" spans="1:21" s="24" customFormat="1" x14ac:dyDescent="0.25">
      <c r="B98" s="25"/>
      <c r="H98" s="25"/>
      <c r="N98" s="25"/>
    </row>
    <row r="99" spans="1:21" s="24" customFormat="1" x14ac:dyDescent="0.25">
      <c r="B99" s="25"/>
      <c r="H99" s="25"/>
      <c r="N99" s="25"/>
    </row>
    <row r="100" spans="1:21" s="24" customFormat="1" x14ac:dyDescent="0.25">
      <c r="B100" s="25"/>
      <c r="H100" s="25"/>
      <c r="N100" s="25"/>
    </row>
    <row r="101" spans="1:21" s="24" customFormat="1" x14ac:dyDescent="0.25">
      <c r="B101" s="25"/>
      <c r="H101" s="25"/>
      <c r="N101" s="25"/>
    </row>
    <row r="102" spans="1:21" s="24" customFormat="1" x14ac:dyDescent="0.25">
      <c r="B102" s="25"/>
      <c r="H102" s="25"/>
      <c r="N102" s="25"/>
    </row>
    <row r="103" spans="1:21" s="24" customFormat="1" x14ac:dyDescent="0.25">
      <c r="B103" s="25"/>
      <c r="H103" s="25"/>
      <c r="N103" s="25"/>
    </row>
    <row r="104" spans="1:21" s="24" customFormat="1" x14ac:dyDescent="0.25">
      <c r="B104" s="25"/>
      <c r="H104" s="25"/>
      <c r="N104" s="25"/>
    </row>
    <row r="105" spans="1:21" s="24" customFormat="1" x14ac:dyDescent="0.25">
      <c r="B105" s="25"/>
      <c r="H105" s="25"/>
      <c r="N105" s="25"/>
    </row>
    <row r="106" spans="1:21" s="24" customFormat="1" x14ac:dyDescent="0.25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25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25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25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 xr:uid="{00000000-0004-0000-0400-000000000000}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523da-d425-4f99-a8e5-5c2e3b2a633d">
      <Terms xmlns="http://schemas.microsoft.com/office/infopath/2007/PartnerControls"/>
    </lcf76f155ced4ddcb4097134ff3c332f>
    <TaxCatchAll xmlns="fe2c56db-766c-4c36-b3e5-267db87031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B9B56904BF949B5686BF4A38EDA2A" ma:contentTypeVersion="18" ma:contentTypeDescription="Crear nuevo documento." ma:contentTypeScope="" ma:versionID="ce64fcf8c612fba45971834635b357a2">
  <xsd:schema xmlns:xsd="http://www.w3.org/2001/XMLSchema" xmlns:xs="http://www.w3.org/2001/XMLSchema" xmlns:p="http://schemas.microsoft.com/office/2006/metadata/properties" xmlns:ns2="0cc523da-d425-4f99-a8e5-5c2e3b2a633d" xmlns:ns3="fe2c56db-766c-4c36-b3e5-267db87031a2" targetNamespace="http://schemas.microsoft.com/office/2006/metadata/properties" ma:root="true" ma:fieldsID="88200ffd2aa9acd56f0813d37853f238" ns2:_="" ns3:_="">
    <xsd:import namespace="0cc523da-d425-4f99-a8e5-5c2e3b2a633d"/>
    <xsd:import namespace="fe2c56db-766c-4c36-b3e5-267db87031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523da-d425-4f99-a8e5-5c2e3b2a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b152b31-2f70-47a2-955d-47e10eaa1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c56db-766c-4c36-b3e5-267db87031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a09c49-242a-4d4c-82d1-3bbd2dc8038b}" ma:internalName="TaxCatchAll" ma:showField="CatchAllData" ma:web="fe2c56db-766c-4c36-b3e5-267db87031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AD6F1E-6DA2-4A09-8756-670916A8844D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e2c56db-766c-4c36-b3e5-267db87031a2"/>
    <ds:schemaRef ds:uri="http://purl.org/dc/terms/"/>
    <ds:schemaRef ds:uri="0cc523da-d425-4f99-a8e5-5c2e3b2a633d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D1C8F8-EF2A-4108-8E9E-F7259E57A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523da-d425-4f99-a8e5-5c2e3b2a633d"/>
    <ds:schemaRef ds:uri="fe2c56db-766c-4c36-b3e5-267db8703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EBD339-F7B7-4221-AB25-5BC127A7F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ANUAL'!Área_de_impresión</vt:lpstr>
      <vt:lpstr>'CONTRACTACIO 1r TR 2024'!Área_de_impresión</vt:lpstr>
      <vt:lpstr>'CONTRACTACIO 2n TR 2024'!Área_de_impresión</vt:lpstr>
      <vt:lpstr>'CONTRACTACIO 3r TR 2024'!Área_de_impresión</vt:lpstr>
      <vt:lpstr>'CONTRACTACIO 4t TR 2024'!Área_de_impresión</vt:lpstr>
    </vt:vector>
  </TitlesOfParts>
  <Company>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Pol Casanovas Chevalier</cp:lastModifiedBy>
  <cp:lastPrinted>2020-02-14T09:12:43Z</cp:lastPrinted>
  <dcterms:created xsi:type="dcterms:W3CDTF">2016-02-03T12:33:15Z</dcterms:created>
  <dcterms:modified xsi:type="dcterms:W3CDTF">2024-10-31T08:37:07Z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0x010100C69B9B56904BF949B5686BF4A38EDA2A</vt:lpwstr>
  </property>
  <property fmtid="{D5CDD505-2E9C-101B-9397-08002B2CF9AE}" pid="3" name="MediaServiceImageTags">
    <vt:lpwstr/>
  </property>
</Properties>
</file>