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tersa.sharepoint.com/Juridic/AsJu2/TRANSPARENCIA/TRANSPARENCIA/GOVERN OBERT/2024/QUADRES CONTRACTACIO TOTAL/"/>
    </mc:Choice>
  </mc:AlternateContent>
  <xr:revisionPtr revIDLastSave="23" documentId="11_C2D1A35BD45D2912FE803C707517196A58AC71DC" xr6:coauthVersionLast="47" xr6:coauthVersionMax="47" xr10:uidLastSave="{7963477D-D7A2-4C60-9D7D-94D2356C5BD2}"/>
  <bookViews>
    <workbookView xWindow="-120" yWindow="-120" windowWidth="29040" windowHeight="15720" tabRatio="700" activeTab="2" xr2:uid="{00000000-000D-0000-FFFF-FFFF00000000}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ANUAL'!$A$1:$AE$49</definedName>
    <definedName name="_xlnm.Print_Area" localSheetId="0">'CONTRACTACIO 1r TR 2024'!$A$1:$AE$46</definedName>
    <definedName name="_xlnm.Print_Area" localSheetId="1">'CONTRACTACIO 2n TR 2024'!$A$1:$AE$46</definedName>
    <definedName name="_xlnm.Print_Area" localSheetId="2">'CONTRACTACIO 3r TR 2024'!$A$1:$AE$46</definedName>
    <definedName name="_xlnm.Print_Area" localSheetId="3">'CONTRACTACIO 4t TR 2024'!$A$1:$AE$46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7" l="1"/>
  <c r="A28" i="6"/>
  <c r="A28" i="5"/>
  <c r="A28" i="4"/>
  <c r="A27" i="7"/>
  <c r="A27" i="6"/>
  <c r="A27" i="5"/>
  <c r="A27" i="4"/>
  <c r="E44" i="6" l="1"/>
  <c r="F44" i="6" s="1"/>
  <c r="D44" i="6"/>
  <c r="B44" i="6"/>
  <c r="C44" i="6" s="1"/>
  <c r="E44" i="5"/>
  <c r="F44" i="5" s="1"/>
  <c r="D44" i="5"/>
  <c r="B44" i="5"/>
  <c r="C44" i="5"/>
  <c r="E44" i="4"/>
  <c r="F44" i="4"/>
  <c r="D44" i="4"/>
  <c r="B44" i="4"/>
  <c r="C44" i="4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W23" i="1"/>
  <c r="U23" i="1"/>
  <c r="R23" i="1"/>
  <c r="P23" i="1"/>
  <c r="M23" i="1"/>
  <c r="AD23" i="7"/>
  <c r="AE23" i="7" s="1"/>
  <c r="AC23" i="7"/>
  <c r="AA23" i="7"/>
  <c r="AB23" i="7"/>
  <c r="Y23" i="7"/>
  <c r="Z23" i="7"/>
  <c r="X23" i="7"/>
  <c r="V23" i="7"/>
  <c r="W23" i="7" s="1"/>
  <c r="T23" i="7"/>
  <c r="U23" i="7" s="1"/>
  <c r="S23" i="7"/>
  <c r="Q23" i="7"/>
  <c r="R23" i="7"/>
  <c r="O23" i="7"/>
  <c r="P23" i="7"/>
  <c r="N23" i="7"/>
  <c r="L23" i="7"/>
  <c r="M23" i="7"/>
  <c r="J23" i="7"/>
  <c r="E44" i="7" s="1"/>
  <c r="I23" i="7"/>
  <c r="G23" i="7"/>
  <c r="E23" i="7"/>
  <c r="D23" i="7"/>
  <c r="B23" i="7"/>
  <c r="B8" i="7"/>
  <c r="B8" i="6"/>
  <c r="B8" i="5"/>
  <c r="B8" i="4"/>
  <c r="AD22" i="7"/>
  <c r="AE22" i="7" s="1"/>
  <c r="AC22" i="7"/>
  <c r="AA22" i="7"/>
  <c r="AB22" i="7" s="1"/>
  <c r="Y22" i="7"/>
  <c r="Z22" i="7"/>
  <c r="X22" i="7"/>
  <c r="V22" i="7"/>
  <c r="W22" i="7"/>
  <c r="T22" i="7"/>
  <c r="U22" i="7"/>
  <c r="S22" i="7"/>
  <c r="Q22" i="7"/>
  <c r="R22" i="7"/>
  <c r="O22" i="7"/>
  <c r="P22" i="7" s="1"/>
  <c r="N22" i="7"/>
  <c r="D43" i="7" s="1"/>
  <c r="L22" i="7"/>
  <c r="M22" i="7" s="1"/>
  <c r="J22" i="7"/>
  <c r="I22" i="7"/>
  <c r="G22" i="7"/>
  <c r="E22" i="7"/>
  <c r="D22" i="7"/>
  <c r="B22" i="7"/>
  <c r="E43" i="6"/>
  <c r="D43" i="6"/>
  <c r="B43" i="6"/>
  <c r="AE22" i="6"/>
  <c r="AB22" i="6"/>
  <c r="Z22" i="6"/>
  <c r="W22" i="6"/>
  <c r="U22" i="6"/>
  <c r="R22" i="6"/>
  <c r="P22" i="6"/>
  <c r="M22" i="6"/>
  <c r="E43" i="5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/>
  <c r="AE22" i="1"/>
  <c r="AB22" i="1"/>
  <c r="Z22" i="1"/>
  <c r="W22" i="1"/>
  <c r="U22" i="1"/>
  <c r="R22" i="1"/>
  <c r="P22" i="1"/>
  <c r="M22" i="1"/>
  <c r="E43" i="7"/>
  <c r="F43" i="7" s="1"/>
  <c r="C13" i="4"/>
  <c r="B25" i="1"/>
  <c r="B16" i="7"/>
  <c r="C16" i="7"/>
  <c r="D16" i="7"/>
  <c r="J24" i="7"/>
  <c r="E24" i="7"/>
  <c r="O24" i="7"/>
  <c r="P24" i="7"/>
  <c r="T24" i="7"/>
  <c r="U24" i="7" s="1"/>
  <c r="Y24" i="7"/>
  <c r="E45" i="7" s="1"/>
  <c r="F45" i="7" s="1"/>
  <c r="Z24" i="7"/>
  <c r="AD24" i="7"/>
  <c r="AE24" i="7" s="1"/>
  <c r="E13" i="7"/>
  <c r="J13" i="7"/>
  <c r="O13" i="7"/>
  <c r="T13" i="7"/>
  <c r="Y13" i="7"/>
  <c r="Z13" i="7"/>
  <c r="AD13" i="7"/>
  <c r="AE13" i="7" s="1"/>
  <c r="E20" i="7"/>
  <c r="J20" i="7"/>
  <c r="O20" i="7"/>
  <c r="AD20" i="7"/>
  <c r="T20" i="7"/>
  <c r="U20" i="7" s="1"/>
  <c r="Y20" i="7"/>
  <c r="E21" i="7"/>
  <c r="J21" i="7"/>
  <c r="O21" i="7"/>
  <c r="AD21" i="7"/>
  <c r="T21" i="7"/>
  <c r="U21" i="7" s="1"/>
  <c r="Y21" i="7"/>
  <c r="Y25" i="7" s="1"/>
  <c r="O39" i="7" s="1"/>
  <c r="P39" i="7" s="1"/>
  <c r="J14" i="7"/>
  <c r="K14" i="7" s="1"/>
  <c r="O14" i="7"/>
  <c r="E14" i="7"/>
  <c r="T14" i="7"/>
  <c r="U14" i="7" s="1"/>
  <c r="Y14" i="7"/>
  <c r="AD14" i="7"/>
  <c r="AE14" i="7" s="1"/>
  <c r="J15" i="7"/>
  <c r="O15" i="7"/>
  <c r="E15" i="7"/>
  <c r="T15" i="7"/>
  <c r="T25" i="7" s="1"/>
  <c r="O37" i="7" s="1"/>
  <c r="P37" i="7" s="1"/>
  <c r="U15" i="7"/>
  <c r="Y15" i="7"/>
  <c r="Z15" i="7" s="1"/>
  <c r="AD15" i="7"/>
  <c r="AE15" i="7" s="1"/>
  <c r="J16" i="7"/>
  <c r="O16" i="7"/>
  <c r="E16" i="7"/>
  <c r="F16" i="7"/>
  <c r="T16" i="7"/>
  <c r="Y16" i="7"/>
  <c r="AD16" i="7"/>
  <c r="AE16" i="7" s="1"/>
  <c r="J17" i="7"/>
  <c r="K17" i="7" s="1"/>
  <c r="O17" i="7"/>
  <c r="E17" i="7"/>
  <c r="F17" i="7" s="1"/>
  <c r="T17" i="7"/>
  <c r="U17" i="7" s="1"/>
  <c r="Y17" i="7"/>
  <c r="Z17" i="7"/>
  <c r="AD17" i="7"/>
  <c r="J18" i="7"/>
  <c r="O18" i="7"/>
  <c r="E39" i="7" s="1"/>
  <c r="AD18" i="7"/>
  <c r="AE18" i="7" s="1"/>
  <c r="E18" i="7"/>
  <c r="T18" i="7"/>
  <c r="Y18" i="7"/>
  <c r="Z18" i="7" s="1"/>
  <c r="J19" i="7"/>
  <c r="O19" i="7"/>
  <c r="AD19" i="7"/>
  <c r="AE19" i="7"/>
  <c r="E19" i="7"/>
  <c r="F19" i="7" s="1"/>
  <c r="T19" i="7"/>
  <c r="U19" i="7"/>
  <c r="Y19" i="7"/>
  <c r="Z19" i="7" s="1"/>
  <c r="I24" i="7"/>
  <c r="D24" i="7"/>
  <c r="N24" i="7"/>
  <c r="S24" i="7"/>
  <c r="X24" i="7"/>
  <c r="AC24" i="7"/>
  <c r="I16" i="7"/>
  <c r="N16" i="7"/>
  <c r="S16" i="7"/>
  <c r="D37" i="7" s="1"/>
  <c r="X16" i="7"/>
  <c r="AC16" i="7"/>
  <c r="D13" i="7"/>
  <c r="I13" i="7"/>
  <c r="N13" i="7"/>
  <c r="S13" i="7"/>
  <c r="X13" i="7"/>
  <c r="AC13" i="7"/>
  <c r="D20" i="7"/>
  <c r="I20" i="7"/>
  <c r="N20" i="7"/>
  <c r="AC20" i="7"/>
  <c r="S20" i="7"/>
  <c r="X20" i="7"/>
  <c r="D21" i="7"/>
  <c r="I21" i="7"/>
  <c r="N21" i="7"/>
  <c r="AC21" i="7"/>
  <c r="S21" i="7"/>
  <c r="X21" i="7"/>
  <c r="I14" i="7"/>
  <c r="D35" i="7" s="1"/>
  <c r="N14" i="7"/>
  <c r="D14" i="7"/>
  <c r="S14" i="7"/>
  <c r="S25" i="7" s="1"/>
  <c r="N37" i="7" s="1"/>
  <c r="X14" i="7"/>
  <c r="AC14" i="7"/>
  <c r="I15" i="7"/>
  <c r="D36" i="7" s="1"/>
  <c r="N15" i="7"/>
  <c r="D15" i="7"/>
  <c r="S15" i="7"/>
  <c r="X15" i="7"/>
  <c r="AC15" i="7"/>
  <c r="I17" i="7"/>
  <c r="D38" i="7" s="1"/>
  <c r="N17" i="7"/>
  <c r="D17" i="7"/>
  <c r="S17" i="7"/>
  <c r="X17" i="7"/>
  <c r="AC17" i="7"/>
  <c r="I18" i="7"/>
  <c r="N18" i="7"/>
  <c r="D39" i="7" s="1"/>
  <c r="AC18" i="7"/>
  <c r="D18" i="7"/>
  <c r="S18" i="7"/>
  <c r="X18" i="7"/>
  <c r="I19" i="7"/>
  <c r="N19" i="7"/>
  <c r="AC19" i="7"/>
  <c r="D19" i="7"/>
  <c r="D40" i="7" s="1"/>
  <c r="S19" i="7"/>
  <c r="X19" i="7"/>
  <c r="G24" i="7"/>
  <c r="B24" i="7"/>
  <c r="L24" i="7"/>
  <c r="M24" i="7" s="1"/>
  <c r="Q24" i="7"/>
  <c r="R24" i="7"/>
  <c r="V24" i="7"/>
  <c r="B45" i="7" s="1"/>
  <c r="C45" i="7" s="1"/>
  <c r="AA24" i="7"/>
  <c r="AB24" i="7"/>
  <c r="G16" i="7"/>
  <c r="H16" i="7" s="1"/>
  <c r="L16" i="7"/>
  <c r="Q16" i="7"/>
  <c r="V16" i="7"/>
  <c r="W16" i="7" s="1"/>
  <c r="AA16" i="7"/>
  <c r="AB16" i="7"/>
  <c r="B13" i="7"/>
  <c r="G13" i="7"/>
  <c r="L13" i="7"/>
  <c r="Q13" i="7"/>
  <c r="V13" i="7"/>
  <c r="W13" i="7"/>
  <c r="AA13" i="7"/>
  <c r="AB13" i="7" s="1"/>
  <c r="B20" i="7"/>
  <c r="C20" i="7" s="1"/>
  <c r="G20" i="7"/>
  <c r="L20" i="7"/>
  <c r="AA20" i="7"/>
  <c r="Q20" i="7"/>
  <c r="R20" i="7"/>
  <c r="V20" i="7"/>
  <c r="B21" i="7"/>
  <c r="C21" i="7" s="1"/>
  <c r="G21" i="7"/>
  <c r="H21" i="7" s="1"/>
  <c r="L21" i="7"/>
  <c r="M21" i="7" s="1"/>
  <c r="AA21" i="7"/>
  <c r="AB21" i="7" s="1"/>
  <c r="Q21" i="7"/>
  <c r="R21" i="7" s="1"/>
  <c r="V21" i="7"/>
  <c r="W21" i="7" s="1"/>
  <c r="G14" i="7"/>
  <c r="L14" i="7"/>
  <c r="B14" i="7"/>
  <c r="Q14" i="7"/>
  <c r="Q25" i="7" s="1"/>
  <c r="L37" i="7" s="1"/>
  <c r="M37" i="7" s="1"/>
  <c r="V14" i="7"/>
  <c r="W14" i="7"/>
  <c r="AA14" i="7"/>
  <c r="AB14" i="7" s="1"/>
  <c r="G15" i="7"/>
  <c r="L15" i="7"/>
  <c r="B15" i="7"/>
  <c r="Q15" i="7"/>
  <c r="V15" i="7"/>
  <c r="W15" i="7"/>
  <c r="AA15" i="7"/>
  <c r="G17" i="7"/>
  <c r="H17" i="7"/>
  <c r="L17" i="7"/>
  <c r="M17" i="7" s="1"/>
  <c r="B17" i="7"/>
  <c r="C17" i="7"/>
  <c r="Q17" i="7"/>
  <c r="V17" i="7"/>
  <c r="W17" i="7"/>
  <c r="AA17" i="7"/>
  <c r="G18" i="7"/>
  <c r="L18" i="7"/>
  <c r="AA18" i="7"/>
  <c r="B18" i="7"/>
  <c r="Q18" i="7"/>
  <c r="R18" i="7" s="1"/>
  <c r="V18" i="7"/>
  <c r="W18" i="7"/>
  <c r="G19" i="7"/>
  <c r="L19" i="7"/>
  <c r="AA19" i="7"/>
  <c r="B19" i="7"/>
  <c r="C19" i="7"/>
  <c r="Q19" i="7"/>
  <c r="R19" i="7"/>
  <c r="V19" i="7"/>
  <c r="W19" i="7"/>
  <c r="U18" i="7"/>
  <c r="R15" i="7"/>
  <c r="J25" i="6"/>
  <c r="K20" i="6"/>
  <c r="E25" i="6"/>
  <c r="O25" i="6"/>
  <c r="O36" i="6"/>
  <c r="Y25" i="6"/>
  <c r="O38" i="6" s="1"/>
  <c r="T25" i="6"/>
  <c r="O37" i="6"/>
  <c r="AD25" i="6"/>
  <c r="O39" i="6" s="1"/>
  <c r="P39" i="6" s="1"/>
  <c r="I25" i="6"/>
  <c r="N35" i="6" s="1"/>
  <c r="D25" i="6"/>
  <c r="N34" i="6"/>
  <c r="N25" i="6"/>
  <c r="N36" i="6" s="1"/>
  <c r="X25" i="6"/>
  <c r="N38" i="6"/>
  <c r="S25" i="6"/>
  <c r="N37" i="6" s="1"/>
  <c r="AC25" i="6"/>
  <c r="N39" i="6"/>
  <c r="G25" i="6"/>
  <c r="L35" i="6" s="1"/>
  <c r="M35" i="6" s="1"/>
  <c r="H15" i="6"/>
  <c r="B25" i="6"/>
  <c r="L25" i="6"/>
  <c r="L36" i="6" s="1"/>
  <c r="M36" i="6" s="1"/>
  <c r="V25" i="6"/>
  <c r="L38" i="6" s="1"/>
  <c r="Q25" i="6"/>
  <c r="L37" i="6"/>
  <c r="AA25" i="6"/>
  <c r="L39" i="6" s="1"/>
  <c r="M39" i="6" s="1"/>
  <c r="E45" i="6"/>
  <c r="E34" i="6"/>
  <c r="E35" i="6"/>
  <c r="F35" i="6" s="1"/>
  <c r="E36" i="6"/>
  <c r="F36" i="6" s="1"/>
  <c r="E37" i="6"/>
  <c r="E38" i="6"/>
  <c r="F38" i="6"/>
  <c r="E39" i="6"/>
  <c r="E40" i="6"/>
  <c r="E41" i="6"/>
  <c r="E42" i="6"/>
  <c r="D45" i="6"/>
  <c r="D34" i="6"/>
  <c r="D35" i="6"/>
  <c r="D36" i="6"/>
  <c r="D46" i="6" s="1"/>
  <c r="D37" i="6"/>
  <c r="D38" i="6"/>
  <c r="D39" i="6"/>
  <c r="D40" i="6"/>
  <c r="D41" i="6"/>
  <c r="D42" i="6"/>
  <c r="B45" i="6"/>
  <c r="B42" i="6"/>
  <c r="C42" i="6" s="1"/>
  <c r="B34" i="6"/>
  <c r="B35" i="6"/>
  <c r="B36" i="6"/>
  <c r="B37" i="6"/>
  <c r="B38" i="6"/>
  <c r="C38" i="6" s="1"/>
  <c r="B39" i="6"/>
  <c r="B40" i="6"/>
  <c r="B41" i="6"/>
  <c r="AE13" i="6"/>
  <c r="AE14" i="6"/>
  <c r="AE15" i="6"/>
  <c r="AE16" i="6"/>
  <c r="AE17" i="6"/>
  <c r="AE18" i="6"/>
  <c r="AE19" i="6"/>
  <c r="AE20" i="6"/>
  <c r="AE21" i="6"/>
  <c r="AE24" i="6"/>
  <c r="AB13" i="6"/>
  <c r="AB14" i="6"/>
  <c r="AB15" i="6"/>
  <c r="AB16" i="6"/>
  <c r="AB17" i="6"/>
  <c r="AB18" i="6"/>
  <c r="AB19" i="6"/>
  <c r="AB20" i="6"/>
  <c r="AB21" i="6"/>
  <c r="AB24" i="6"/>
  <c r="Z13" i="6"/>
  <c r="Z14" i="6"/>
  <c r="Z15" i="6"/>
  <c r="Z16" i="6"/>
  <c r="Z17" i="6"/>
  <c r="Z19" i="6"/>
  <c r="Z20" i="6"/>
  <c r="Z24" i="6"/>
  <c r="W13" i="6"/>
  <c r="W14" i="6"/>
  <c r="W15" i="6"/>
  <c r="W16" i="6"/>
  <c r="W17" i="6"/>
  <c r="W20" i="6"/>
  <c r="W21" i="6"/>
  <c r="W24" i="6"/>
  <c r="U14" i="6"/>
  <c r="U15" i="6"/>
  <c r="U17" i="6"/>
  <c r="U18" i="6"/>
  <c r="U19" i="6"/>
  <c r="U20" i="6"/>
  <c r="U21" i="6"/>
  <c r="U24" i="6"/>
  <c r="R13" i="6"/>
  <c r="R14" i="6"/>
  <c r="R15" i="6"/>
  <c r="R17" i="6"/>
  <c r="R18" i="6"/>
  <c r="R19" i="6"/>
  <c r="R20" i="6"/>
  <c r="R21" i="6"/>
  <c r="R24" i="6"/>
  <c r="P13" i="6"/>
  <c r="P15" i="6"/>
  <c r="P16" i="6"/>
  <c r="P18" i="6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 s="1"/>
  <c r="P39" i="5" s="1"/>
  <c r="AC25" i="5"/>
  <c r="N39" i="5"/>
  <c r="AA25" i="5"/>
  <c r="L39" i="5" s="1"/>
  <c r="M39" i="5" s="1"/>
  <c r="E25" i="5"/>
  <c r="O34" i="5"/>
  <c r="J25" i="5"/>
  <c r="K18" i="5" s="1"/>
  <c r="O25" i="5"/>
  <c r="O36" i="5" s="1"/>
  <c r="T25" i="5"/>
  <c r="O37" i="5" s="1"/>
  <c r="P37" i="5" s="1"/>
  <c r="Y25" i="5"/>
  <c r="Z18" i="5"/>
  <c r="D25" i="5"/>
  <c r="N34" i="5" s="1"/>
  <c r="I25" i="5"/>
  <c r="N35" i="5" s="1"/>
  <c r="N25" i="5"/>
  <c r="N36" i="5" s="1"/>
  <c r="S25" i="5"/>
  <c r="N37" i="5" s="1"/>
  <c r="X25" i="5"/>
  <c r="N38" i="5" s="1"/>
  <c r="B25" i="5"/>
  <c r="L34" i="5" s="1"/>
  <c r="G25" i="5"/>
  <c r="H19" i="5" s="1"/>
  <c r="L25" i="5"/>
  <c r="L36" i="5" s="1"/>
  <c r="Q25" i="5"/>
  <c r="L37" i="5"/>
  <c r="M37" i="5" s="1"/>
  <c r="V25" i="5"/>
  <c r="L38" i="5"/>
  <c r="E34" i="5"/>
  <c r="E35" i="5"/>
  <c r="E36" i="5"/>
  <c r="E41" i="5"/>
  <c r="E42" i="5"/>
  <c r="E39" i="5"/>
  <c r="E40" i="5"/>
  <c r="E45" i="5"/>
  <c r="E37" i="5"/>
  <c r="E38" i="5"/>
  <c r="F38" i="5" s="1"/>
  <c r="D34" i="5"/>
  <c r="D35" i="5"/>
  <c r="D36" i="5"/>
  <c r="D41" i="5"/>
  <c r="D42" i="5"/>
  <c r="D39" i="5"/>
  <c r="D40" i="5"/>
  <c r="D45" i="5"/>
  <c r="D37" i="5"/>
  <c r="D38" i="5"/>
  <c r="B34" i="5"/>
  <c r="B35" i="5"/>
  <c r="B36" i="5"/>
  <c r="B41" i="5"/>
  <c r="B42" i="5"/>
  <c r="C42" i="5" s="1"/>
  <c r="B45" i="5"/>
  <c r="B39" i="5"/>
  <c r="B40" i="5"/>
  <c r="B37" i="5"/>
  <c r="B38" i="5"/>
  <c r="C38" i="5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15" i="5"/>
  <c r="Z16" i="5"/>
  <c r="Z17" i="5"/>
  <c r="Z19" i="5"/>
  <c r="Z20" i="5"/>
  <c r="Z21" i="5"/>
  <c r="W13" i="5"/>
  <c r="W14" i="5"/>
  <c r="W15" i="5"/>
  <c r="W25" i="5" s="1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M14" i="5"/>
  <c r="M15" i="5"/>
  <c r="M16" i="5"/>
  <c r="M17" i="5"/>
  <c r="M18" i="5"/>
  <c r="M20" i="5"/>
  <c r="M21" i="5"/>
  <c r="K16" i="5"/>
  <c r="K17" i="5"/>
  <c r="H16" i="5"/>
  <c r="H17" i="5"/>
  <c r="H21" i="5"/>
  <c r="F13" i="5"/>
  <c r="F14" i="5"/>
  <c r="F15" i="5"/>
  <c r="F16" i="5"/>
  <c r="F17" i="5"/>
  <c r="F18" i="5"/>
  <c r="F19" i="5"/>
  <c r="C15" i="5"/>
  <c r="C16" i="5"/>
  <c r="C17" i="5"/>
  <c r="C18" i="5"/>
  <c r="C19" i="5"/>
  <c r="C21" i="5"/>
  <c r="E45" i="4"/>
  <c r="F45" i="4" s="1"/>
  <c r="E34" i="4"/>
  <c r="E35" i="4"/>
  <c r="E36" i="4"/>
  <c r="E37" i="4"/>
  <c r="E38" i="4"/>
  <c r="E39" i="4"/>
  <c r="E40" i="4"/>
  <c r="E41" i="4"/>
  <c r="E42" i="4"/>
  <c r="D45" i="4"/>
  <c r="B45" i="4"/>
  <c r="B42" i="4"/>
  <c r="C42" i="4" s="1"/>
  <c r="B34" i="4"/>
  <c r="B35" i="4"/>
  <c r="B36" i="4"/>
  <c r="B37" i="4"/>
  <c r="C37" i="4"/>
  <c r="B38" i="4"/>
  <c r="B39" i="4"/>
  <c r="B40" i="4"/>
  <c r="B41" i="4"/>
  <c r="AE13" i="4"/>
  <c r="AE14" i="4"/>
  <c r="AE15" i="4"/>
  <c r="AE16" i="4"/>
  <c r="AE17" i="4"/>
  <c r="AE18" i="4"/>
  <c r="AE19" i="4"/>
  <c r="AE20" i="4"/>
  <c r="AE21" i="4"/>
  <c r="AE24" i="4"/>
  <c r="AD25" i="4"/>
  <c r="O39" i="4" s="1"/>
  <c r="P39" i="4" s="1"/>
  <c r="AC25" i="4"/>
  <c r="N39" i="4" s="1"/>
  <c r="AB13" i="4"/>
  <c r="AB14" i="4"/>
  <c r="AB15" i="4"/>
  <c r="AB25" i="4" s="1"/>
  <c r="AB16" i="4"/>
  <c r="AB17" i="4"/>
  <c r="AB18" i="4"/>
  <c r="AB19" i="4"/>
  <c r="AB20" i="4"/>
  <c r="AB21" i="4"/>
  <c r="AB24" i="4"/>
  <c r="AA25" i="4"/>
  <c r="L39" i="4" s="1"/>
  <c r="M39" i="4" s="1"/>
  <c r="Z13" i="4"/>
  <c r="Z14" i="4"/>
  <c r="Z15" i="4"/>
  <c r="Z16" i="4"/>
  <c r="Z25" i="4" s="1"/>
  <c r="Z18" i="4"/>
  <c r="Z19" i="4"/>
  <c r="Y25" i="4"/>
  <c r="Z20" i="4"/>
  <c r="Z24" i="4"/>
  <c r="X25" i="4"/>
  <c r="N38" i="4" s="1"/>
  <c r="W13" i="4"/>
  <c r="W14" i="4"/>
  <c r="W15" i="4"/>
  <c r="W16" i="4"/>
  <c r="W18" i="4"/>
  <c r="W19" i="4"/>
  <c r="V25" i="4"/>
  <c r="L38" i="4" s="1"/>
  <c r="M38" i="4" s="1"/>
  <c r="W21" i="4"/>
  <c r="W24" i="4"/>
  <c r="T25" i="4"/>
  <c r="U13" i="4"/>
  <c r="U14" i="4"/>
  <c r="U15" i="4"/>
  <c r="U16" i="4"/>
  <c r="U25" i="4" s="1"/>
  <c r="U17" i="4"/>
  <c r="U18" i="4"/>
  <c r="U19" i="4"/>
  <c r="U20" i="4"/>
  <c r="U21" i="4"/>
  <c r="U24" i="4"/>
  <c r="S25" i="4"/>
  <c r="N37" i="4" s="1"/>
  <c r="Q25" i="4"/>
  <c r="R13" i="4"/>
  <c r="R14" i="4"/>
  <c r="R15" i="4"/>
  <c r="R16" i="4"/>
  <c r="R17" i="4"/>
  <c r="R18" i="4"/>
  <c r="R19" i="4"/>
  <c r="R20" i="4"/>
  <c r="R21" i="4"/>
  <c r="R24" i="4"/>
  <c r="O25" i="4"/>
  <c r="O36" i="4" s="1"/>
  <c r="P19" i="4"/>
  <c r="P17" i="4"/>
  <c r="P24" i="4"/>
  <c r="N25" i="4"/>
  <c r="N36" i="4" s="1"/>
  <c r="L25" i="4"/>
  <c r="L36" i="4" s="1"/>
  <c r="M19" i="4"/>
  <c r="M15" i="4"/>
  <c r="M16" i="4"/>
  <c r="M17" i="4"/>
  <c r="M21" i="4"/>
  <c r="M24" i="4"/>
  <c r="J25" i="4"/>
  <c r="K13" i="4" s="1"/>
  <c r="K16" i="4"/>
  <c r="K17" i="4"/>
  <c r="I25" i="4"/>
  <c r="N35" i="4" s="1"/>
  <c r="G25" i="4"/>
  <c r="H15" i="4" s="1"/>
  <c r="H16" i="4"/>
  <c r="H17" i="4"/>
  <c r="H21" i="4"/>
  <c r="E25" i="4"/>
  <c r="O34" i="4" s="1"/>
  <c r="F18" i="4"/>
  <c r="F13" i="4"/>
  <c r="F16" i="4"/>
  <c r="F17" i="4"/>
  <c r="F19" i="4"/>
  <c r="F21" i="4"/>
  <c r="F24" i="4"/>
  <c r="D25" i="4"/>
  <c r="N34" i="4" s="1"/>
  <c r="B25" i="4"/>
  <c r="L34" i="4" s="1"/>
  <c r="C16" i="4"/>
  <c r="C17" i="4"/>
  <c r="C19" i="4"/>
  <c r="C21" i="4"/>
  <c r="C24" i="4"/>
  <c r="O37" i="4"/>
  <c r="P37" i="4" s="1"/>
  <c r="D34" i="4"/>
  <c r="D35" i="4"/>
  <c r="D36" i="4"/>
  <c r="D37" i="4"/>
  <c r="D38" i="4"/>
  <c r="D39" i="4"/>
  <c r="D40" i="4"/>
  <c r="D41" i="4"/>
  <c r="D42" i="4"/>
  <c r="J25" i="1"/>
  <c r="O35" i="1" s="1"/>
  <c r="K22" i="1"/>
  <c r="O25" i="1"/>
  <c r="O36" i="1" s="1"/>
  <c r="E25" i="1"/>
  <c r="Y25" i="1"/>
  <c r="O38" i="1"/>
  <c r="P38" i="1" s="1"/>
  <c r="I25" i="1"/>
  <c r="N35" i="1" s="1"/>
  <c r="N25" i="1"/>
  <c r="N36" i="1"/>
  <c r="D25" i="1"/>
  <c r="N34" i="1" s="1"/>
  <c r="X25" i="1"/>
  <c r="N38" i="1" s="1"/>
  <c r="G25" i="1"/>
  <c r="L35" i="1" s="1"/>
  <c r="H22" i="1"/>
  <c r="L25" i="1"/>
  <c r="M15" i="1" s="1"/>
  <c r="M20" i="1"/>
  <c r="V25" i="1"/>
  <c r="L38" i="1" s="1"/>
  <c r="M38" i="1" s="1"/>
  <c r="Q25" i="1"/>
  <c r="L37" i="1"/>
  <c r="M37" i="1" s="1"/>
  <c r="AE24" i="1"/>
  <c r="AE21" i="1"/>
  <c r="AE20" i="1"/>
  <c r="AE19" i="1"/>
  <c r="AE18" i="1"/>
  <c r="AE17" i="1"/>
  <c r="AE15" i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U24" i="1"/>
  <c r="R24" i="1"/>
  <c r="R21" i="1"/>
  <c r="R20" i="1"/>
  <c r="R19" i="1"/>
  <c r="R18" i="1"/>
  <c r="R17" i="1"/>
  <c r="R16" i="1"/>
  <c r="R15" i="1"/>
  <c r="R14" i="1"/>
  <c r="R25" i="1" s="1"/>
  <c r="P24" i="1"/>
  <c r="P21" i="1"/>
  <c r="P18" i="1"/>
  <c r="P17" i="1"/>
  <c r="P14" i="1"/>
  <c r="M24" i="1"/>
  <c r="M21" i="1"/>
  <c r="M18" i="1"/>
  <c r="M17" i="1"/>
  <c r="M16" i="1"/>
  <c r="M14" i="1"/>
  <c r="K24" i="1"/>
  <c r="K18" i="1"/>
  <c r="K17" i="1"/>
  <c r="K16" i="1"/>
  <c r="K14" i="1"/>
  <c r="H21" i="1"/>
  <c r="H19" i="1"/>
  <c r="H17" i="1"/>
  <c r="C24" i="1"/>
  <c r="C21" i="1"/>
  <c r="C20" i="1"/>
  <c r="C19" i="1"/>
  <c r="C18" i="1"/>
  <c r="C17" i="1"/>
  <c r="C16" i="1"/>
  <c r="C15" i="1"/>
  <c r="C25" i="1" s="1"/>
  <c r="C14" i="1"/>
  <c r="E45" i="1"/>
  <c r="E42" i="1"/>
  <c r="E34" i="1"/>
  <c r="E41" i="1"/>
  <c r="E35" i="1"/>
  <c r="E36" i="1"/>
  <c r="E37" i="1"/>
  <c r="F37" i="1" s="1"/>
  <c r="E38" i="1"/>
  <c r="E39" i="1"/>
  <c r="E40" i="1"/>
  <c r="D45" i="1"/>
  <c r="D42" i="1"/>
  <c r="D34" i="1"/>
  <c r="D41" i="1"/>
  <c r="D35" i="1"/>
  <c r="D36" i="1"/>
  <c r="D37" i="1"/>
  <c r="D38" i="1"/>
  <c r="D39" i="1"/>
  <c r="D40" i="1"/>
  <c r="B45" i="1"/>
  <c r="B42" i="1"/>
  <c r="C42" i="1" s="1"/>
  <c r="B34" i="1"/>
  <c r="B41" i="1"/>
  <c r="B35" i="1"/>
  <c r="B36" i="1"/>
  <c r="B37" i="1"/>
  <c r="B38" i="1"/>
  <c r="C38" i="1"/>
  <c r="B39" i="1"/>
  <c r="B40" i="1"/>
  <c r="AE13" i="1"/>
  <c r="AD25" i="1"/>
  <c r="O39" i="1" s="1"/>
  <c r="P39" i="1" s="1"/>
  <c r="AE16" i="1"/>
  <c r="AC25" i="1"/>
  <c r="N39" i="1" s="1"/>
  <c r="AB13" i="1"/>
  <c r="AA25" i="1"/>
  <c r="L39" i="1"/>
  <c r="M39" i="1" s="1"/>
  <c r="Z13" i="1"/>
  <c r="W13" i="1"/>
  <c r="U13" i="1"/>
  <c r="U14" i="1"/>
  <c r="U15" i="1"/>
  <c r="U16" i="1"/>
  <c r="U17" i="1"/>
  <c r="U18" i="1"/>
  <c r="U19" i="1"/>
  <c r="U20" i="1"/>
  <c r="U21" i="1"/>
  <c r="T25" i="1"/>
  <c r="O37" i="1" s="1"/>
  <c r="P37" i="1" s="1"/>
  <c r="S25" i="1"/>
  <c r="N37" i="1"/>
  <c r="R13" i="1"/>
  <c r="P13" i="1"/>
  <c r="K13" i="1"/>
  <c r="F14" i="1"/>
  <c r="F15" i="1"/>
  <c r="F16" i="1"/>
  <c r="F17" i="1"/>
  <c r="F18" i="1"/>
  <c r="F19" i="1"/>
  <c r="F21" i="1"/>
  <c r="P16" i="1"/>
  <c r="P16" i="5"/>
  <c r="P16" i="4"/>
  <c r="L37" i="4"/>
  <c r="F22" i="1"/>
  <c r="F23" i="1"/>
  <c r="F24" i="1"/>
  <c r="C22" i="1"/>
  <c r="C23" i="1"/>
  <c r="O34" i="6"/>
  <c r="F22" i="6"/>
  <c r="L34" i="6"/>
  <c r="M34" i="6" s="1"/>
  <c r="C22" i="6"/>
  <c r="F45" i="1"/>
  <c r="H20" i="6"/>
  <c r="H19" i="6"/>
  <c r="M18" i="6"/>
  <c r="M13" i="6"/>
  <c r="P19" i="6"/>
  <c r="P14" i="6"/>
  <c r="Z21" i="6"/>
  <c r="H22" i="6"/>
  <c r="O35" i="6"/>
  <c r="P35" i="6" s="1"/>
  <c r="K22" i="6"/>
  <c r="M13" i="5"/>
  <c r="H22" i="5"/>
  <c r="O38" i="5"/>
  <c r="P38" i="5" s="1"/>
  <c r="O35" i="5"/>
  <c r="K22" i="5"/>
  <c r="M14" i="4"/>
  <c r="P21" i="4"/>
  <c r="H22" i="4"/>
  <c r="K22" i="4"/>
  <c r="Z21" i="4"/>
  <c r="L34" i="1"/>
  <c r="F20" i="1"/>
  <c r="O34" i="1"/>
  <c r="P34" i="1" s="1"/>
  <c r="F13" i="1"/>
  <c r="F25" i="1" s="1"/>
  <c r="C13" i="1"/>
  <c r="K21" i="1"/>
  <c r="H16" i="1"/>
  <c r="H13" i="1"/>
  <c r="H14" i="1"/>
  <c r="H18" i="1"/>
  <c r="H24" i="1"/>
  <c r="Z18" i="6"/>
  <c r="C20" i="6"/>
  <c r="C13" i="6"/>
  <c r="C25" i="6" s="1"/>
  <c r="F14" i="6"/>
  <c r="F25" i="6" s="1"/>
  <c r="K15" i="6"/>
  <c r="R16" i="6"/>
  <c r="U16" i="6"/>
  <c r="U13" i="6"/>
  <c r="H18" i="6"/>
  <c r="H13" i="6"/>
  <c r="H24" i="6"/>
  <c r="H14" i="6"/>
  <c r="H25" i="6" s="1"/>
  <c r="K19" i="6"/>
  <c r="K14" i="6"/>
  <c r="K18" i="6"/>
  <c r="K21" i="6"/>
  <c r="K13" i="6"/>
  <c r="F13" i="6"/>
  <c r="W19" i="6"/>
  <c r="W18" i="6"/>
  <c r="K24" i="6"/>
  <c r="F43" i="6"/>
  <c r="H14" i="5"/>
  <c r="H24" i="5"/>
  <c r="K15" i="5"/>
  <c r="K14" i="5"/>
  <c r="K21" i="5"/>
  <c r="P15" i="5"/>
  <c r="P18" i="5"/>
  <c r="P13" i="5"/>
  <c r="P14" i="5"/>
  <c r="H15" i="5"/>
  <c r="K13" i="5"/>
  <c r="W18" i="5"/>
  <c r="R16" i="5"/>
  <c r="C14" i="5"/>
  <c r="C25" i="5" s="1"/>
  <c r="C13" i="5"/>
  <c r="F23" i="7"/>
  <c r="F43" i="5"/>
  <c r="AE21" i="5"/>
  <c r="AE20" i="5"/>
  <c r="C20" i="5"/>
  <c r="F21" i="5"/>
  <c r="F20" i="5"/>
  <c r="P21" i="5"/>
  <c r="C43" i="6"/>
  <c r="Z20" i="7"/>
  <c r="P15" i="4"/>
  <c r="H18" i="4"/>
  <c r="H14" i="4"/>
  <c r="K14" i="4"/>
  <c r="K18" i="4"/>
  <c r="C15" i="4"/>
  <c r="F15" i="4"/>
  <c r="P14" i="4"/>
  <c r="P13" i="4"/>
  <c r="H24" i="4"/>
  <c r="K24" i="4"/>
  <c r="C14" i="4"/>
  <c r="F14" i="4"/>
  <c r="F20" i="4"/>
  <c r="K21" i="4"/>
  <c r="H20" i="4"/>
  <c r="W17" i="4"/>
  <c r="O38" i="4"/>
  <c r="Z17" i="4"/>
  <c r="C18" i="4"/>
  <c r="M13" i="4"/>
  <c r="W20" i="4"/>
  <c r="L35" i="4"/>
  <c r="F43" i="4"/>
  <c r="K22" i="7"/>
  <c r="Z14" i="7"/>
  <c r="C24" i="7"/>
  <c r="AC25" i="7"/>
  <c r="N38" i="7" s="1"/>
  <c r="D34" i="7"/>
  <c r="D45" i="7"/>
  <c r="C35" i="1"/>
  <c r="R17" i="7"/>
  <c r="H22" i="7"/>
  <c r="F38" i="1"/>
  <c r="P17" i="7"/>
  <c r="P16" i="7"/>
  <c r="F37" i="4"/>
  <c r="Z16" i="7"/>
  <c r="M16" i="7"/>
  <c r="F43" i="1"/>
  <c r="F24" i="7"/>
  <c r="C22" i="7"/>
  <c r="C23" i="7"/>
  <c r="F15" i="7"/>
  <c r="F22" i="7"/>
  <c r="F42" i="1"/>
  <c r="F35" i="1"/>
  <c r="F39" i="1"/>
  <c r="C36" i="6"/>
  <c r="C41" i="6"/>
  <c r="C43" i="5"/>
  <c r="C43" i="4"/>
  <c r="C45" i="1"/>
  <c r="C37" i="1"/>
  <c r="C39" i="1"/>
  <c r="C15" i="7"/>
  <c r="K24" i="7"/>
  <c r="F37" i="6"/>
  <c r="F41" i="6"/>
  <c r="C39" i="6"/>
  <c r="C37" i="6"/>
  <c r="F40" i="6"/>
  <c r="C35" i="6"/>
  <c r="F42" i="6"/>
  <c r="M37" i="6"/>
  <c r="P37" i="6"/>
  <c r="U13" i="7"/>
  <c r="U16" i="7"/>
  <c r="F45" i="6"/>
  <c r="C34" i="6"/>
  <c r="P34" i="6"/>
  <c r="F34" i="6"/>
  <c r="F39" i="6"/>
  <c r="AB18" i="7"/>
  <c r="AB19" i="7"/>
  <c r="P36" i="6"/>
  <c r="C40" i="6"/>
  <c r="C45" i="6"/>
  <c r="C45" i="5"/>
  <c r="F45" i="5"/>
  <c r="M38" i="5"/>
  <c r="AE20" i="7"/>
  <c r="R16" i="7"/>
  <c r="C37" i="5"/>
  <c r="F37" i="5"/>
  <c r="C35" i="5"/>
  <c r="F18" i="7"/>
  <c r="F35" i="5"/>
  <c r="F21" i="7"/>
  <c r="F13" i="7"/>
  <c r="F14" i="7"/>
  <c r="F42" i="5"/>
  <c r="W20" i="7"/>
  <c r="AE17" i="7"/>
  <c r="F35" i="4"/>
  <c r="C38" i="4"/>
  <c r="C35" i="4"/>
  <c r="F38" i="4"/>
  <c r="F42" i="4"/>
  <c r="C45" i="4"/>
  <c r="K16" i="7"/>
  <c r="AB20" i="7"/>
  <c r="AB17" i="7"/>
  <c r="C18" i="7"/>
  <c r="C14" i="7"/>
  <c r="C13" i="7"/>
  <c r="R13" i="7"/>
  <c r="K21" i="7"/>
  <c r="P14" i="7"/>
  <c r="M14" i="7"/>
  <c r="H14" i="7"/>
  <c r="H24" i="7"/>
  <c r="P38" i="4"/>
  <c r="M37" i="4"/>
  <c r="H13" i="5" l="1"/>
  <c r="K20" i="5"/>
  <c r="K19" i="5"/>
  <c r="K25" i="5" s="1"/>
  <c r="H18" i="5"/>
  <c r="B39" i="7"/>
  <c r="P20" i="5"/>
  <c r="P19" i="5"/>
  <c r="P25" i="5" s="1"/>
  <c r="M19" i="5"/>
  <c r="B46" i="5"/>
  <c r="C34" i="5" s="1"/>
  <c r="H20" i="5"/>
  <c r="H25" i="5" s="1"/>
  <c r="L35" i="5"/>
  <c r="L40" i="5" s="1"/>
  <c r="M35" i="5" s="1"/>
  <c r="E46" i="5"/>
  <c r="F36" i="5" s="1"/>
  <c r="D46" i="5"/>
  <c r="P20" i="4"/>
  <c r="M20" i="4"/>
  <c r="B25" i="7"/>
  <c r="L34" i="7" s="1"/>
  <c r="B41" i="7"/>
  <c r="K20" i="4"/>
  <c r="K19" i="4"/>
  <c r="C20" i="4"/>
  <c r="C25" i="4" s="1"/>
  <c r="P18" i="4"/>
  <c r="H13" i="4"/>
  <c r="H19" i="4"/>
  <c r="K15" i="4"/>
  <c r="D46" i="4"/>
  <c r="O35" i="4"/>
  <c r="O40" i="4" s="1"/>
  <c r="E34" i="7"/>
  <c r="M18" i="4"/>
  <c r="P19" i="1"/>
  <c r="P20" i="1"/>
  <c r="M19" i="1"/>
  <c r="M13" i="1"/>
  <c r="K19" i="1"/>
  <c r="E40" i="7"/>
  <c r="B40" i="7"/>
  <c r="P15" i="1"/>
  <c r="P25" i="1" s="1"/>
  <c r="O25" i="7"/>
  <c r="P19" i="7" s="1"/>
  <c r="L36" i="1"/>
  <c r="L40" i="1" s="1"/>
  <c r="M35" i="1" s="1"/>
  <c r="K20" i="1"/>
  <c r="E46" i="1"/>
  <c r="F41" i="1" s="1"/>
  <c r="D41" i="7"/>
  <c r="H15" i="1"/>
  <c r="H20" i="1"/>
  <c r="K23" i="1"/>
  <c r="K15" i="1"/>
  <c r="D44" i="7"/>
  <c r="D46" i="1"/>
  <c r="B44" i="7"/>
  <c r="H23" i="1"/>
  <c r="F36" i="1"/>
  <c r="M25" i="1"/>
  <c r="B36" i="7"/>
  <c r="B46" i="1"/>
  <c r="C41" i="1" s="1"/>
  <c r="N40" i="6"/>
  <c r="F25" i="5"/>
  <c r="R25" i="5"/>
  <c r="Z25" i="5"/>
  <c r="E37" i="7"/>
  <c r="F37" i="7" s="1"/>
  <c r="E25" i="7"/>
  <c r="O34" i="7" s="1"/>
  <c r="AE25" i="1"/>
  <c r="AE25" i="4"/>
  <c r="M25" i="5"/>
  <c r="D25" i="7"/>
  <c r="N34" i="7" s="1"/>
  <c r="E46" i="4"/>
  <c r="F41" i="4" s="1"/>
  <c r="W25" i="6"/>
  <c r="AB15" i="7"/>
  <c r="R14" i="7"/>
  <c r="W24" i="7"/>
  <c r="W25" i="7" s="1"/>
  <c r="B43" i="7"/>
  <c r="C43" i="7" s="1"/>
  <c r="W25" i="4"/>
  <c r="AE25" i="5"/>
  <c r="X25" i="7"/>
  <c r="N39" i="7" s="1"/>
  <c r="N40" i="5"/>
  <c r="E41" i="7"/>
  <c r="B35" i="7"/>
  <c r="C35" i="7" s="1"/>
  <c r="U25" i="1"/>
  <c r="F25" i="4"/>
  <c r="R25" i="4"/>
  <c r="AA25" i="7"/>
  <c r="L38" i="7" s="1"/>
  <c r="M38" i="7" s="1"/>
  <c r="B46" i="6"/>
  <c r="B38" i="7"/>
  <c r="C38" i="7" s="1"/>
  <c r="E35" i="7"/>
  <c r="F35" i="7" s="1"/>
  <c r="E38" i="7"/>
  <c r="F38" i="7" s="1"/>
  <c r="B34" i="7"/>
  <c r="M25" i="6"/>
  <c r="U25" i="6"/>
  <c r="AB25" i="6"/>
  <c r="AE25" i="6"/>
  <c r="N40" i="1"/>
  <c r="Z25" i="1"/>
  <c r="J25" i="7"/>
  <c r="E46" i="6"/>
  <c r="E36" i="7"/>
  <c r="B46" i="4"/>
  <c r="C36" i="4" s="1"/>
  <c r="U25" i="5"/>
  <c r="AB25" i="5"/>
  <c r="I25" i="7"/>
  <c r="N35" i="7" s="1"/>
  <c r="B37" i="7"/>
  <c r="C37" i="7" s="1"/>
  <c r="K25" i="6"/>
  <c r="W25" i="1"/>
  <c r="C46" i="6"/>
  <c r="Z21" i="7"/>
  <c r="Z25" i="7" s="1"/>
  <c r="AB25" i="1"/>
  <c r="P25" i="6"/>
  <c r="R25" i="6"/>
  <c r="Z25" i="6"/>
  <c r="F46" i="6"/>
  <c r="P38" i="6"/>
  <c r="P40" i="6" s="1"/>
  <c r="O40" i="6"/>
  <c r="L40" i="6"/>
  <c r="M38" i="6"/>
  <c r="M40" i="6" s="1"/>
  <c r="AB25" i="7"/>
  <c r="V25" i="7"/>
  <c r="L39" i="7" s="1"/>
  <c r="M39" i="7" s="1"/>
  <c r="M34" i="5"/>
  <c r="O40" i="5"/>
  <c r="P35" i="5" s="1"/>
  <c r="R25" i="7"/>
  <c r="P34" i="5"/>
  <c r="L25" i="7"/>
  <c r="L40" i="4"/>
  <c r="M35" i="4" s="1"/>
  <c r="N40" i="4"/>
  <c r="P21" i="7"/>
  <c r="C25" i="7"/>
  <c r="U25" i="7"/>
  <c r="D42" i="7"/>
  <c r="E42" i="7"/>
  <c r="F42" i="7" s="1"/>
  <c r="O40" i="1"/>
  <c r="P35" i="1" s="1"/>
  <c r="M34" i="1"/>
  <c r="AE21" i="7"/>
  <c r="AE25" i="7" s="1"/>
  <c r="G25" i="7"/>
  <c r="H19" i="7" s="1"/>
  <c r="B42" i="7"/>
  <c r="AD25" i="7"/>
  <c r="O38" i="7" s="1"/>
  <c r="P38" i="7" s="1"/>
  <c r="N25" i="7"/>
  <c r="N36" i="7" s="1"/>
  <c r="F34" i="5" l="1"/>
  <c r="H18" i="7"/>
  <c r="C41" i="5"/>
  <c r="C39" i="5"/>
  <c r="K13" i="7"/>
  <c r="K18" i="7"/>
  <c r="F39" i="5"/>
  <c r="C40" i="5"/>
  <c r="C36" i="5"/>
  <c r="F41" i="5"/>
  <c r="F40" i="5"/>
  <c r="P36" i="5"/>
  <c r="P40" i="5" s="1"/>
  <c r="M36" i="5"/>
  <c r="M40" i="5" s="1"/>
  <c r="M25" i="4"/>
  <c r="P25" i="4"/>
  <c r="K25" i="4"/>
  <c r="H25" i="4"/>
  <c r="M34" i="4"/>
  <c r="P36" i="4"/>
  <c r="P34" i="4"/>
  <c r="F20" i="7"/>
  <c r="F25" i="7" s="1"/>
  <c r="C41" i="4"/>
  <c r="F39" i="4"/>
  <c r="F40" i="4"/>
  <c r="M36" i="4"/>
  <c r="C40" i="4"/>
  <c r="F34" i="4"/>
  <c r="F36" i="4"/>
  <c r="P18" i="7"/>
  <c r="P35" i="4"/>
  <c r="M13" i="7"/>
  <c r="M18" i="7"/>
  <c r="C34" i="4"/>
  <c r="C39" i="4"/>
  <c r="M19" i="7"/>
  <c r="H13" i="7"/>
  <c r="P15" i="7"/>
  <c r="P13" i="7"/>
  <c r="O35" i="7"/>
  <c r="K19" i="7"/>
  <c r="K25" i="1"/>
  <c r="F40" i="1"/>
  <c r="H25" i="1"/>
  <c r="C40" i="1"/>
  <c r="O36" i="7"/>
  <c r="P20" i="7"/>
  <c r="M20" i="7"/>
  <c r="F44" i="1"/>
  <c r="F34" i="1"/>
  <c r="K20" i="7"/>
  <c r="D46" i="7"/>
  <c r="L35" i="7"/>
  <c r="H20" i="7"/>
  <c r="K23" i="7"/>
  <c r="K15" i="7"/>
  <c r="C36" i="1"/>
  <c r="C44" i="1"/>
  <c r="H23" i="7"/>
  <c r="C34" i="1"/>
  <c r="P36" i="1"/>
  <c r="P40" i="1" s="1"/>
  <c r="N40" i="7"/>
  <c r="L36" i="7"/>
  <c r="M15" i="7"/>
  <c r="M36" i="1"/>
  <c r="M40" i="1" s="1"/>
  <c r="H15" i="7"/>
  <c r="E46" i="7"/>
  <c r="B46" i="7"/>
  <c r="C42" i="7"/>
  <c r="C46" i="5" l="1"/>
  <c r="F46" i="5"/>
  <c r="P40" i="4"/>
  <c r="M40" i="4"/>
  <c r="F46" i="4"/>
  <c r="F44" i="7"/>
  <c r="F39" i="7"/>
  <c r="P25" i="7"/>
  <c r="C46" i="4"/>
  <c r="C34" i="7"/>
  <c r="C39" i="7"/>
  <c r="M25" i="7"/>
  <c r="F46" i="1"/>
  <c r="O40" i="7"/>
  <c r="P34" i="7" s="1"/>
  <c r="F40" i="7"/>
  <c r="H25" i="7"/>
  <c r="L40" i="7"/>
  <c r="C40" i="7"/>
  <c r="F41" i="7"/>
  <c r="C46" i="1"/>
  <c r="C36" i="7"/>
  <c r="C41" i="7"/>
  <c r="K25" i="7"/>
  <c r="C44" i="7"/>
  <c r="F36" i="7"/>
  <c r="F34" i="7"/>
  <c r="P36" i="7" l="1"/>
  <c r="P35" i="7"/>
  <c r="M35" i="7"/>
  <c r="M34" i="7"/>
  <c r="C46" i="7"/>
  <c r="M36" i="7"/>
  <c r="F46" i="7"/>
  <c r="P40" i="7" l="1"/>
  <c r="M40" i="7"/>
</calcChain>
</file>

<file path=xl/sharedStrings.xml><?xml version="1.0" encoding="utf-8"?>
<sst xmlns="http://schemas.openxmlformats.org/spreadsheetml/2006/main" count="457" uniqueCount="62">
  <si>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</si>
  <si>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</si>
  <si>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</si>
  <si>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</si>
  <si>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</si>
  <si>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</si>
  <si>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</si>
  <si>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</si>
  <si>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</si>
  <si>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</si>
  <si>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</si>
  <si>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</si>
  <si>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</si>
  <si>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</si>
  <si>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</si>
  <si>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</si>
  <si>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</si>
  <si>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</si>
  <si>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</si>
  <si>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</si>
  <si>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</si>
  <si>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</si>
  <si>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</si>
  <si>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</si>
  <si>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</si>
  <si>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</si>
  <si>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</si>
  <si>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</si>
  <si>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</si>
  <si>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</si>
  <si>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</si>
  <si>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</si>
  <si>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</si>
  <si>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</si>
  <si>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</si>
  <si>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</si>
  <si>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</si>
  <si>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</si>
  <si>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</si>
  <si>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</si>
  <si>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</si>
  <si>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</si>
  <si>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</si>
  <si>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</si>
  <si>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</si>
  <si>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</si>
  <si>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</si>
  <si>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</si>
  <si>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</si>
  <si>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</si>
  <si>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</si>
  <si>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</si>
  <si>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</si>
  <si>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https://bcnroc.ajuntament.barcelona.cat/jspui/bitstream/11703/128073/5/GM_pressupost-general_2023.pdf#page=269</t>
  </si>
  <si>
    <t>1 de gener a 31 de març de 2024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</si>
  <si>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t>
  </si>
  <si>
    <t>1 d'abril a 30 de juny de 2024</t>
  </si>
  <si>
    <t>1 de juliol a 30 de setembre de 2024</t>
  </si>
  <si>
    <t>1 d'octubre a 31 de desembre de 2024</t>
  </si>
  <si>
    <t>ANY 2024</t>
  </si>
  <si>
    <t>1 de gener a 31 de desembre de 2024</t>
  </si>
  <si>
    <t>Selectives Metropolitanes SA (SEMESA)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</si>
</sst>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68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>
      <alignment horizontal="center" vertical="center"/>
    </xf>
    <xf numFmtId="3" fontId="4" fillId="0" borderId="40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3" fontId="4" fillId="0" borderId="8" xfId="0" quotePrefix="1" applyNumberFormat="1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>
      <alignment horizontal="right" vertical="center"/>
    </xf>
    <xf numFmtId="10" fontId="3" fillId="0" borderId="41" xfId="0" applyNumberFormat="1" applyFont="1" applyBorder="1" applyAlignment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165" fontId="4" fillId="0" borderId="2" xfId="0" quotePrefix="1" applyNumberFormat="1" applyFont="1" applyBorder="1" applyAlignment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5" fillId="0" borderId="26" xfId="0" applyFont="1" applyBorder="1" applyAlignment="1">
      <alignment horizontal="center" vertical="center"/>
    </xf>
    <xf numFmtId="0" fontId="11" fillId="0" borderId="27" xfId="0" quotePrefix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1" fillId="0" borderId="28" xfId="0" quotePrefix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1" fillId="0" borderId="32" xfId="0" quotePrefix="1" applyFont="1" applyBorder="1" applyAlignment="1">
      <alignment horizontal="center" vertical="center" wrapText="1"/>
    </xf>
    <xf numFmtId="0" fontId="4" fillId="2" borderId="3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4" fontId="9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0" fontId="15" fillId="0" borderId="28" xfId="0" quotePrefix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3" fillId="2" borderId="17" xfId="0" applyFont="1" applyFill="1" applyBorder="1" applyAlignment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4" fillId="2" borderId="35" xfId="0" applyFont="1" applyFill="1" applyBorder="1" applyAlignment="1">
      <alignment vertical="center"/>
    </xf>
    <xf numFmtId="165" fontId="24" fillId="0" borderId="1" xfId="0" applyNumberFormat="1" applyFont="1" applyBorder="1" applyAlignment="1">
      <alignment horizontal="right" vertical="center"/>
    </xf>
    <xf numFmtId="165" fontId="24" fillId="0" borderId="2" xfId="0" applyNumberFormat="1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4" fillId="2" borderId="9" xfId="0" applyFont="1" applyFill="1" applyBorder="1" applyAlignment="1">
      <alignment vertical="center"/>
    </xf>
    <xf numFmtId="3" fontId="24" fillId="0" borderId="8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3" fontId="3" fillId="0" borderId="23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45" fillId="2" borderId="0" xfId="0" applyFont="1" applyFill="1" applyAlignment="1">
      <alignment vertical="center"/>
    </xf>
    <xf numFmtId="0" fontId="44" fillId="2" borderId="2" xfId="0" applyFont="1" applyFill="1" applyBorder="1" applyAlignment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24" fillId="2" borderId="9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4" fillId="2" borderId="9" xfId="0" applyFont="1" applyFill="1" applyBorder="1" applyAlignment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4" fillId="2" borderId="9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3" fillId="3" borderId="2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46" fillId="0" borderId="0" xfId="59" applyFill="1" applyBorder="1" applyAlignment="1" applyProtection="1">
      <alignment horizontal="left" vertical="top" wrapText="1" indent="1"/>
    </xf>
    <xf numFmtId="0" fontId="46" fillId="0" borderId="0" xfId="59" applyFill="1" applyBorder="1" applyAlignment="1" applyProtection="1">
      <alignment horizontal="left" vertical="top" indent="1"/>
    </xf>
    <xf numFmtId="0" fontId="21" fillId="9" borderId="26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21" fillId="9" borderId="28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left" vertical="center" wrapText="1"/>
    </xf>
    <xf numFmtId="0" fontId="21" fillId="9" borderId="16" xfId="0" applyFont="1" applyFill="1" applyBorder="1" applyAlignment="1">
      <alignment horizontal="left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21" fillId="9" borderId="16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/>
    </xf>
    <xf numFmtId="0" fontId="22" fillId="9" borderId="14" xfId="0" applyFont="1" applyFill="1" applyBorder="1" applyAlignment="1">
      <alignment horizontal="center" vertical="center"/>
    </xf>
    <xf numFmtId="0" fontId="22" fillId="9" borderId="15" xfId="0" applyFont="1" applyFill="1" applyBorder="1" applyAlignment="1">
      <alignment horizontal="center" vertical="center"/>
    </xf>
  </cellXfs>
  <cellStyles count="60">
    <cellStyle name="20% - Èmfasi1 2" xfId="47" xr:uid="{00000000-0005-0000-0000-000001000000}"/>
    <cellStyle name="20% - Èmfasi2 2" xfId="49" xr:uid="{00000000-0005-0000-0000-000003000000}"/>
    <cellStyle name="20% - Èmfasi3 2" xfId="51" xr:uid="{00000000-0005-0000-0000-000005000000}"/>
    <cellStyle name="20% - Èmfasi4 2" xfId="53" xr:uid="{00000000-0005-0000-0000-000007000000}"/>
    <cellStyle name="20% - Èmfasi5 2" xfId="55" xr:uid="{00000000-0005-0000-0000-000009000000}"/>
    <cellStyle name="20% - Èmfasi6 2" xfId="57" xr:uid="{00000000-0005-0000-0000-00000B000000}"/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Èmfasi1 2" xfId="48" xr:uid="{00000000-0005-0000-0000-00000D000000}"/>
    <cellStyle name="40% - Èmfasi2 2" xfId="50" xr:uid="{00000000-0005-0000-0000-00000F000000}"/>
    <cellStyle name="40% - Èmfasi3 2" xfId="52" xr:uid="{00000000-0005-0000-0000-000011000000}"/>
    <cellStyle name="40% - Èmfasi4 2" xfId="54" xr:uid="{00000000-0005-0000-0000-000013000000}"/>
    <cellStyle name="40% - Èmfasi5 2" xfId="56" xr:uid="{00000000-0005-0000-0000-000015000000}"/>
    <cellStyle name="40% - Èmfasi6 2" xfId="58" xr:uid="{00000000-0005-0000-0000-000017000000}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Hipervínculo" xfId="59" builtinId="8"/>
    <cellStyle name="Incorrecto" xfId="9" builtinId="27" customBuiltin="1"/>
    <cellStyle name="Moneda" xfId="2" builtinId="4"/>
    <cellStyle name="Neutral" xfId="10" builtinId="28" customBuiltin="1"/>
    <cellStyle name="Normal" xfId="0" builtinId="0"/>
    <cellStyle name="Normal 2" xfId="44" xr:uid="{00000000-0005-0000-0000-00002E000000}"/>
    <cellStyle name="Normal 3" xfId="45" xr:uid="{00000000-0005-0000-0000-00002F000000}"/>
    <cellStyle name="Nota 2" xfId="46" xr:uid="{00000000-0005-0000-0000-000031000000}"/>
    <cellStyle name="Notas" xfId="17" builtinId="10" customBuiltin="1"/>
    <cellStyle name="Porcentaje" xfId="1" builtinId="5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3F-4136-A387-9D53E26EBD9C}"/>
                </c:ext>
              </c:extLst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3F-4136-A387-9D53E26EBD9C}"/>
                </c:ext>
              </c:extLst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3F-4136-A387-9D53E26EBD9C}"/>
                </c:ext>
              </c:extLst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3F-4136-A387-9D53E26EBD9C}"/>
                </c:ext>
              </c:extLst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3F-4136-A387-9D53E26EBD9C}"/>
                </c:ext>
              </c:extLst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3F-4136-A387-9D53E26EBD9C}"/>
                </c:ext>
              </c:extLst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3F-4136-A387-9D53E26EBD9C}"/>
                </c:ext>
              </c:extLst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3F-4136-A387-9D53E26EBD9C}"/>
                </c:ext>
              </c:extLst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3F-4136-A387-9D53E26EBD9C}"/>
                </c:ext>
              </c:extLst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3F-4136-A387-9D53E26EBD9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ANUAL'!$B$34:$B$45</c:f>
              <c:numCache>
                <c:formatCode>#,##0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125</c:v>
                </c:pt>
                <c:pt idx="7">
                  <c:v>265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3F-4136-A387-9D53E26EB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3A-4871-9204-1FF5438AF3DC}"/>
                </c:ext>
              </c:extLst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3A-4871-9204-1FF5438AF3DC}"/>
                </c:ext>
              </c:extLst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3A-4871-9204-1FF5438AF3DC}"/>
                </c:ext>
              </c:extLst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3A-4871-9204-1FF5438AF3DC}"/>
                </c:ext>
              </c:extLst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3A-4871-9204-1FF5438AF3DC}"/>
                </c:ext>
              </c:extLst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3A-4871-9204-1FF5438AF3DC}"/>
                </c:ext>
              </c:extLst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3A-4871-9204-1FF5438AF3DC}"/>
                </c:ext>
              </c:extLst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3A-4871-9204-1FF5438AF3DC}"/>
                </c:ext>
              </c:extLst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3A-4871-9204-1FF5438AF3DC}"/>
                </c:ext>
              </c:extLst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3A-4871-9204-1FF5438AF3D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ANUAL'!$E$34:$E$45</c:f>
              <c:numCache>
                <c:formatCode>#,##0.00\ "€"</c:formatCode>
                <c:ptCount val="12"/>
                <c:pt idx="0">
                  <c:v>828821.69</c:v>
                </c:pt>
                <c:pt idx="1">
                  <c:v>0</c:v>
                </c:pt>
                <c:pt idx="2">
                  <c:v>147589.89000000001</c:v>
                </c:pt>
                <c:pt idx="3">
                  <c:v>0</c:v>
                </c:pt>
                <c:pt idx="4">
                  <c:v>0</c:v>
                </c:pt>
                <c:pt idx="5">
                  <c:v>227228.83</c:v>
                </c:pt>
                <c:pt idx="6">
                  <c:v>175741.27999999997</c:v>
                </c:pt>
                <c:pt idx="7">
                  <c:v>338852.2</c:v>
                </c:pt>
                <c:pt idx="8">
                  <c:v>0</c:v>
                </c:pt>
                <c:pt idx="9">
                  <c:v>0</c:v>
                </c:pt>
                <c:pt idx="10">
                  <c:v>1271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3A-4871-9204-1FF5438AF3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1F-49EF-A0A3-D1179F8CAACE}"/>
                </c:ext>
              </c:extLst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1F-49EF-A0A3-D1179F8CAACE}"/>
                </c:ext>
              </c:extLst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1F-49EF-A0A3-D1179F8CAACE}"/>
                </c:ext>
              </c:extLst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1F-49EF-A0A3-D1179F8CAAC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ANUAL'!$L$34:$L$39</c:f>
              <c:numCache>
                <c:formatCode>#,##0</c:formatCode>
                <c:ptCount val="6"/>
                <c:pt idx="0">
                  <c:v>0</c:v>
                </c:pt>
                <c:pt idx="1">
                  <c:v>146</c:v>
                </c:pt>
                <c:pt idx="2">
                  <c:v>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1F-49EF-A0A3-D1179F8CAA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DD-44AC-AE20-A9AA36EA8020}"/>
                </c:ext>
              </c:extLst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DD-44AC-AE20-A9AA36EA8020}"/>
                </c:ext>
              </c:extLst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DD-44AC-AE20-A9AA36EA8020}"/>
                </c:ext>
              </c:extLst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DD-44AC-AE20-A9AA36EA8020}"/>
                </c:ext>
              </c:extLst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DD-44AC-AE20-A9AA36EA8020}"/>
                </c:ext>
              </c:extLst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DD-44AC-AE20-A9AA36EA802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ANUAL'!$O$34:$O$39</c:f>
              <c:numCache>
                <c:formatCode>#,##0.00\ "€"</c:formatCode>
                <c:ptCount val="6"/>
                <c:pt idx="0">
                  <c:v>0</c:v>
                </c:pt>
                <c:pt idx="1">
                  <c:v>829147.24</c:v>
                </c:pt>
                <c:pt idx="2">
                  <c:v>890357.65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DD-44AC-AE20-A9AA36EA80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167640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28073/5/GM_pressupost-general_202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AG108"/>
  <sheetViews>
    <sheetView showGridLines="0" showZeros="0" topLeftCell="A10" zoomScale="70" zoomScaleNormal="70" workbookViewId="0">
      <selection activeCell="S19" sqref="S19"/>
    </sheetView>
  </sheetViews>
  <sheetFormatPr baseColWidth="10" defaultColWidth="9.140625" defaultRowHeight="15" x14ac:dyDescent="0.25"/>
  <cols>
    <col min="1" max="1" width="26.140625" style="26" customWidth="1"/>
    <col min="2" max="2" width="11.5703125" style="59" customWidth="1"/>
    <col min="3" max="3" width="10.5703125" style="26" customWidth="1"/>
    <col min="4" max="4" width="19.140625" style="26" customWidth="1"/>
    <col min="5" max="5" width="18.140625" style="26" customWidth="1"/>
    <col min="6" max="6" width="11.42578125" style="26" customWidth="1"/>
    <col min="7" max="7" width="9.42578125" style="26" customWidth="1"/>
    <col min="8" max="8" width="10.85546875" style="59" customWidth="1"/>
    <col min="9" max="9" width="17.42578125" style="26" customWidth="1"/>
    <col min="10" max="10" width="20" style="26" customWidth="1"/>
    <col min="11" max="12" width="11.42578125" style="26" customWidth="1"/>
    <col min="13" max="13" width="10.5703125" style="26" customWidth="1"/>
    <col min="14" max="14" width="18.85546875" style="59" customWidth="1"/>
    <col min="15" max="15" width="19.5703125" style="26" customWidth="1"/>
    <col min="16" max="16" width="11.42578125" style="26" customWidth="1"/>
    <col min="17" max="17" width="9.140625" style="26" customWidth="1"/>
    <col min="18" max="18" width="11" style="26" customWidth="1"/>
    <col min="19" max="19" width="18.85546875" style="26" customWidth="1"/>
    <col min="20" max="20" width="19.5703125" style="26" customWidth="1"/>
    <col min="21" max="21" width="11.140625" style="26" customWidth="1"/>
    <col min="22" max="22" width="9" style="26" customWidth="1"/>
    <col min="23" max="23" width="10" style="26" customWidth="1"/>
    <col min="24" max="24" width="19" style="26" customWidth="1"/>
    <col min="25" max="25" width="17.42578125" style="26" customWidth="1"/>
    <col min="26" max="26" width="9.5703125" style="26" customWidth="1"/>
    <col min="27" max="27" width="9.140625" style="26" customWidth="1"/>
    <col min="28" max="28" width="10.85546875" style="26" customWidth="1"/>
    <col min="29" max="29" width="18.140625" style="26" customWidth="1"/>
    <col min="30" max="30" width="18.85546875" style="26" customWidth="1"/>
    <col min="31" max="31" width="10.85546875" style="26" customWidth="1"/>
    <col min="32" max="16384" width="9.140625" style="26"/>
  </cols>
  <sheetData>
    <row r="1" spans="1:31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x14ac:dyDescent="0.25">
      <c r="B4" s="25"/>
      <c r="H4" s="25"/>
      <c r="N4" s="25"/>
    </row>
    <row r="5" spans="1:31" s="24" customFormat="1" ht="30.75" customHeight="1" x14ac:dyDescent="0.25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41</v>
      </c>
      <c r="B7" s="30" t="s">
        <v>54</v>
      </c>
      <c r="C7" s="31"/>
      <c r="D7" s="31"/>
      <c r="E7" s="31"/>
      <c r="F7" s="31"/>
      <c r="H7" s="69"/>
      <c r="I7" s="84" t="s">
        <v>46</v>
      </c>
      <c r="J7" s="85">
        <v>45427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23" t="s">
        <v>61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01" t="s">
        <v>6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3"/>
    </row>
    <row r="11" spans="1:31" ht="30" customHeight="1" thickBot="1" x14ac:dyDescent="0.3">
      <c r="A11" s="136" t="s">
        <v>10</v>
      </c>
      <c r="B11" s="104" t="s">
        <v>3</v>
      </c>
      <c r="C11" s="105"/>
      <c r="D11" s="105"/>
      <c r="E11" s="105"/>
      <c r="F11" s="106"/>
      <c r="G11" s="107" t="s">
        <v>1</v>
      </c>
      <c r="H11" s="108"/>
      <c r="I11" s="108"/>
      <c r="J11" s="108"/>
      <c r="K11" s="109"/>
      <c r="L11" s="122" t="s">
        <v>2</v>
      </c>
      <c r="M11" s="123"/>
      <c r="N11" s="123"/>
      <c r="O11" s="123"/>
      <c r="P11" s="123"/>
      <c r="Q11" s="110" t="s">
        <v>34</v>
      </c>
      <c r="R11" s="111"/>
      <c r="S11" s="111"/>
      <c r="T11" s="111"/>
      <c r="U11" s="112"/>
      <c r="V11" s="116" t="s">
        <v>5</v>
      </c>
      <c r="W11" s="117"/>
      <c r="X11" s="117"/>
      <c r="Y11" s="117"/>
      <c r="Z11" s="118"/>
      <c r="AA11" s="113" t="s">
        <v>4</v>
      </c>
      <c r="AB11" s="114"/>
      <c r="AC11" s="114"/>
      <c r="AD11" s="114"/>
      <c r="AE11" s="115"/>
    </row>
    <row r="12" spans="1:31" ht="39" customHeight="1" thickBot="1" x14ac:dyDescent="0.3">
      <c r="A12" s="137"/>
      <c r="B12" s="32" t="s">
        <v>7</v>
      </c>
      <c r="C12" s="33" t="s">
        <v>8</v>
      </c>
      <c r="D12" s="34" t="s">
        <v>23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4" si="2">IF(G13,G13/$G$25,"")</f>
        <v/>
      </c>
      <c r="I13" s="4"/>
      <c r="J13" s="5"/>
      <c r="K13" s="21" t="str">
        <f t="shared" ref="K13:K24" si="3">IF(J13,J13/$J$25,"")</f>
        <v/>
      </c>
      <c r="L13" s="1">
        <v>1</v>
      </c>
      <c r="M13" s="20">
        <f t="shared" ref="M13:M24" si="4">IF(L13,L13/$L$25,"")</f>
        <v>1.0526315789473684E-2</v>
      </c>
      <c r="N13" s="4">
        <v>410871.6</v>
      </c>
      <c r="O13" s="5">
        <v>497154.64</v>
      </c>
      <c r="P13" s="21">
        <f t="shared" ref="P13:P24" si="5">IF(O13,O13/$O$25,"")</f>
        <v>0.72741944817449999</v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>
        <v>2</v>
      </c>
      <c r="H15" s="20">
        <f t="shared" si="2"/>
        <v>3.6363636363636362E-2</v>
      </c>
      <c r="I15" s="6">
        <v>32820.31</v>
      </c>
      <c r="J15" s="7">
        <v>39712.58</v>
      </c>
      <c r="K15" s="21">
        <f t="shared" si="3"/>
        <v>0.34570654876787688</v>
      </c>
      <c r="L15" s="2">
        <v>1</v>
      </c>
      <c r="M15" s="20">
        <f t="shared" si="4"/>
        <v>1.0526315789473684E-2</v>
      </c>
      <c r="N15" s="6">
        <v>46320</v>
      </c>
      <c r="O15" s="7">
        <v>56047.199999999997</v>
      </c>
      <c r="P15" s="21">
        <f t="shared" si="5"/>
        <v>8.2006321605941027E-2</v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2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2"/>
      <c r="Y17" s="92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8</v>
      </c>
      <c r="H19" s="20">
        <f t="shared" si="2"/>
        <v>0.14545454545454545</v>
      </c>
      <c r="I19" s="6">
        <v>4408.26</v>
      </c>
      <c r="J19" s="7">
        <v>5133.5200000000004</v>
      </c>
      <c r="K19" s="21">
        <f t="shared" si="3"/>
        <v>4.4688395521793635E-2</v>
      </c>
      <c r="L19" s="2">
        <v>35</v>
      </c>
      <c r="M19" s="20">
        <f t="shared" si="4"/>
        <v>0.36842105263157893</v>
      </c>
      <c r="N19" s="6">
        <v>53329.34</v>
      </c>
      <c r="O19" s="7">
        <v>64528.49</v>
      </c>
      <c r="P19" s="21">
        <f t="shared" si="5"/>
        <v>9.4415851348252006E-2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2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>
        <v>44</v>
      </c>
      <c r="H20" s="62">
        <f t="shared" si="2"/>
        <v>0.8</v>
      </c>
      <c r="I20" s="65">
        <v>57752.77</v>
      </c>
      <c r="J20" s="66">
        <v>68756.570000000007</v>
      </c>
      <c r="K20" s="63">
        <f t="shared" si="3"/>
        <v>0.59854072739209951</v>
      </c>
      <c r="L20" s="64">
        <v>58</v>
      </c>
      <c r="M20" s="62">
        <f t="shared" si="4"/>
        <v>0.61052631578947369</v>
      </c>
      <c r="N20" s="65">
        <v>54792.82</v>
      </c>
      <c r="O20" s="66">
        <v>65719.42</v>
      </c>
      <c r="P20" s="63">
        <f t="shared" si="5"/>
        <v>9.6158378871306918E-2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50000000000003" hidden="1" customHeight="1" x14ac:dyDescent="0.25">
      <c r="A21" s="89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91"/>
      <c r="J21" s="91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93"/>
      <c r="Y21" s="93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50000000000003" customHeight="1" x14ac:dyDescent="0.25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1"/>
      <c r="J22" s="91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93"/>
      <c r="Y22" s="94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39.950000000000003" customHeight="1" x14ac:dyDescent="0.25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>
        <v>1</v>
      </c>
      <c r="H23" s="20">
        <f t="shared" si="2"/>
        <v>1.8181818181818181E-2</v>
      </c>
      <c r="I23" s="91">
        <v>1271</v>
      </c>
      <c r="J23" s="91">
        <v>1271</v>
      </c>
      <c r="K23" s="21">
        <f t="shared" si="3"/>
        <v>1.1064328318229929E-2</v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93"/>
      <c r="Y23" s="94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6" customHeight="1" x14ac:dyDescent="0.25">
      <c r="A24" s="90" t="s">
        <v>52</v>
      </c>
      <c r="B24" s="64"/>
      <c r="C24" s="62" t="str">
        <f t="shared" si="0"/>
        <v/>
      </c>
      <c r="D24" s="65"/>
      <c r="E24" s="66"/>
      <c r="F24" s="63" t="str">
        <f t="shared" si="1"/>
        <v/>
      </c>
      <c r="G24" s="64"/>
      <c r="H24" s="62" t="str">
        <f t="shared" si="2"/>
        <v/>
      </c>
      <c r="I24" s="65"/>
      <c r="J24" s="66"/>
      <c r="K24" s="63" t="str">
        <f t="shared" si="3"/>
        <v/>
      </c>
      <c r="L24" s="64"/>
      <c r="M24" s="62" t="str">
        <f t="shared" si="4"/>
        <v/>
      </c>
      <c r="N24" s="65"/>
      <c r="O24" s="66"/>
      <c r="P24" s="63" t="str">
        <f t="shared" si="5"/>
        <v/>
      </c>
      <c r="Q24" s="64"/>
      <c r="R24" s="62" t="str">
        <f t="shared" si="6"/>
        <v/>
      </c>
      <c r="S24" s="65"/>
      <c r="T24" s="66"/>
      <c r="U24" s="63" t="str">
        <f t="shared" si="7"/>
        <v/>
      </c>
      <c r="V24" s="64"/>
      <c r="W24" s="62" t="str">
        <f t="shared" si="8"/>
        <v/>
      </c>
      <c r="X24" s="65"/>
      <c r="Y24" s="66"/>
      <c r="Z24" s="63" t="str">
        <f t="shared" si="9"/>
        <v/>
      </c>
      <c r="AA24" s="64"/>
      <c r="AB24" s="20" t="str">
        <f t="shared" si="10"/>
        <v/>
      </c>
      <c r="AC24" s="65"/>
      <c r="AD24" s="66"/>
      <c r="AE24" s="63" t="str">
        <f t="shared" si="11"/>
        <v/>
      </c>
    </row>
    <row r="25" spans="1:31" ht="33" customHeight="1" thickBot="1" x14ac:dyDescent="0.3">
      <c r="A25" s="78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55</v>
      </c>
      <c r="H25" s="17">
        <f t="shared" si="12"/>
        <v>1</v>
      </c>
      <c r="I25" s="18">
        <f t="shared" si="12"/>
        <v>96252.34</v>
      </c>
      <c r="J25" s="18">
        <f t="shared" si="12"/>
        <v>114873.67000000001</v>
      </c>
      <c r="K25" s="19">
        <f t="shared" si="12"/>
        <v>1</v>
      </c>
      <c r="L25" s="16">
        <f t="shared" si="12"/>
        <v>95</v>
      </c>
      <c r="M25" s="17">
        <f t="shared" si="12"/>
        <v>1</v>
      </c>
      <c r="N25" s="18">
        <f t="shared" si="12"/>
        <v>565313.75999999989</v>
      </c>
      <c r="O25" s="18">
        <f t="shared" si="12"/>
        <v>683449.75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4" customFormat="1" ht="18.600000000000001" customHeight="1" x14ac:dyDescent="0.25">
      <c r="B26" s="25"/>
      <c r="H26" s="25"/>
      <c r="N26" s="25"/>
    </row>
    <row r="27" spans="1:31" s="47" customFormat="1" ht="34.35" hidden="1" customHeight="1" x14ac:dyDescent="0.25">
      <c r="A27" s="142" t="s">
        <v>55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350000000000001" hidden="1" customHeight="1" x14ac:dyDescent="0.25">
      <c r="A28" s="143" t="s">
        <v>53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4.1" customHeight="1" x14ac:dyDescent="0.25">
      <c r="A29" s="138" t="s">
        <v>36</v>
      </c>
      <c r="B29" s="138"/>
      <c r="C29" s="138"/>
      <c r="D29" s="138"/>
      <c r="E29" s="138"/>
      <c r="F29" s="138"/>
      <c r="G29" s="138"/>
      <c r="H29" s="138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25">
      <c r="A31" s="119" t="s">
        <v>10</v>
      </c>
      <c r="B31" s="124" t="s">
        <v>17</v>
      </c>
      <c r="C31" s="125"/>
      <c r="D31" s="125"/>
      <c r="E31" s="125"/>
      <c r="F31" s="126"/>
      <c r="G31" s="24"/>
      <c r="J31" s="130" t="s">
        <v>15</v>
      </c>
      <c r="K31" s="131"/>
      <c r="L31" s="124" t="s">
        <v>16</v>
      </c>
      <c r="M31" s="125"/>
      <c r="N31" s="125"/>
      <c r="O31" s="125"/>
      <c r="P31" s="126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">
      <c r="A32" s="120"/>
      <c r="B32" s="139"/>
      <c r="C32" s="140"/>
      <c r="D32" s="140"/>
      <c r="E32" s="140"/>
      <c r="F32" s="141"/>
      <c r="G32" s="24"/>
      <c r="J32" s="132"/>
      <c r="K32" s="133"/>
      <c r="L32" s="127"/>
      <c r="M32" s="128"/>
      <c r="N32" s="128"/>
      <c r="O32" s="128"/>
      <c r="P32" s="129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5" customHeight="1" thickBot="1" x14ac:dyDescent="0.3">
      <c r="A33" s="121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34"/>
      <c r="K33" s="135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25">
      <c r="A34" s="39" t="s">
        <v>25</v>
      </c>
      <c r="B34" s="9">
        <f t="shared" ref="B34:B45" si="13">B13+G13+L13+Q13+AA13+V13</f>
        <v>1</v>
      </c>
      <c r="C34" s="8">
        <f t="shared" ref="C34:C43" si="14">IF(B34,B34/$B$46,"")</f>
        <v>6.6666666666666671E-3</v>
      </c>
      <c r="D34" s="10">
        <f t="shared" ref="D34:D45" si="15">D13+I13+N13+S13+AC13+X13</f>
        <v>410871.6</v>
      </c>
      <c r="E34" s="11">
        <f t="shared" ref="E34:E45" si="16">E13+J13+O13+T13+AD13+Y13</f>
        <v>497154.64</v>
      </c>
      <c r="F34" s="21">
        <f t="shared" ref="F34:F43" si="17">IF(E34,E34/$E$46,"")</f>
        <v>0.6227484094103114</v>
      </c>
      <c r="J34" s="99" t="s">
        <v>3</v>
      </c>
      <c r="K34" s="100"/>
      <c r="L34" s="54">
        <f>B25</f>
        <v>0</v>
      </c>
      <c r="M34" s="8" t="str">
        <f t="shared" ref="M34:M39" si="18">IF(L34,L34/$L$40,"")</f>
        <v/>
      </c>
      <c r="N34" s="55">
        <f>D25</f>
        <v>0</v>
      </c>
      <c r="O34" s="55">
        <f>E25</f>
        <v>0</v>
      </c>
      <c r="P34" s="56" t="str">
        <f t="shared" ref="P34:P39" si="19">IF(O34,O34/$O$40,"")</f>
        <v/>
      </c>
    </row>
    <row r="35" spans="1:33" s="24" customFormat="1" ht="30" customHeight="1" x14ac:dyDescent="0.25">
      <c r="A35" s="41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95" t="s">
        <v>1</v>
      </c>
      <c r="K35" s="96"/>
      <c r="L35" s="57">
        <f>G25</f>
        <v>55</v>
      </c>
      <c r="M35" s="8">
        <f t="shared" si="18"/>
        <v>0.36666666666666664</v>
      </c>
      <c r="N35" s="58">
        <f>I25</f>
        <v>96252.34</v>
      </c>
      <c r="O35" s="58">
        <f>J25</f>
        <v>114873.67000000001</v>
      </c>
      <c r="P35" s="56">
        <f t="shared" si="19"/>
        <v>0.14389364901758739</v>
      </c>
    </row>
    <row r="36" spans="1:33" ht="30" customHeight="1" x14ac:dyDescent="0.25">
      <c r="A36" s="41" t="s">
        <v>19</v>
      </c>
      <c r="B36" s="12">
        <f t="shared" si="13"/>
        <v>3</v>
      </c>
      <c r="C36" s="8">
        <f t="shared" si="14"/>
        <v>0.02</v>
      </c>
      <c r="D36" s="13">
        <f t="shared" si="15"/>
        <v>79140.31</v>
      </c>
      <c r="E36" s="14">
        <f t="shared" si="16"/>
        <v>95759.78</v>
      </c>
      <c r="F36" s="21">
        <f t="shared" si="17"/>
        <v>0.11995110953903869</v>
      </c>
      <c r="G36" s="24"/>
      <c r="J36" s="95" t="s">
        <v>2</v>
      </c>
      <c r="K36" s="96"/>
      <c r="L36" s="57">
        <f>L25</f>
        <v>95</v>
      </c>
      <c r="M36" s="8">
        <f t="shared" si="18"/>
        <v>0.6333333333333333</v>
      </c>
      <c r="N36" s="58">
        <f>N25</f>
        <v>565313.75999999989</v>
      </c>
      <c r="O36" s="58">
        <f>O25</f>
        <v>683449.75</v>
      </c>
      <c r="P36" s="56">
        <f t="shared" si="19"/>
        <v>0.85610635098241261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25">
      <c r="A37" s="41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J37" s="95" t="s">
        <v>34</v>
      </c>
      <c r="K37" s="96"/>
      <c r="L37" s="57">
        <f>Q25</f>
        <v>0</v>
      </c>
      <c r="M37" s="8" t="str">
        <f t="shared" si="18"/>
        <v/>
      </c>
      <c r="N37" s="58">
        <f>S25</f>
        <v>0</v>
      </c>
      <c r="O37" s="58">
        <f>T25</f>
        <v>0</v>
      </c>
      <c r="P37" s="56" t="str">
        <f t="shared" si="1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25">
      <c r="A38" s="41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4"/>
      <c r="J38" s="95" t="s">
        <v>5</v>
      </c>
      <c r="K38" s="96"/>
      <c r="L38" s="57">
        <f>V25</f>
        <v>0</v>
      </c>
      <c r="M38" s="8" t="str">
        <f t="shared" si="18"/>
        <v/>
      </c>
      <c r="N38" s="58">
        <f>X25</f>
        <v>0</v>
      </c>
      <c r="O38" s="58">
        <f>Y25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25">
      <c r="A39" s="42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4"/>
      <c r="J39" s="95" t="s">
        <v>4</v>
      </c>
      <c r="K39" s="96"/>
      <c r="L39" s="57">
        <f>AA25</f>
        <v>0</v>
      </c>
      <c r="M39" s="8" t="str">
        <f t="shared" si="18"/>
        <v/>
      </c>
      <c r="N39" s="58">
        <f>AC25</f>
        <v>0</v>
      </c>
      <c r="O39" s="58">
        <f>AD25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">
      <c r="A40" s="42" t="s">
        <v>28</v>
      </c>
      <c r="B40" s="12">
        <f t="shared" si="13"/>
        <v>43</v>
      </c>
      <c r="C40" s="8">
        <f t="shared" si="14"/>
        <v>0.28666666666666668</v>
      </c>
      <c r="D40" s="13">
        <f t="shared" si="15"/>
        <v>57737.599999999999</v>
      </c>
      <c r="E40" s="14">
        <f t="shared" si="16"/>
        <v>69662.009999999995</v>
      </c>
      <c r="F40" s="21">
        <f t="shared" si="17"/>
        <v>8.7260386273022017E-2</v>
      </c>
      <c r="G40" s="24"/>
      <c r="J40" s="97" t="s">
        <v>0</v>
      </c>
      <c r="K40" s="98"/>
      <c r="L40" s="79">
        <f>SUM(L34:L39)</f>
        <v>150</v>
      </c>
      <c r="M40" s="17">
        <f>SUM(M34:M39)</f>
        <v>1</v>
      </c>
      <c r="N40" s="80">
        <f>SUM(N34:N39)</f>
        <v>661566.09999999986</v>
      </c>
      <c r="O40" s="81">
        <f>SUM(O34:O39)</f>
        <v>798323.42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25">
      <c r="A41" s="43" t="s">
        <v>29</v>
      </c>
      <c r="B41" s="12">
        <f t="shared" si="13"/>
        <v>102</v>
      </c>
      <c r="C41" s="8">
        <f t="shared" si="14"/>
        <v>0.68</v>
      </c>
      <c r="D41" s="13">
        <f t="shared" si="15"/>
        <v>112545.59</v>
      </c>
      <c r="E41" s="14">
        <f t="shared" si="16"/>
        <v>134475.99</v>
      </c>
      <c r="F41" s="21">
        <f t="shared" si="17"/>
        <v>0.1684480082019891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25">
      <c r="A42" s="89" t="s">
        <v>50</v>
      </c>
      <c r="B42" s="12">
        <f t="shared" si="13"/>
        <v>0</v>
      </c>
      <c r="C42" s="8" t="str">
        <f t="shared" si="14"/>
        <v/>
      </c>
      <c r="D42" s="13">
        <f t="shared" si="15"/>
        <v>0</v>
      </c>
      <c r="E42" s="14">
        <f t="shared" si="16"/>
        <v>0</v>
      </c>
      <c r="F42" s="21" t="str">
        <f t="shared" si="1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25">
      <c r="A43" s="76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25">
      <c r="A44" s="88" t="s">
        <v>47</v>
      </c>
      <c r="B44" s="12">
        <f t="shared" si="13"/>
        <v>1</v>
      </c>
      <c r="C44" s="8">
        <f t="shared" ref="C44" si="20">IF(B44,B44/$B$46,"")</f>
        <v>6.6666666666666671E-3</v>
      </c>
      <c r="D44" s="13">
        <f t="shared" si="15"/>
        <v>1271</v>
      </c>
      <c r="E44" s="14">
        <f t="shared" si="16"/>
        <v>1271</v>
      </c>
      <c r="F44" s="21">
        <f t="shared" ref="F44" si="21">IF(E44,E44/$E$46,"")</f>
        <v>1.5920865756387304E-3</v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25">
      <c r="A45" s="90" t="s">
        <v>52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">
      <c r="A46" s="61" t="s">
        <v>0</v>
      </c>
      <c r="B46" s="16">
        <f>SUM(B34:B45)</f>
        <v>150</v>
      </c>
      <c r="C46" s="17">
        <f>SUM(C34:C45)</f>
        <v>1</v>
      </c>
      <c r="D46" s="18">
        <f>SUM(D34:D45)</f>
        <v>661566.1</v>
      </c>
      <c r="E46" s="18">
        <f>SUM(E34:E45)</f>
        <v>798323.42</v>
      </c>
      <c r="F46" s="19">
        <f>SUM(F34:F45)</f>
        <v>0.99999999999999989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25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25">
      <c r="B48" s="25"/>
      <c r="H48" s="25"/>
      <c r="N48" s="25"/>
    </row>
    <row r="49" spans="2:14" s="24" customFormat="1" x14ac:dyDescent="0.25">
      <c r="B49" s="25"/>
      <c r="H49" s="25"/>
      <c r="N49" s="25"/>
    </row>
    <row r="50" spans="2:14" s="24" customFormat="1" x14ac:dyDescent="0.25">
      <c r="B50" s="25"/>
      <c r="H50" s="25"/>
      <c r="N50" s="25"/>
    </row>
    <row r="51" spans="2:14" s="24" customFormat="1" x14ac:dyDescent="0.25">
      <c r="B51" s="25"/>
      <c r="H51" s="25"/>
      <c r="N51" s="25"/>
    </row>
    <row r="52" spans="2:14" s="24" customFormat="1" x14ac:dyDescent="0.25">
      <c r="B52" s="25"/>
      <c r="H52" s="25"/>
      <c r="N52" s="25"/>
    </row>
    <row r="53" spans="2:14" s="24" customFormat="1" x14ac:dyDescent="0.25">
      <c r="B53" s="25"/>
      <c r="H53" s="25"/>
      <c r="N53" s="25"/>
    </row>
    <row r="54" spans="2:14" s="24" customFormat="1" x14ac:dyDescent="0.25">
      <c r="B54" s="25"/>
      <c r="H54" s="25"/>
      <c r="N54" s="25"/>
    </row>
    <row r="55" spans="2:14" s="24" customFormat="1" x14ac:dyDescent="0.25">
      <c r="B55" s="25"/>
      <c r="H55" s="25"/>
      <c r="N55" s="25"/>
    </row>
    <row r="56" spans="2:14" s="24" customFormat="1" x14ac:dyDescent="0.25">
      <c r="B56" s="25"/>
      <c r="H56" s="25"/>
      <c r="N56" s="25"/>
    </row>
    <row r="57" spans="2:14" s="24" customFormat="1" x14ac:dyDescent="0.25">
      <c r="B57" s="25"/>
      <c r="H57" s="25"/>
      <c r="N57" s="25"/>
    </row>
    <row r="58" spans="2:14" s="24" customFormat="1" x14ac:dyDescent="0.25">
      <c r="B58" s="25"/>
      <c r="H58" s="25"/>
      <c r="N58" s="25"/>
    </row>
    <row r="59" spans="2:14" s="24" customFormat="1" x14ac:dyDescent="0.25">
      <c r="B59" s="25"/>
      <c r="H59" s="25"/>
      <c r="N59" s="25"/>
    </row>
    <row r="60" spans="2:14" s="24" customFormat="1" x14ac:dyDescent="0.25">
      <c r="B60" s="25"/>
      <c r="H60" s="25"/>
      <c r="N60" s="25"/>
    </row>
    <row r="61" spans="2:14" s="24" customFormat="1" x14ac:dyDescent="0.25">
      <c r="B61" s="25"/>
      <c r="H61" s="25"/>
      <c r="N61" s="25"/>
    </row>
    <row r="62" spans="2:14" s="24" customFormat="1" x14ac:dyDescent="0.25">
      <c r="B62" s="25"/>
      <c r="H62" s="25"/>
      <c r="N62" s="25"/>
    </row>
    <row r="63" spans="2:14" s="24" customFormat="1" x14ac:dyDescent="0.25">
      <c r="B63" s="25"/>
      <c r="H63" s="25"/>
      <c r="N63" s="25"/>
    </row>
    <row r="64" spans="2:14" s="24" customFormat="1" x14ac:dyDescent="0.25">
      <c r="B64" s="25"/>
      <c r="H64" s="25"/>
      <c r="N64" s="25"/>
    </row>
    <row r="65" spans="2:14" s="24" customFormat="1" x14ac:dyDescent="0.25">
      <c r="B65" s="25"/>
      <c r="H65" s="25"/>
      <c r="N65" s="25"/>
    </row>
    <row r="66" spans="2:14" s="24" customFormat="1" x14ac:dyDescent="0.25">
      <c r="B66" s="25"/>
      <c r="H66" s="25"/>
      <c r="N66" s="25"/>
    </row>
    <row r="67" spans="2:14" s="24" customFormat="1" x14ac:dyDescent="0.25">
      <c r="B67" s="25"/>
      <c r="H67" s="25"/>
      <c r="N67" s="25"/>
    </row>
    <row r="68" spans="2:14" s="24" customFormat="1" x14ac:dyDescent="0.25">
      <c r="B68" s="25"/>
      <c r="H68" s="25"/>
      <c r="N68" s="25"/>
    </row>
    <row r="69" spans="2:14" s="24" customFormat="1" x14ac:dyDescent="0.25">
      <c r="B69" s="25"/>
      <c r="H69" s="25"/>
      <c r="N69" s="25"/>
    </row>
    <row r="70" spans="2:14" s="24" customFormat="1" x14ac:dyDescent="0.25">
      <c r="B70" s="25"/>
      <c r="H70" s="25"/>
      <c r="N70" s="25"/>
    </row>
    <row r="71" spans="2:14" s="24" customFormat="1" x14ac:dyDescent="0.25">
      <c r="B71" s="25"/>
      <c r="H71" s="25"/>
      <c r="N71" s="25"/>
    </row>
    <row r="72" spans="2:14" s="24" customFormat="1" x14ac:dyDescent="0.25">
      <c r="B72" s="25"/>
      <c r="H72" s="25"/>
      <c r="N72" s="25"/>
    </row>
    <row r="73" spans="2:14" s="24" customFormat="1" x14ac:dyDescent="0.25">
      <c r="B73" s="25"/>
      <c r="H73" s="25"/>
      <c r="N73" s="25"/>
    </row>
    <row r="74" spans="2:14" s="24" customFormat="1" x14ac:dyDescent="0.25">
      <c r="B74" s="25"/>
      <c r="H74" s="25"/>
      <c r="N74" s="25"/>
    </row>
    <row r="75" spans="2:14" s="24" customFormat="1" x14ac:dyDescent="0.25">
      <c r="B75" s="25"/>
      <c r="H75" s="25"/>
      <c r="N75" s="25"/>
    </row>
    <row r="76" spans="2:14" s="24" customFormat="1" x14ac:dyDescent="0.25">
      <c r="B76" s="25"/>
      <c r="H76" s="25"/>
      <c r="N76" s="25"/>
    </row>
    <row r="77" spans="2:14" s="24" customFormat="1" x14ac:dyDescent="0.25">
      <c r="B77" s="25"/>
      <c r="H77" s="25"/>
      <c r="N77" s="25"/>
    </row>
    <row r="78" spans="2:14" s="24" customFormat="1" x14ac:dyDescent="0.25">
      <c r="B78" s="25"/>
      <c r="H78" s="25"/>
      <c r="N78" s="25"/>
    </row>
    <row r="79" spans="2:14" s="24" customFormat="1" x14ac:dyDescent="0.25">
      <c r="B79" s="25"/>
      <c r="H79" s="25"/>
      <c r="N79" s="25"/>
    </row>
    <row r="80" spans="2:14" s="24" customFormat="1" x14ac:dyDescent="0.25">
      <c r="B80" s="25"/>
      <c r="H80" s="25"/>
      <c r="N80" s="25"/>
    </row>
    <row r="81" spans="2:14" s="24" customFormat="1" x14ac:dyDescent="0.25">
      <c r="B81" s="25"/>
      <c r="H81" s="25"/>
      <c r="N81" s="25"/>
    </row>
    <row r="82" spans="2:14" s="24" customFormat="1" x14ac:dyDescent="0.25">
      <c r="B82" s="25"/>
      <c r="H82" s="25"/>
      <c r="N82" s="25"/>
    </row>
    <row r="83" spans="2:14" s="24" customFormat="1" x14ac:dyDescent="0.25">
      <c r="B83" s="25"/>
      <c r="H83" s="25"/>
      <c r="N83" s="25"/>
    </row>
    <row r="84" spans="2:14" s="24" customFormat="1" x14ac:dyDescent="0.25">
      <c r="B84" s="25"/>
      <c r="H84" s="25"/>
      <c r="N84" s="25"/>
    </row>
    <row r="85" spans="2:14" s="24" customFormat="1" x14ac:dyDescent="0.25">
      <c r="B85" s="25"/>
      <c r="H85" s="25"/>
      <c r="N85" s="25"/>
    </row>
    <row r="86" spans="2:14" s="24" customFormat="1" x14ac:dyDescent="0.25">
      <c r="B86" s="25"/>
      <c r="H86" s="25"/>
      <c r="N86" s="25"/>
    </row>
    <row r="87" spans="2:14" s="24" customFormat="1" x14ac:dyDescent="0.25">
      <c r="B87" s="25"/>
      <c r="H87" s="25"/>
      <c r="N87" s="25"/>
    </row>
    <row r="88" spans="2:14" s="24" customFormat="1" x14ac:dyDescent="0.25">
      <c r="B88" s="25"/>
      <c r="H88" s="25"/>
      <c r="N88" s="25"/>
    </row>
    <row r="89" spans="2:14" s="24" customFormat="1" x14ac:dyDescent="0.25">
      <c r="B89" s="25"/>
      <c r="H89" s="25"/>
      <c r="N89" s="25"/>
    </row>
    <row r="90" spans="2:14" s="24" customFormat="1" x14ac:dyDescent="0.25">
      <c r="B90" s="25"/>
      <c r="H90" s="25"/>
      <c r="N90" s="25"/>
    </row>
    <row r="91" spans="2:14" s="24" customFormat="1" x14ac:dyDescent="0.25">
      <c r="B91" s="25"/>
      <c r="H91" s="25"/>
      <c r="N91" s="25"/>
    </row>
    <row r="92" spans="2:14" s="24" customFormat="1" x14ac:dyDescent="0.25">
      <c r="B92" s="25"/>
      <c r="H92" s="25"/>
      <c r="N92" s="25"/>
    </row>
    <row r="93" spans="2:14" s="24" customFormat="1" x14ac:dyDescent="0.25">
      <c r="B93" s="25"/>
      <c r="H93" s="25"/>
      <c r="N93" s="25"/>
    </row>
    <row r="94" spans="2:14" s="24" customFormat="1" x14ac:dyDescent="0.25">
      <c r="B94" s="25"/>
      <c r="H94" s="25"/>
      <c r="N94" s="25"/>
    </row>
    <row r="95" spans="2:14" s="24" customFormat="1" x14ac:dyDescent="0.25">
      <c r="B95" s="25"/>
      <c r="H95" s="25"/>
      <c r="N95" s="25"/>
    </row>
    <row r="96" spans="2:14" s="24" customFormat="1" x14ac:dyDescent="0.25">
      <c r="B96" s="25"/>
      <c r="H96" s="25"/>
      <c r="N96" s="25"/>
    </row>
    <row r="97" spans="2:21" s="24" customFormat="1" x14ac:dyDescent="0.25">
      <c r="B97" s="25"/>
      <c r="H97" s="25"/>
      <c r="N97" s="25"/>
    </row>
    <row r="98" spans="2:21" s="24" customFormat="1" x14ac:dyDescent="0.25">
      <c r="B98" s="25"/>
      <c r="H98" s="25"/>
      <c r="N98" s="25"/>
    </row>
    <row r="99" spans="2:21" s="24" customFormat="1" x14ac:dyDescent="0.25">
      <c r="B99" s="25"/>
      <c r="H99" s="25"/>
      <c r="N99" s="25"/>
    </row>
    <row r="100" spans="2:21" s="24" customFormat="1" x14ac:dyDescent="0.25">
      <c r="B100" s="25"/>
      <c r="H100" s="25"/>
      <c r="N100" s="25"/>
    </row>
    <row r="101" spans="2:21" s="24" customFormat="1" x14ac:dyDescent="0.25">
      <c r="B101" s="25"/>
      <c r="H101" s="25"/>
      <c r="N101" s="25"/>
    </row>
    <row r="102" spans="2:21" s="24" customFormat="1" x14ac:dyDescent="0.25">
      <c r="B102" s="25"/>
      <c r="H102" s="25"/>
      <c r="N102" s="25"/>
    </row>
    <row r="103" spans="2:21" s="24" customFormat="1" x14ac:dyDescent="0.25">
      <c r="B103" s="25"/>
      <c r="H103" s="25"/>
      <c r="N103" s="25"/>
    </row>
    <row r="104" spans="2:21" s="24" customFormat="1" x14ac:dyDescent="0.25">
      <c r="B104" s="25"/>
      <c r="H104" s="25"/>
      <c r="N104" s="25"/>
    </row>
    <row r="105" spans="2:21" s="24" customFormat="1" x14ac:dyDescent="0.25">
      <c r="B105" s="25"/>
      <c r="H105" s="25"/>
      <c r="N105" s="25"/>
    </row>
    <row r="106" spans="2:21" s="24" customFormat="1" x14ac:dyDescent="0.25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25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25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  <mergeCell ref="B10:AE10"/>
    <mergeCell ref="B11:F11"/>
    <mergeCell ref="G11:K11"/>
    <mergeCell ref="Q11:U11"/>
    <mergeCell ref="AA11:AE11"/>
    <mergeCell ref="V11:Z11"/>
    <mergeCell ref="J38:K38"/>
    <mergeCell ref="J40:K40"/>
    <mergeCell ref="J34:K34"/>
    <mergeCell ref="J35:K35"/>
    <mergeCell ref="J36:K36"/>
    <mergeCell ref="J37:K37"/>
    <mergeCell ref="J39:K39"/>
  </mergeCells>
  <hyperlinks>
    <hyperlink ref="A28" r:id="rId1" location="page=269" xr:uid="{00000000-0004-0000-0000-000000000000}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AG108"/>
  <sheetViews>
    <sheetView showGridLines="0" showZeros="0" topLeftCell="A8" zoomScale="80" zoomScaleNormal="80" workbookViewId="0">
      <selection activeCell="J23" sqref="J23"/>
    </sheetView>
  </sheetViews>
  <sheetFormatPr baseColWidth="10" defaultColWidth="9.140625" defaultRowHeight="15" x14ac:dyDescent="0.25"/>
  <cols>
    <col min="1" max="1" width="26.140625" style="26" customWidth="1"/>
    <col min="2" max="2" width="11.5703125" style="59" customWidth="1"/>
    <col min="3" max="3" width="10.5703125" style="26" customWidth="1"/>
    <col min="4" max="4" width="19.140625" style="26" customWidth="1"/>
    <col min="5" max="5" width="18.140625" style="26" customWidth="1"/>
    <col min="6" max="6" width="11.42578125" style="26" customWidth="1"/>
    <col min="7" max="7" width="9.42578125" style="26" customWidth="1"/>
    <col min="8" max="8" width="10.85546875" style="59" customWidth="1"/>
    <col min="9" max="9" width="17.42578125" style="26" customWidth="1"/>
    <col min="10" max="10" width="20" style="26" customWidth="1"/>
    <col min="11" max="12" width="11.42578125" style="26" customWidth="1"/>
    <col min="13" max="13" width="10.5703125" style="26" customWidth="1"/>
    <col min="14" max="14" width="18.85546875" style="59" customWidth="1"/>
    <col min="15" max="15" width="19.5703125" style="26" customWidth="1"/>
    <col min="16" max="16" width="11.42578125" style="26" customWidth="1"/>
    <col min="17" max="17" width="9.140625" style="26" customWidth="1"/>
    <col min="18" max="18" width="11" style="26" customWidth="1"/>
    <col min="19" max="19" width="18.85546875" style="26" customWidth="1"/>
    <col min="20" max="20" width="19.5703125" style="26" customWidth="1"/>
    <col min="21" max="21" width="11.140625" style="26" customWidth="1"/>
    <col min="22" max="22" width="9" style="26" customWidth="1"/>
    <col min="23" max="23" width="10" style="26" customWidth="1"/>
    <col min="24" max="24" width="19" style="26" customWidth="1"/>
    <col min="25" max="25" width="17.42578125" style="26" customWidth="1"/>
    <col min="26" max="26" width="9.5703125" style="26" customWidth="1"/>
    <col min="27" max="27" width="9.140625" style="26" customWidth="1"/>
    <col min="28" max="28" width="10.85546875" style="26" customWidth="1"/>
    <col min="29" max="29" width="18.140625" style="26" customWidth="1"/>
    <col min="30" max="30" width="18.85546875" style="26" customWidth="1"/>
    <col min="31" max="31" width="10.85546875" style="26" customWidth="1"/>
    <col min="32" max="16384" width="9.140625" style="26"/>
  </cols>
  <sheetData>
    <row r="1" spans="1:31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85" customHeight="1" x14ac:dyDescent="0.25">
      <c r="B4" s="25"/>
      <c r="H4" s="25"/>
      <c r="N4" s="25"/>
    </row>
    <row r="5" spans="1:31" s="24" customFormat="1" ht="30.75" customHeight="1" x14ac:dyDescent="0.25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38</v>
      </c>
      <c r="B7" s="30" t="s">
        <v>56</v>
      </c>
      <c r="C7" s="31"/>
      <c r="D7" s="31"/>
      <c r="E7" s="31"/>
      <c r="F7" s="31"/>
      <c r="H7" s="69"/>
      <c r="I7" s="84" t="s">
        <v>46</v>
      </c>
      <c r="J7" s="85">
        <v>45527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Selectives Metropolitanes SA (SEMESA)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01" t="s">
        <v>6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3"/>
    </row>
    <row r="11" spans="1:31" ht="30" customHeight="1" thickBot="1" x14ac:dyDescent="0.3">
      <c r="A11" s="136" t="s">
        <v>10</v>
      </c>
      <c r="B11" s="104" t="s">
        <v>3</v>
      </c>
      <c r="C11" s="105"/>
      <c r="D11" s="105"/>
      <c r="E11" s="105"/>
      <c r="F11" s="106"/>
      <c r="G11" s="107" t="s">
        <v>1</v>
      </c>
      <c r="H11" s="108"/>
      <c r="I11" s="108"/>
      <c r="J11" s="108"/>
      <c r="K11" s="109"/>
      <c r="L11" s="122" t="s">
        <v>2</v>
      </c>
      <c r="M11" s="123"/>
      <c r="N11" s="123"/>
      <c r="O11" s="123"/>
      <c r="P11" s="123"/>
      <c r="Q11" s="110" t="s">
        <v>34</v>
      </c>
      <c r="R11" s="111"/>
      <c r="S11" s="111"/>
      <c r="T11" s="111"/>
      <c r="U11" s="112"/>
      <c r="V11" s="116" t="s">
        <v>5</v>
      </c>
      <c r="W11" s="117"/>
      <c r="X11" s="117"/>
      <c r="Y11" s="117"/>
      <c r="Z11" s="118"/>
      <c r="AA11" s="113" t="s">
        <v>4</v>
      </c>
      <c r="AB11" s="114"/>
      <c r="AC11" s="114"/>
      <c r="AD11" s="114"/>
      <c r="AE11" s="115"/>
    </row>
    <row r="12" spans="1:31" ht="39" customHeight="1" thickBot="1" x14ac:dyDescent="0.3">
      <c r="A12" s="137"/>
      <c r="B12" s="32" t="s">
        <v>7</v>
      </c>
      <c r="C12" s="33" t="s">
        <v>8</v>
      </c>
      <c r="D12" s="34" t="s">
        <v>23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>
        <v>1</v>
      </c>
      <c r="H13" s="20">
        <f t="shared" ref="H13:H21" si="2">IF(G13,G13/$G$25,"")</f>
        <v>1.7543859649122806E-2</v>
      </c>
      <c r="I13" s="4">
        <v>70000</v>
      </c>
      <c r="J13" s="5">
        <v>84700</v>
      </c>
      <c r="K13" s="21">
        <f t="shared" ref="K13:K21" si="3">IF(J13,J13/$J$25,"")</f>
        <v>0.42616154934024958</v>
      </c>
      <c r="L13" s="1"/>
      <c r="M13" s="20" t="str">
        <f t="shared" ref="M13:M21" si="4">IF(L13,L13/$L$25,"")</f>
        <v/>
      </c>
      <c r="N13" s="4"/>
      <c r="O13" s="5"/>
      <c r="P13" s="21" t="str">
        <f t="shared" ref="P13:P21" si="5">IF(O13,O13/$O$25,"")</f>
        <v/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>
        <v>1</v>
      </c>
      <c r="H15" s="20">
        <f t="shared" si="2"/>
        <v>1.7543859649122806E-2</v>
      </c>
      <c r="I15" s="6">
        <v>28752</v>
      </c>
      <c r="J15" s="7">
        <v>34789.919999999998</v>
      </c>
      <c r="K15" s="21">
        <f t="shared" si="3"/>
        <v>0.17504281238044078</v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25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>
        <v>1</v>
      </c>
      <c r="M18" s="62">
        <f t="shared" si="4"/>
        <v>1.1764705882352941E-2</v>
      </c>
      <c r="N18" s="65">
        <v>19526.52</v>
      </c>
      <c r="O18" s="66">
        <v>23627.09</v>
      </c>
      <c r="P18" s="63">
        <f t="shared" si="5"/>
        <v>0.22056555193128782</v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10</v>
      </c>
      <c r="H19" s="20">
        <f t="shared" si="2"/>
        <v>0.17543859649122806</v>
      </c>
      <c r="I19" s="6">
        <v>10848.04</v>
      </c>
      <c r="J19" s="7">
        <v>12848.59</v>
      </c>
      <c r="K19" s="21">
        <f t="shared" si="3"/>
        <v>6.4646694465615551E-2</v>
      </c>
      <c r="L19" s="2">
        <v>29</v>
      </c>
      <c r="M19" s="20">
        <f t="shared" si="4"/>
        <v>0.3411764705882353</v>
      </c>
      <c r="N19" s="6">
        <v>19975.830000000002</v>
      </c>
      <c r="O19" s="7">
        <v>24170.79</v>
      </c>
      <c r="P19" s="21">
        <f t="shared" si="5"/>
        <v>0.22564114484539793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2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>
        <v>45</v>
      </c>
      <c r="H20" s="62">
        <f t="shared" si="2"/>
        <v>0.78947368421052633</v>
      </c>
      <c r="I20" s="65">
        <v>55376.11</v>
      </c>
      <c r="J20" s="66">
        <v>66412.41</v>
      </c>
      <c r="K20" s="21">
        <f t="shared" si="3"/>
        <v>0.33414894381369403</v>
      </c>
      <c r="L20" s="64">
        <v>55</v>
      </c>
      <c r="M20" s="62">
        <f t="shared" si="4"/>
        <v>0.6470588235294118</v>
      </c>
      <c r="N20" s="65">
        <v>49089.41</v>
      </c>
      <c r="O20" s="66">
        <v>59322.61</v>
      </c>
      <c r="P20" s="63">
        <f t="shared" si="5"/>
        <v>0.55379330322331421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50000000000003" hidden="1" customHeight="1" x14ac:dyDescent="0.25">
      <c r="A21" s="44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50000000000003" customHeight="1" x14ac:dyDescent="0.25">
      <c r="A22" s="76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0" customFormat="1" ht="39.950000000000003" customHeight="1" x14ac:dyDescent="0.25">
      <c r="A23" s="88" t="s">
        <v>47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/>
      <c r="H23" s="20" t="str">
        <f t="shared" si="13"/>
        <v/>
      </c>
      <c r="I23" s="6"/>
      <c r="J23" s="7"/>
      <c r="K23" s="21" t="str">
        <f t="shared" si="14"/>
        <v/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0" customFormat="1" ht="36" customHeight="1" x14ac:dyDescent="0.25">
      <c r="A24" s="90" t="s">
        <v>52</v>
      </c>
      <c r="B24" s="64"/>
      <c r="C24" s="62" t="str">
        <f t="shared" ref="C24" si="22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23">IF(G24,G24/$G$25,"")</f>
        <v/>
      </c>
      <c r="I24" s="65"/>
      <c r="J24" s="66"/>
      <c r="K24" s="63" t="str">
        <f t="shared" ref="K24" si="24">IF(J24,J24/$J$25,"")</f>
        <v/>
      </c>
      <c r="L24" s="64"/>
      <c r="M24" s="62" t="str">
        <f t="shared" ref="M24" si="25">IF(L24,L24/$L$25,"")</f>
        <v/>
      </c>
      <c r="N24" s="65"/>
      <c r="O24" s="66"/>
      <c r="P24" s="63" t="str">
        <f t="shared" ref="P24" si="26">IF(O24,O24/$O$25,"")</f>
        <v/>
      </c>
      <c r="Q24" s="64"/>
      <c r="R24" s="62" t="str">
        <f t="shared" ref="R24" si="27">IF(Q24,Q24/$Q$25,"")</f>
        <v/>
      </c>
      <c r="S24" s="65"/>
      <c r="T24" s="66"/>
      <c r="U24" s="63" t="str">
        <f t="shared" si="7"/>
        <v/>
      </c>
      <c r="V24" s="64"/>
      <c r="W24" s="62" t="str">
        <f t="shared" ref="W24" si="28">IF(V24,V24/$V$25,"")</f>
        <v/>
      </c>
      <c r="X24" s="65"/>
      <c r="Y24" s="66"/>
      <c r="Z24" s="63" t="str">
        <f t="shared" ref="Z24" si="29">IF(Y24,Y24/$Y$25,"")</f>
        <v/>
      </c>
      <c r="AA24" s="64"/>
      <c r="AB24" s="20" t="str">
        <f t="shared" ref="AB24" si="30">IF(AA24,AA24/$AA$25,"")</f>
        <v/>
      </c>
      <c r="AC24" s="65"/>
      <c r="AD24" s="66"/>
      <c r="AE24" s="63" t="str">
        <f t="shared" ref="AE24" si="31">IF(AD24,AD24/$AD$25,"")</f>
        <v/>
      </c>
    </row>
    <row r="25" spans="1:31" ht="33" customHeight="1" thickBot="1" x14ac:dyDescent="0.3">
      <c r="A25" s="78" t="s">
        <v>0</v>
      </c>
      <c r="B25" s="16">
        <f t="shared" ref="B25:AE25" si="32">SUM(B13:B24)</f>
        <v>0</v>
      </c>
      <c r="C25" s="17">
        <f t="shared" si="32"/>
        <v>0</v>
      </c>
      <c r="D25" s="18">
        <f t="shared" si="32"/>
        <v>0</v>
      </c>
      <c r="E25" s="18">
        <f t="shared" si="32"/>
        <v>0</v>
      </c>
      <c r="F25" s="19">
        <f t="shared" si="32"/>
        <v>0</v>
      </c>
      <c r="G25" s="16">
        <f t="shared" si="32"/>
        <v>57</v>
      </c>
      <c r="H25" s="17">
        <f t="shared" si="32"/>
        <v>1</v>
      </c>
      <c r="I25" s="18">
        <f t="shared" si="32"/>
        <v>164976.15000000002</v>
      </c>
      <c r="J25" s="18">
        <f t="shared" si="32"/>
        <v>198750.92</v>
      </c>
      <c r="K25" s="19">
        <f t="shared" si="32"/>
        <v>1</v>
      </c>
      <c r="L25" s="16">
        <f t="shared" si="32"/>
        <v>85</v>
      </c>
      <c r="M25" s="17">
        <f t="shared" si="32"/>
        <v>1</v>
      </c>
      <c r="N25" s="18">
        <f t="shared" si="32"/>
        <v>88591.760000000009</v>
      </c>
      <c r="O25" s="18">
        <f t="shared" si="32"/>
        <v>107120.49</v>
      </c>
      <c r="P25" s="19">
        <f t="shared" si="32"/>
        <v>1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4" customFormat="1" ht="18" customHeight="1" x14ac:dyDescent="0.25">
      <c r="B26" s="25"/>
      <c r="H26" s="25"/>
      <c r="N26" s="25"/>
    </row>
    <row r="27" spans="1:31" s="47" customFormat="1" ht="34.35" hidden="1" customHeight="1" x14ac:dyDescent="0.25">
      <c r="A27" s="142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350000000000001" hidden="1" customHeight="1" x14ac:dyDescent="0.25">
      <c r="A28" s="144" t="str">
        <f>'CONTRACTACIO 1r TR 2024'!A28:Q28</f>
        <v>https://bcnroc.ajuntament.barcelona.cat/jspui/bitstream/11703/128073/5/GM_pressupost-general_2023.pdf#page=269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4.1" customHeight="1" x14ac:dyDescent="0.25">
      <c r="A29" s="138" t="s">
        <v>36</v>
      </c>
      <c r="B29" s="138"/>
      <c r="C29" s="138"/>
      <c r="D29" s="138"/>
      <c r="E29" s="138"/>
      <c r="F29" s="138"/>
      <c r="G29" s="138"/>
      <c r="H29" s="138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25">
      <c r="A31" s="119" t="s">
        <v>10</v>
      </c>
      <c r="B31" s="124" t="s">
        <v>17</v>
      </c>
      <c r="C31" s="125"/>
      <c r="D31" s="125"/>
      <c r="E31" s="125"/>
      <c r="F31" s="126"/>
      <c r="G31" s="24"/>
      <c r="J31" s="130" t="s">
        <v>15</v>
      </c>
      <c r="K31" s="131"/>
      <c r="L31" s="124" t="s">
        <v>16</v>
      </c>
      <c r="M31" s="125"/>
      <c r="N31" s="125"/>
      <c r="O31" s="125"/>
      <c r="P31" s="126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">
      <c r="A32" s="120"/>
      <c r="B32" s="127"/>
      <c r="C32" s="128"/>
      <c r="D32" s="128"/>
      <c r="E32" s="128"/>
      <c r="F32" s="129"/>
      <c r="G32" s="24"/>
      <c r="J32" s="132"/>
      <c r="K32" s="133"/>
      <c r="L32" s="127"/>
      <c r="M32" s="128"/>
      <c r="N32" s="128"/>
      <c r="O32" s="128"/>
      <c r="P32" s="129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5" customHeight="1" thickBot="1" x14ac:dyDescent="0.3">
      <c r="A33" s="121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34"/>
      <c r="K33" s="135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25">
      <c r="A34" s="39" t="s">
        <v>25</v>
      </c>
      <c r="B34" s="9">
        <f t="shared" ref="B34:B45" si="33">B13+G13+L13+Q13+AA13+V13</f>
        <v>1</v>
      </c>
      <c r="C34" s="8">
        <f t="shared" ref="C34:C45" si="34">IF(B34,B34/$B$46,"")</f>
        <v>7.0422535211267607E-3</v>
      </c>
      <c r="D34" s="10">
        <f t="shared" ref="D34:D45" si="35">D13+I13+N13+S13+AC13+X13</f>
        <v>70000</v>
      </c>
      <c r="E34" s="11">
        <f t="shared" ref="E34:E45" si="36">E13+J13+O13+T13+AD13+Y13</f>
        <v>84700</v>
      </c>
      <c r="F34" s="21">
        <f t="shared" ref="F34:F42" si="37">IF(E34,E34/$E$46,"")</f>
        <v>0.27691375274335051</v>
      </c>
      <c r="J34" s="99" t="s">
        <v>3</v>
      </c>
      <c r="K34" s="100"/>
      <c r="L34" s="54">
        <f>B25</f>
        <v>0</v>
      </c>
      <c r="M34" s="8" t="str">
        <f t="shared" ref="M34:M39" si="38">IF(L34,L34/$L$40,"")</f>
        <v/>
      </c>
      <c r="N34" s="55">
        <f>D25</f>
        <v>0</v>
      </c>
      <c r="O34" s="55">
        <f>E25</f>
        <v>0</v>
      </c>
      <c r="P34" s="56" t="str">
        <f t="shared" ref="P34:P39" si="39">IF(O34,O34/$O$40,"")</f>
        <v/>
      </c>
    </row>
    <row r="35" spans="1:33" s="24" customFormat="1" ht="30" customHeight="1" x14ac:dyDescent="0.25">
      <c r="A35" s="41" t="s">
        <v>18</v>
      </c>
      <c r="B35" s="12">
        <f t="shared" si="33"/>
        <v>0</v>
      </c>
      <c r="C35" s="8" t="str">
        <f t="shared" si="34"/>
        <v/>
      </c>
      <c r="D35" s="13">
        <f t="shared" si="35"/>
        <v>0</v>
      </c>
      <c r="E35" s="14">
        <f t="shared" si="36"/>
        <v>0</v>
      </c>
      <c r="F35" s="21" t="str">
        <f t="shared" si="37"/>
        <v/>
      </c>
      <c r="J35" s="95" t="s">
        <v>1</v>
      </c>
      <c r="K35" s="96"/>
      <c r="L35" s="57">
        <f>G25</f>
        <v>57</v>
      </c>
      <c r="M35" s="8">
        <f t="shared" si="38"/>
        <v>0.40140845070422537</v>
      </c>
      <c r="N35" s="58">
        <f>I25</f>
        <v>164976.15000000002</v>
      </c>
      <c r="O35" s="58">
        <f>J25</f>
        <v>198750.92</v>
      </c>
      <c r="P35" s="56">
        <f t="shared" si="39"/>
        <v>0.64978586916639247</v>
      </c>
    </row>
    <row r="36" spans="1:33" ht="30" customHeight="1" x14ac:dyDescent="0.25">
      <c r="A36" s="41" t="s">
        <v>19</v>
      </c>
      <c r="B36" s="12">
        <f t="shared" si="33"/>
        <v>1</v>
      </c>
      <c r="C36" s="8">
        <f t="shared" si="34"/>
        <v>7.0422535211267607E-3</v>
      </c>
      <c r="D36" s="13">
        <f t="shared" si="35"/>
        <v>28752</v>
      </c>
      <c r="E36" s="14">
        <f t="shared" si="36"/>
        <v>34789.919999999998</v>
      </c>
      <c r="F36" s="21">
        <f t="shared" si="37"/>
        <v>0.11374034598395448</v>
      </c>
      <c r="G36" s="24"/>
      <c r="J36" s="95" t="s">
        <v>2</v>
      </c>
      <c r="K36" s="96"/>
      <c r="L36" s="57">
        <f>L25</f>
        <v>85</v>
      </c>
      <c r="M36" s="8">
        <f t="shared" si="38"/>
        <v>0.59859154929577463</v>
      </c>
      <c r="N36" s="58">
        <f>N25</f>
        <v>88591.760000000009</v>
      </c>
      <c r="O36" s="58">
        <f>O25</f>
        <v>107120.49</v>
      </c>
      <c r="P36" s="56">
        <f t="shared" si="39"/>
        <v>0.35021413083360747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25">
      <c r="A37" s="41" t="s">
        <v>26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4"/>
      <c r="J37" s="95" t="s">
        <v>34</v>
      </c>
      <c r="K37" s="96"/>
      <c r="L37" s="57">
        <f>Q25</f>
        <v>0</v>
      </c>
      <c r="M37" s="8" t="str">
        <f t="shared" si="38"/>
        <v/>
      </c>
      <c r="N37" s="58">
        <f>S25</f>
        <v>0</v>
      </c>
      <c r="O37" s="58">
        <f>T25</f>
        <v>0</v>
      </c>
      <c r="P37" s="56" t="str">
        <f t="shared" si="3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25">
      <c r="A38" s="41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4"/>
      <c r="J38" s="95" t="s">
        <v>5</v>
      </c>
      <c r="K38" s="96"/>
      <c r="L38" s="57">
        <f>V25</f>
        <v>0</v>
      </c>
      <c r="M38" s="8" t="str">
        <f t="shared" si="38"/>
        <v/>
      </c>
      <c r="N38" s="58">
        <f>X25</f>
        <v>0</v>
      </c>
      <c r="O38" s="58">
        <f>Y25</f>
        <v>0</v>
      </c>
      <c r="P38" s="56" t="str">
        <f t="shared" si="3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25">
      <c r="A39" s="42" t="s">
        <v>33</v>
      </c>
      <c r="B39" s="15">
        <f t="shared" si="33"/>
        <v>1</v>
      </c>
      <c r="C39" s="8">
        <f t="shared" si="34"/>
        <v>7.0422535211267607E-3</v>
      </c>
      <c r="D39" s="13">
        <f t="shared" si="35"/>
        <v>19526.52</v>
      </c>
      <c r="E39" s="22">
        <f t="shared" si="36"/>
        <v>23627.09</v>
      </c>
      <c r="F39" s="21">
        <f t="shared" si="37"/>
        <v>7.7245173061450886E-2</v>
      </c>
      <c r="G39" s="24"/>
      <c r="J39" s="95" t="s">
        <v>4</v>
      </c>
      <c r="K39" s="96"/>
      <c r="L39" s="57">
        <f>AA25</f>
        <v>0</v>
      </c>
      <c r="M39" s="8" t="str">
        <f t="shared" si="38"/>
        <v/>
      </c>
      <c r="N39" s="58">
        <f>AC25</f>
        <v>0</v>
      </c>
      <c r="O39" s="58">
        <f>AD25</f>
        <v>0</v>
      </c>
      <c r="P39" s="56" t="str">
        <f t="shared" si="3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">
      <c r="A40" s="42" t="s">
        <v>28</v>
      </c>
      <c r="B40" s="12">
        <f t="shared" si="33"/>
        <v>39</v>
      </c>
      <c r="C40" s="8">
        <f t="shared" si="34"/>
        <v>0.27464788732394368</v>
      </c>
      <c r="D40" s="13">
        <f t="shared" si="35"/>
        <v>30823.870000000003</v>
      </c>
      <c r="E40" s="14">
        <f t="shared" si="36"/>
        <v>37019.380000000005</v>
      </c>
      <c r="F40" s="21">
        <f t="shared" si="37"/>
        <v>0.12102922597440539</v>
      </c>
      <c r="G40" s="24"/>
      <c r="J40" s="97" t="s">
        <v>0</v>
      </c>
      <c r="K40" s="98"/>
      <c r="L40" s="79">
        <f>SUM(L34:L39)</f>
        <v>142</v>
      </c>
      <c r="M40" s="17">
        <f>SUM(M34:M39)</f>
        <v>1</v>
      </c>
      <c r="N40" s="80">
        <f>SUM(N34:N39)</f>
        <v>253567.91000000003</v>
      </c>
      <c r="O40" s="81">
        <f>SUM(O34:O39)</f>
        <v>305871.41000000003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25">
      <c r="A41" s="43" t="s">
        <v>29</v>
      </c>
      <c r="B41" s="12">
        <f t="shared" si="33"/>
        <v>100</v>
      </c>
      <c r="C41" s="8">
        <f t="shared" si="34"/>
        <v>0.70422535211267601</v>
      </c>
      <c r="D41" s="13">
        <f t="shared" si="35"/>
        <v>104465.52</v>
      </c>
      <c r="E41" s="14">
        <f t="shared" si="36"/>
        <v>125735.02</v>
      </c>
      <c r="F41" s="21">
        <f t="shared" si="37"/>
        <v>0.41107150223683864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25">
      <c r="A42" s="44" t="s">
        <v>32</v>
      </c>
      <c r="B42" s="12">
        <f t="shared" si="33"/>
        <v>0</v>
      </c>
      <c r="C42" s="8" t="str">
        <f t="shared" si="34"/>
        <v/>
      </c>
      <c r="D42" s="13">
        <f t="shared" si="35"/>
        <v>0</v>
      </c>
      <c r="E42" s="14">
        <f t="shared" si="36"/>
        <v>0</v>
      </c>
      <c r="F42" s="21" t="str">
        <f t="shared" si="3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25">
      <c r="A43" s="76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25">
      <c r="A44" s="88" t="s">
        <v>47</v>
      </c>
      <c r="B44" s="12">
        <f t="shared" si="33"/>
        <v>0</v>
      </c>
      <c r="C44" s="8" t="str">
        <f t="shared" si="34"/>
        <v/>
      </c>
      <c r="D44" s="13">
        <f t="shared" si="35"/>
        <v>0</v>
      </c>
      <c r="E44" s="14">
        <f t="shared" si="36"/>
        <v>0</v>
      </c>
      <c r="F44" s="21" t="str">
        <f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25">
      <c r="A45" s="88" t="s">
        <v>52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">
      <c r="A46" s="61" t="s">
        <v>0</v>
      </c>
      <c r="B46" s="16">
        <f>SUM(B34:B45)</f>
        <v>142</v>
      </c>
      <c r="C46" s="17">
        <f>SUM(C34:C45)</f>
        <v>1</v>
      </c>
      <c r="D46" s="18">
        <f>SUM(D34:D45)</f>
        <v>253567.91000000003</v>
      </c>
      <c r="E46" s="18">
        <f>SUM(E34:E45)</f>
        <v>305871.41000000003</v>
      </c>
      <c r="F46" s="19">
        <f>SUM(F34:F45)</f>
        <v>0.99999999999999989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25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25">
      <c r="B48" s="25"/>
      <c r="H48" s="25"/>
      <c r="N48" s="25"/>
    </row>
    <row r="49" spans="2:14" s="24" customFormat="1" x14ac:dyDescent="0.25">
      <c r="B49" s="25"/>
      <c r="H49" s="25"/>
      <c r="N49" s="25"/>
    </row>
    <row r="50" spans="2:14" s="24" customFormat="1" x14ac:dyDescent="0.25">
      <c r="B50" s="25"/>
      <c r="H50" s="25"/>
      <c r="N50" s="25"/>
    </row>
    <row r="51" spans="2:14" s="24" customFormat="1" x14ac:dyDescent="0.25">
      <c r="B51" s="25"/>
      <c r="H51" s="25"/>
      <c r="N51" s="25"/>
    </row>
    <row r="52" spans="2:14" s="24" customFormat="1" x14ac:dyDescent="0.25">
      <c r="B52" s="25"/>
      <c r="H52" s="25"/>
      <c r="N52" s="25"/>
    </row>
    <row r="53" spans="2:14" s="24" customFormat="1" x14ac:dyDescent="0.25">
      <c r="B53" s="25"/>
      <c r="H53" s="25"/>
      <c r="N53" s="25"/>
    </row>
    <row r="54" spans="2:14" s="24" customFormat="1" x14ac:dyDescent="0.25">
      <c r="B54" s="25"/>
      <c r="H54" s="25"/>
      <c r="N54" s="25"/>
    </row>
    <row r="55" spans="2:14" s="24" customFormat="1" x14ac:dyDescent="0.25">
      <c r="B55" s="25"/>
      <c r="H55" s="25"/>
      <c r="N55" s="25"/>
    </row>
    <row r="56" spans="2:14" s="24" customFormat="1" x14ac:dyDescent="0.25">
      <c r="B56" s="25"/>
      <c r="H56" s="25"/>
      <c r="N56" s="25"/>
    </row>
    <row r="57" spans="2:14" s="24" customFormat="1" x14ac:dyDescent="0.25">
      <c r="B57" s="25"/>
      <c r="H57" s="25"/>
      <c r="N57" s="25"/>
    </row>
    <row r="58" spans="2:14" s="24" customFormat="1" x14ac:dyDescent="0.25">
      <c r="B58" s="25"/>
      <c r="H58" s="25"/>
      <c r="N58" s="25"/>
    </row>
    <row r="59" spans="2:14" s="24" customFormat="1" x14ac:dyDescent="0.25">
      <c r="B59" s="25"/>
      <c r="H59" s="25"/>
      <c r="N59" s="25"/>
    </row>
    <row r="60" spans="2:14" s="24" customFormat="1" x14ac:dyDescent="0.25">
      <c r="B60" s="25"/>
      <c r="H60" s="25"/>
      <c r="N60" s="25"/>
    </row>
    <row r="61" spans="2:14" s="24" customFormat="1" x14ac:dyDescent="0.25">
      <c r="B61" s="25"/>
      <c r="H61" s="25"/>
      <c r="N61" s="25"/>
    </row>
    <row r="62" spans="2:14" s="24" customFormat="1" x14ac:dyDescent="0.25">
      <c r="B62" s="25"/>
      <c r="H62" s="25"/>
      <c r="N62" s="25"/>
    </row>
    <row r="63" spans="2:14" s="24" customFormat="1" x14ac:dyDescent="0.25">
      <c r="B63" s="25"/>
      <c r="H63" s="25"/>
      <c r="N63" s="25"/>
    </row>
    <row r="64" spans="2:14" s="24" customFormat="1" x14ac:dyDescent="0.25">
      <c r="B64" s="25"/>
      <c r="H64" s="25"/>
      <c r="N64" s="25"/>
    </row>
    <row r="65" spans="2:14" s="24" customFormat="1" x14ac:dyDescent="0.25">
      <c r="B65" s="25"/>
      <c r="H65" s="25"/>
      <c r="N65" s="25"/>
    </row>
    <row r="66" spans="2:14" s="24" customFormat="1" x14ac:dyDescent="0.25">
      <c r="B66" s="25"/>
      <c r="H66" s="25"/>
      <c r="N66" s="25"/>
    </row>
    <row r="67" spans="2:14" s="24" customFormat="1" x14ac:dyDescent="0.25">
      <c r="B67" s="25"/>
      <c r="H67" s="25"/>
      <c r="N67" s="25"/>
    </row>
    <row r="68" spans="2:14" s="24" customFormat="1" x14ac:dyDescent="0.25">
      <c r="B68" s="25"/>
      <c r="H68" s="25"/>
      <c r="N68" s="25"/>
    </row>
    <row r="69" spans="2:14" s="24" customFormat="1" x14ac:dyDescent="0.25">
      <c r="B69" s="25"/>
      <c r="H69" s="25"/>
      <c r="N69" s="25"/>
    </row>
    <row r="70" spans="2:14" s="24" customFormat="1" x14ac:dyDescent="0.25">
      <c r="B70" s="25"/>
      <c r="H70" s="25"/>
      <c r="N70" s="25"/>
    </row>
    <row r="71" spans="2:14" s="24" customFormat="1" x14ac:dyDescent="0.25">
      <c r="B71" s="25"/>
      <c r="H71" s="25"/>
      <c r="N71" s="25"/>
    </row>
    <row r="72" spans="2:14" s="24" customFormat="1" x14ac:dyDescent="0.25">
      <c r="B72" s="25"/>
      <c r="H72" s="25"/>
      <c r="N72" s="25"/>
    </row>
    <row r="73" spans="2:14" s="24" customFormat="1" x14ac:dyDescent="0.25">
      <c r="B73" s="25"/>
      <c r="H73" s="25"/>
      <c r="N73" s="25"/>
    </row>
    <row r="74" spans="2:14" s="24" customFormat="1" x14ac:dyDescent="0.25">
      <c r="B74" s="25"/>
      <c r="H74" s="25"/>
      <c r="N74" s="25"/>
    </row>
    <row r="75" spans="2:14" s="24" customFormat="1" x14ac:dyDescent="0.25">
      <c r="B75" s="25"/>
      <c r="H75" s="25"/>
      <c r="N75" s="25"/>
    </row>
    <row r="76" spans="2:14" s="24" customFormat="1" x14ac:dyDescent="0.25">
      <c r="B76" s="25"/>
      <c r="H76" s="25"/>
      <c r="N76" s="25"/>
    </row>
    <row r="77" spans="2:14" s="24" customFormat="1" x14ac:dyDescent="0.25">
      <c r="B77" s="25"/>
      <c r="H77" s="25"/>
      <c r="N77" s="25"/>
    </row>
    <row r="78" spans="2:14" s="24" customFormat="1" x14ac:dyDescent="0.25">
      <c r="B78" s="25"/>
      <c r="H78" s="25"/>
      <c r="N78" s="25"/>
    </row>
    <row r="79" spans="2:14" s="24" customFormat="1" x14ac:dyDescent="0.25">
      <c r="B79" s="25"/>
      <c r="H79" s="25"/>
      <c r="N79" s="25"/>
    </row>
    <row r="80" spans="2:14" s="24" customFormat="1" x14ac:dyDescent="0.25">
      <c r="B80" s="25"/>
      <c r="H80" s="25"/>
      <c r="N80" s="25"/>
    </row>
    <row r="81" spans="2:14" s="24" customFormat="1" x14ac:dyDescent="0.25">
      <c r="B81" s="25"/>
      <c r="H81" s="25"/>
      <c r="N81" s="25"/>
    </row>
    <row r="82" spans="2:14" s="24" customFormat="1" x14ac:dyDescent="0.25">
      <c r="B82" s="25"/>
      <c r="H82" s="25"/>
      <c r="N82" s="25"/>
    </row>
    <row r="83" spans="2:14" s="24" customFormat="1" x14ac:dyDescent="0.25">
      <c r="B83" s="25"/>
      <c r="H83" s="25"/>
      <c r="N83" s="25"/>
    </row>
    <row r="84" spans="2:14" s="24" customFormat="1" x14ac:dyDescent="0.25">
      <c r="B84" s="25"/>
      <c r="H84" s="25"/>
      <c r="N84" s="25"/>
    </row>
    <row r="85" spans="2:14" s="24" customFormat="1" x14ac:dyDescent="0.25">
      <c r="B85" s="25"/>
      <c r="H85" s="25"/>
      <c r="N85" s="25"/>
    </row>
    <row r="86" spans="2:14" s="24" customFormat="1" x14ac:dyDescent="0.25">
      <c r="B86" s="25"/>
      <c r="H86" s="25"/>
      <c r="N86" s="25"/>
    </row>
    <row r="87" spans="2:14" s="24" customFormat="1" x14ac:dyDescent="0.25">
      <c r="B87" s="25"/>
      <c r="H87" s="25"/>
      <c r="N87" s="25"/>
    </row>
    <row r="88" spans="2:14" s="24" customFormat="1" x14ac:dyDescent="0.25">
      <c r="B88" s="25"/>
      <c r="H88" s="25"/>
      <c r="N88" s="25"/>
    </row>
    <row r="89" spans="2:14" s="24" customFormat="1" x14ac:dyDescent="0.25">
      <c r="B89" s="25"/>
      <c r="H89" s="25"/>
      <c r="N89" s="25"/>
    </row>
    <row r="90" spans="2:14" s="24" customFormat="1" x14ac:dyDescent="0.25">
      <c r="B90" s="25"/>
      <c r="H90" s="25"/>
      <c r="N90" s="25"/>
    </row>
    <row r="91" spans="2:14" s="24" customFormat="1" x14ac:dyDescent="0.25">
      <c r="B91" s="25"/>
      <c r="H91" s="25"/>
      <c r="N91" s="25"/>
    </row>
    <row r="92" spans="2:14" s="24" customFormat="1" x14ac:dyDescent="0.25">
      <c r="B92" s="25"/>
      <c r="H92" s="25"/>
      <c r="N92" s="25"/>
    </row>
    <row r="93" spans="2:14" s="24" customFormat="1" x14ac:dyDescent="0.25">
      <c r="B93" s="25"/>
      <c r="H93" s="25"/>
      <c r="N93" s="25"/>
    </row>
    <row r="94" spans="2:14" s="24" customFormat="1" x14ac:dyDescent="0.25">
      <c r="B94" s="25"/>
      <c r="H94" s="25"/>
      <c r="N94" s="25"/>
    </row>
    <row r="95" spans="2:14" s="24" customFormat="1" x14ac:dyDescent="0.25">
      <c r="B95" s="25"/>
      <c r="H95" s="25"/>
      <c r="N95" s="25"/>
    </row>
    <row r="96" spans="2:14" s="24" customFormat="1" x14ac:dyDescent="0.25">
      <c r="B96" s="25"/>
      <c r="H96" s="25"/>
      <c r="N96" s="25"/>
    </row>
    <row r="97" spans="2:21" s="24" customFormat="1" x14ac:dyDescent="0.25">
      <c r="B97" s="25"/>
      <c r="H97" s="25"/>
      <c r="N97" s="25"/>
    </row>
    <row r="98" spans="2:21" s="24" customFormat="1" x14ac:dyDescent="0.25">
      <c r="B98" s="25"/>
      <c r="H98" s="25"/>
      <c r="N98" s="25"/>
    </row>
    <row r="99" spans="2:21" s="24" customFormat="1" x14ac:dyDescent="0.25">
      <c r="B99" s="25"/>
      <c r="H99" s="25"/>
      <c r="N99" s="25"/>
    </row>
    <row r="100" spans="2:21" s="24" customFormat="1" x14ac:dyDescent="0.25">
      <c r="B100" s="25"/>
      <c r="H100" s="25"/>
      <c r="N100" s="25"/>
    </row>
    <row r="101" spans="2:21" s="24" customFormat="1" x14ac:dyDescent="0.25">
      <c r="B101" s="25"/>
      <c r="H101" s="25"/>
      <c r="N101" s="25"/>
    </row>
    <row r="102" spans="2:21" s="24" customFormat="1" x14ac:dyDescent="0.25">
      <c r="B102" s="25"/>
      <c r="H102" s="25"/>
      <c r="N102" s="25"/>
    </row>
    <row r="103" spans="2:21" s="24" customFormat="1" x14ac:dyDescent="0.25">
      <c r="B103" s="25"/>
      <c r="H103" s="25"/>
      <c r="N103" s="25"/>
    </row>
    <row r="104" spans="2:21" s="24" customFormat="1" x14ac:dyDescent="0.25">
      <c r="B104" s="25"/>
      <c r="H104" s="25"/>
      <c r="N104" s="25"/>
    </row>
    <row r="105" spans="2:21" s="24" customFormat="1" x14ac:dyDescent="0.25">
      <c r="B105" s="25"/>
      <c r="H105" s="25"/>
      <c r="N105" s="25"/>
    </row>
    <row r="106" spans="2:21" s="24" customFormat="1" x14ac:dyDescent="0.25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25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25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29:H29"/>
    <mergeCell ref="A31:A33"/>
    <mergeCell ref="B31:F32"/>
    <mergeCell ref="J31:K33"/>
    <mergeCell ref="L31:P32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hyperlinks>
    <hyperlink ref="A28" r:id="rId1" location="page=218" display="https://bcnroc.ajuntament.barcelona.cat/jspui/bitstream/11703/117122/5/GM_Pressupost_2020.pdf#page=218" xr:uid="{00000000-0004-0000-0100-000000000000}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:AG108"/>
  <sheetViews>
    <sheetView showGridLines="0" showZeros="0" tabSelected="1" zoomScale="80" zoomScaleNormal="80" workbookViewId="0">
      <selection activeCell="D13" sqref="D13"/>
    </sheetView>
  </sheetViews>
  <sheetFormatPr baseColWidth="10" defaultColWidth="9.140625" defaultRowHeight="15" x14ac:dyDescent="0.25"/>
  <cols>
    <col min="1" max="1" width="26.140625" style="26" customWidth="1"/>
    <col min="2" max="2" width="11.5703125" style="59" customWidth="1"/>
    <col min="3" max="3" width="10.5703125" style="26" customWidth="1"/>
    <col min="4" max="4" width="19.140625" style="26" customWidth="1"/>
    <col min="5" max="5" width="18.140625" style="26" customWidth="1"/>
    <col min="6" max="6" width="11.42578125" style="26" customWidth="1"/>
    <col min="7" max="7" width="9.42578125" style="26" customWidth="1"/>
    <col min="8" max="8" width="10.85546875" style="59" customWidth="1"/>
    <col min="9" max="9" width="17.42578125" style="26" customWidth="1"/>
    <col min="10" max="10" width="20" style="26" customWidth="1"/>
    <col min="11" max="12" width="11.42578125" style="26" customWidth="1"/>
    <col min="13" max="13" width="10.5703125" style="26" customWidth="1"/>
    <col min="14" max="14" width="18.85546875" style="59" customWidth="1"/>
    <col min="15" max="15" width="19.5703125" style="26" customWidth="1"/>
    <col min="16" max="16" width="11.42578125" style="26" customWidth="1"/>
    <col min="17" max="17" width="9.140625" style="26" customWidth="1"/>
    <col min="18" max="18" width="11" style="26" customWidth="1"/>
    <col min="19" max="19" width="18.85546875" style="26" customWidth="1"/>
    <col min="20" max="20" width="19.5703125" style="26" customWidth="1"/>
    <col min="21" max="21" width="11.140625" style="26" customWidth="1"/>
    <col min="22" max="22" width="9" style="26" customWidth="1"/>
    <col min="23" max="23" width="10" style="26" customWidth="1"/>
    <col min="24" max="24" width="19" style="26" customWidth="1"/>
    <col min="25" max="25" width="17.42578125" style="26" customWidth="1"/>
    <col min="26" max="26" width="9.5703125" style="26" customWidth="1"/>
    <col min="27" max="27" width="9.140625" style="26" customWidth="1"/>
    <col min="28" max="28" width="10.85546875" style="26" customWidth="1"/>
    <col min="29" max="29" width="18.140625" style="26" customWidth="1"/>
    <col min="30" max="30" width="18.85546875" style="26" customWidth="1"/>
    <col min="31" max="31" width="10.85546875" style="26" customWidth="1"/>
    <col min="32" max="16384" width="9.140625" style="26"/>
  </cols>
  <sheetData>
    <row r="1" spans="1:31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85" customHeight="1" x14ac:dyDescent="0.25">
      <c r="B4" s="25"/>
      <c r="H4" s="25"/>
      <c r="N4" s="25"/>
    </row>
    <row r="5" spans="1:31" s="24" customFormat="1" ht="30.75" customHeight="1" x14ac:dyDescent="0.25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39</v>
      </c>
      <c r="B7" s="30" t="s">
        <v>57</v>
      </c>
      <c r="C7" s="31"/>
      <c r="D7" s="31"/>
      <c r="E7" s="31"/>
      <c r="F7" s="31"/>
      <c r="H7" s="69"/>
      <c r="I7" s="84" t="s">
        <v>46</v>
      </c>
      <c r="J7" s="85">
        <v>45595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Selectives Metropolitanes SA (SEMESA)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20.100000000000001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01" t="s">
        <v>6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3"/>
    </row>
    <row r="11" spans="1:31" ht="30" customHeight="1" thickBot="1" x14ac:dyDescent="0.3">
      <c r="A11" s="136" t="s">
        <v>10</v>
      </c>
      <c r="B11" s="104" t="s">
        <v>3</v>
      </c>
      <c r="C11" s="105"/>
      <c r="D11" s="105"/>
      <c r="E11" s="105"/>
      <c r="F11" s="106"/>
      <c r="G11" s="107" t="s">
        <v>1</v>
      </c>
      <c r="H11" s="108"/>
      <c r="I11" s="108"/>
      <c r="J11" s="108"/>
      <c r="K11" s="109"/>
      <c r="L11" s="122" t="s">
        <v>2</v>
      </c>
      <c r="M11" s="123"/>
      <c r="N11" s="123"/>
      <c r="O11" s="123"/>
      <c r="P11" s="123"/>
      <c r="Q11" s="110" t="s">
        <v>34</v>
      </c>
      <c r="R11" s="111"/>
      <c r="S11" s="111"/>
      <c r="T11" s="111"/>
      <c r="U11" s="112"/>
      <c r="V11" s="116" t="s">
        <v>5</v>
      </c>
      <c r="W11" s="117"/>
      <c r="X11" s="117"/>
      <c r="Y11" s="117"/>
      <c r="Z11" s="118"/>
      <c r="AA11" s="113" t="s">
        <v>4</v>
      </c>
      <c r="AB11" s="114"/>
      <c r="AC11" s="114"/>
      <c r="AD11" s="114"/>
      <c r="AE11" s="115"/>
    </row>
    <row r="12" spans="1:31" ht="39" customHeight="1" thickBot="1" x14ac:dyDescent="0.3">
      <c r="A12" s="137"/>
      <c r="B12" s="32" t="s">
        <v>7</v>
      </c>
      <c r="C12" s="33" t="s">
        <v>8</v>
      </c>
      <c r="D12" s="34" t="s">
        <v>43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>
        <v>2</v>
      </c>
      <c r="H13" s="20">
        <f t="shared" ref="H13:H23" si="2">IF(G13,G13/$G$25,"")</f>
        <v>5.8823529411764705E-2</v>
      </c>
      <c r="I13" s="4">
        <v>204105</v>
      </c>
      <c r="J13" s="5">
        <v>246967.05</v>
      </c>
      <c r="K13" s="21">
        <f t="shared" ref="K13:K23" si="3">IF(J13,J13/$J$25,"")</f>
        <v>0.47906149225451106</v>
      </c>
      <c r="L13" s="1"/>
      <c r="M13" s="20" t="str">
        <f t="shared" ref="M13:M23" si="4">IF(L13,L13/$L$25,"")</f>
        <v/>
      </c>
      <c r="N13" s="4"/>
      <c r="O13" s="5"/>
      <c r="P13" s="21" t="str">
        <f t="shared" ref="P13:P23" si="5">IF(O13,O13/$O$25,"")</f>
        <v/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>
        <v>1</v>
      </c>
      <c r="M15" s="20">
        <f t="shared" si="4"/>
        <v>1.3157894736842105E-2</v>
      </c>
      <c r="N15" s="6">
        <v>16384.8</v>
      </c>
      <c r="O15" s="7">
        <v>17040.189999999999</v>
      </c>
      <c r="P15" s="21">
        <f t="shared" si="5"/>
        <v>0.17076492916290742</v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25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>
        <v>1</v>
      </c>
      <c r="H18" s="62">
        <f t="shared" si="2"/>
        <v>2.9411764705882353E-2</v>
      </c>
      <c r="I18" s="65">
        <v>168265.9</v>
      </c>
      <c r="J18" s="66">
        <v>203601.74</v>
      </c>
      <c r="K18" s="63">
        <f t="shared" si="3"/>
        <v>0.39494237547079647</v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10</v>
      </c>
      <c r="H19" s="20">
        <f t="shared" si="2"/>
        <v>0.29411764705882354</v>
      </c>
      <c r="I19" s="6">
        <v>16867.14</v>
      </c>
      <c r="J19" s="7">
        <v>20409.25</v>
      </c>
      <c r="K19" s="21">
        <f t="shared" si="3"/>
        <v>3.9589434140284624E-2</v>
      </c>
      <c r="L19" s="2">
        <v>33</v>
      </c>
      <c r="M19" s="20">
        <f t="shared" si="4"/>
        <v>0.43421052631578949</v>
      </c>
      <c r="N19" s="6">
        <v>40207.15</v>
      </c>
      <c r="O19" s="7">
        <v>48650.64</v>
      </c>
      <c r="P19" s="21">
        <f t="shared" si="5"/>
        <v>0.48754286738176689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2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>
        <v>21</v>
      </c>
      <c r="H20" s="62">
        <f t="shared" si="2"/>
        <v>0.61764705882352944</v>
      </c>
      <c r="I20" s="65">
        <v>37002.980000000003</v>
      </c>
      <c r="J20" s="66">
        <v>44544.61</v>
      </c>
      <c r="K20" s="63">
        <f t="shared" si="3"/>
        <v>8.6406698134407878E-2</v>
      </c>
      <c r="L20" s="64">
        <v>42</v>
      </c>
      <c r="M20" s="62">
        <f t="shared" si="4"/>
        <v>0.55263157894736847</v>
      </c>
      <c r="N20" s="65">
        <v>28179</v>
      </c>
      <c r="O20" s="66">
        <v>34096.58</v>
      </c>
      <c r="P20" s="63">
        <f t="shared" si="5"/>
        <v>0.34169220345532569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50000000000003" hidden="1" customHeight="1" x14ac:dyDescent="0.25">
      <c r="A21" s="44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50000000000003" customHeight="1" x14ac:dyDescent="0.25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39.950000000000003" customHeight="1" x14ac:dyDescent="0.25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6" customHeight="1" x14ac:dyDescent="0.25">
      <c r="A24" s="90" t="s">
        <v>52</v>
      </c>
      <c r="B24" s="64"/>
      <c r="C24" s="62" t="str">
        <f t="shared" ref="C24" si="12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13">IF(G24,G24/$G$25,"")</f>
        <v/>
      </c>
      <c r="I24" s="65"/>
      <c r="J24" s="66"/>
      <c r="K24" s="63" t="str">
        <f t="shared" ref="K24" si="14">IF(J24,J24/$J$25,"")</f>
        <v/>
      </c>
      <c r="L24" s="64"/>
      <c r="M24" s="62" t="str">
        <f t="shared" ref="M24" si="15">IF(L24,L24/$L$25,"")</f>
        <v/>
      </c>
      <c r="N24" s="65"/>
      <c r="O24" s="66"/>
      <c r="P24" s="63" t="str">
        <f t="shared" ref="P24" si="16">IF(O24,O24/$O$25,"")</f>
        <v/>
      </c>
      <c r="Q24" s="64"/>
      <c r="R24" s="62" t="str">
        <f t="shared" ref="R24" si="17">IF(Q24,Q24/$Q$25,"")</f>
        <v/>
      </c>
      <c r="S24" s="65"/>
      <c r="T24" s="66"/>
      <c r="U24" s="63" t="str">
        <f t="shared" si="7"/>
        <v/>
      </c>
      <c r="V24" s="64"/>
      <c r="W24" s="62" t="str">
        <f t="shared" ref="W24" si="18">IF(V24,V24/$V$25,"")</f>
        <v/>
      </c>
      <c r="X24" s="65"/>
      <c r="Y24" s="66"/>
      <c r="Z24" s="63" t="str">
        <f t="shared" ref="Z24" si="19">IF(Y24,Y24/$Y$25,"")</f>
        <v/>
      </c>
      <c r="AA24" s="64"/>
      <c r="AB24" s="20" t="str">
        <f t="shared" ref="AB24" si="20">IF(AA24,AA24/$AA$25,"")</f>
        <v/>
      </c>
      <c r="AC24" s="65"/>
      <c r="AD24" s="66"/>
      <c r="AE24" s="63" t="str">
        <f t="shared" ref="AE24" si="21">IF(AD24,AD24/$AD$25,"")</f>
        <v/>
      </c>
    </row>
    <row r="25" spans="1:31" ht="33" customHeight="1" thickBot="1" x14ac:dyDescent="0.3">
      <c r="A25" s="78" t="s">
        <v>0</v>
      </c>
      <c r="B25" s="16">
        <f t="shared" ref="B25:AE25" si="22">SUM(B13:B24)</f>
        <v>0</v>
      </c>
      <c r="C25" s="17">
        <f t="shared" si="22"/>
        <v>0</v>
      </c>
      <c r="D25" s="18">
        <f t="shared" si="22"/>
        <v>0</v>
      </c>
      <c r="E25" s="18">
        <f t="shared" si="22"/>
        <v>0</v>
      </c>
      <c r="F25" s="19">
        <f t="shared" si="22"/>
        <v>0</v>
      </c>
      <c r="G25" s="16">
        <f t="shared" si="22"/>
        <v>34</v>
      </c>
      <c r="H25" s="17">
        <f t="shared" si="22"/>
        <v>1</v>
      </c>
      <c r="I25" s="18">
        <f t="shared" si="22"/>
        <v>426241.02</v>
      </c>
      <c r="J25" s="18">
        <f t="shared" si="22"/>
        <v>515522.64999999997</v>
      </c>
      <c r="K25" s="19">
        <f t="shared" si="22"/>
        <v>1</v>
      </c>
      <c r="L25" s="16">
        <f t="shared" si="22"/>
        <v>76</v>
      </c>
      <c r="M25" s="17">
        <f t="shared" si="22"/>
        <v>1</v>
      </c>
      <c r="N25" s="18">
        <f t="shared" si="22"/>
        <v>84770.95</v>
      </c>
      <c r="O25" s="18">
        <f t="shared" si="22"/>
        <v>99787.41</v>
      </c>
      <c r="P25" s="19">
        <f t="shared" si="22"/>
        <v>1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4" customFormat="1" ht="18.75" customHeight="1" x14ac:dyDescent="0.25">
      <c r="B26" s="25"/>
      <c r="H26" s="25"/>
      <c r="N26" s="25"/>
    </row>
    <row r="27" spans="1:31" s="47" customFormat="1" ht="34.35" hidden="1" customHeight="1" x14ac:dyDescent="0.25">
      <c r="A27" s="142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350000000000001" hidden="1" customHeight="1" x14ac:dyDescent="0.25">
      <c r="A28" s="144" t="str">
        <f>'CONTRACTACIO 1r TR 2024'!A28:Q28</f>
        <v>https://bcnroc.ajuntament.barcelona.cat/jspui/bitstream/11703/128073/5/GM_pressupost-general_2023.pdf#page=269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4.1" customHeight="1" x14ac:dyDescent="0.25">
      <c r="A29" s="138" t="s">
        <v>36</v>
      </c>
      <c r="B29" s="138"/>
      <c r="C29" s="138"/>
      <c r="D29" s="138"/>
      <c r="E29" s="138"/>
      <c r="F29" s="138"/>
      <c r="G29" s="138"/>
      <c r="H29" s="138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25">
      <c r="A31" s="119" t="s">
        <v>10</v>
      </c>
      <c r="B31" s="124" t="s">
        <v>17</v>
      </c>
      <c r="C31" s="125"/>
      <c r="D31" s="125"/>
      <c r="E31" s="125"/>
      <c r="F31" s="126"/>
      <c r="G31" s="24"/>
      <c r="J31" s="130" t="s">
        <v>15</v>
      </c>
      <c r="K31" s="131"/>
      <c r="L31" s="124" t="s">
        <v>16</v>
      </c>
      <c r="M31" s="125"/>
      <c r="N31" s="125"/>
      <c r="O31" s="125"/>
      <c r="P31" s="126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">
      <c r="A32" s="120"/>
      <c r="B32" s="139"/>
      <c r="C32" s="140"/>
      <c r="D32" s="140"/>
      <c r="E32" s="140"/>
      <c r="F32" s="141"/>
      <c r="G32" s="24"/>
      <c r="J32" s="132"/>
      <c r="K32" s="133"/>
      <c r="L32" s="127"/>
      <c r="M32" s="128"/>
      <c r="N32" s="128"/>
      <c r="O32" s="128"/>
      <c r="P32" s="129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5" customHeight="1" thickBot="1" x14ac:dyDescent="0.3">
      <c r="A33" s="121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34"/>
      <c r="K33" s="135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25">
      <c r="A34" s="39" t="s">
        <v>25</v>
      </c>
      <c r="B34" s="9">
        <f t="shared" ref="B34:B45" si="23">B13+G13+L13+Q13+AA13+V13</f>
        <v>2</v>
      </c>
      <c r="C34" s="8">
        <f t="shared" ref="C34:C42" si="24">IF(B34,B34/$B$46,"")</f>
        <v>1.8181818181818181E-2</v>
      </c>
      <c r="D34" s="10">
        <f t="shared" ref="D34:D45" si="25">D13+I13+N13+S13+AC13+X13</f>
        <v>204105</v>
      </c>
      <c r="E34" s="11">
        <f t="shared" ref="E34:E45" si="26">E13+J13+O13+T13+AD13+Y13</f>
        <v>246967.05</v>
      </c>
      <c r="F34" s="21">
        <f t="shared" ref="F34:F43" si="27">IF(E34,E34/$E$46,"")</f>
        <v>0.40137008323900958</v>
      </c>
      <c r="J34" s="99" t="s">
        <v>3</v>
      </c>
      <c r="K34" s="100"/>
      <c r="L34" s="54">
        <f>B25</f>
        <v>0</v>
      </c>
      <c r="M34" s="8" t="str">
        <f>IF(L34,L34/$L$40,"")</f>
        <v/>
      </c>
      <c r="N34" s="55">
        <f>D25</f>
        <v>0</v>
      </c>
      <c r="O34" s="55">
        <f>E25</f>
        <v>0</v>
      </c>
      <c r="P34" s="56" t="str">
        <f>IF(O34,O34/$O$40,"")</f>
        <v/>
      </c>
    </row>
    <row r="35" spans="1:33" s="24" customFormat="1" ht="30" customHeight="1" x14ac:dyDescent="0.25">
      <c r="A35" s="41" t="s">
        <v>18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J35" s="95" t="s">
        <v>1</v>
      </c>
      <c r="K35" s="96"/>
      <c r="L35" s="57">
        <f>G25</f>
        <v>34</v>
      </c>
      <c r="M35" s="8">
        <f>IF(L35,L35/$L$40,"")</f>
        <v>0.30909090909090908</v>
      </c>
      <c r="N35" s="58">
        <f>I25</f>
        <v>426241.02</v>
      </c>
      <c r="O35" s="58">
        <f>J25</f>
        <v>515522.64999999997</v>
      </c>
      <c r="P35" s="56">
        <f>IF(O35,O35/$O$40,"")</f>
        <v>0.83782581094156017</v>
      </c>
    </row>
    <row r="36" spans="1:33" ht="30" customHeight="1" x14ac:dyDescent="0.25">
      <c r="A36" s="41" t="s">
        <v>19</v>
      </c>
      <c r="B36" s="12">
        <f t="shared" si="23"/>
        <v>1</v>
      </c>
      <c r="C36" s="8">
        <f t="shared" si="24"/>
        <v>9.0909090909090905E-3</v>
      </c>
      <c r="D36" s="13">
        <f t="shared" si="25"/>
        <v>16384.8</v>
      </c>
      <c r="E36" s="14">
        <f t="shared" si="26"/>
        <v>17040.189999999999</v>
      </c>
      <c r="F36" s="21">
        <f t="shared" si="27"/>
        <v>2.7693663906616442E-2</v>
      </c>
      <c r="G36" s="24"/>
      <c r="J36" s="95" t="s">
        <v>2</v>
      </c>
      <c r="K36" s="96"/>
      <c r="L36" s="57">
        <f>L25</f>
        <v>76</v>
      </c>
      <c r="M36" s="8">
        <f>IF(L36,L36/$L$40,"")</f>
        <v>0.69090909090909092</v>
      </c>
      <c r="N36" s="58">
        <f>N25</f>
        <v>84770.95</v>
      </c>
      <c r="O36" s="58">
        <f>O25</f>
        <v>99787.41</v>
      </c>
      <c r="P36" s="56">
        <f>IF(O36,O36/$O$40,"")</f>
        <v>0.16217418905843992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25">
      <c r="A37" s="41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4"/>
      <c r="J37" s="95" t="s">
        <v>34</v>
      </c>
      <c r="K37" s="96"/>
      <c r="L37" s="57">
        <f>Q25</f>
        <v>0</v>
      </c>
      <c r="M37" s="8" t="str">
        <f>IF(L37,L37/$L$40,"")</f>
        <v/>
      </c>
      <c r="N37" s="58">
        <f>S25</f>
        <v>0</v>
      </c>
      <c r="O37" s="58">
        <f>T25</f>
        <v>0</v>
      </c>
      <c r="P37" s="56" t="str">
        <f>IF(O37,O37/$O$40,"")</f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25">
      <c r="A38" s="41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4"/>
      <c r="J38" s="95" t="s">
        <v>5</v>
      </c>
      <c r="K38" s="96"/>
      <c r="L38" s="57">
        <f>V25</f>
        <v>0</v>
      </c>
      <c r="M38" s="8" t="str">
        <f>IF(L38,L38/$L$40,"")</f>
        <v/>
      </c>
      <c r="N38" s="58">
        <f>X25</f>
        <v>0</v>
      </c>
      <c r="O38" s="58">
        <f>Y25</f>
        <v>0</v>
      </c>
      <c r="P38" s="56" t="str">
        <f>IF(O38,O38/$O$40,"")</f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25">
      <c r="A39" s="42" t="s">
        <v>33</v>
      </c>
      <c r="B39" s="15">
        <f t="shared" si="23"/>
        <v>1</v>
      </c>
      <c r="C39" s="8">
        <f t="shared" si="24"/>
        <v>9.0909090909090905E-3</v>
      </c>
      <c r="D39" s="13">
        <f t="shared" si="25"/>
        <v>168265.9</v>
      </c>
      <c r="E39" s="22">
        <f t="shared" si="26"/>
        <v>203601.74</v>
      </c>
      <c r="F39" s="21">
        <f t="shared" si="27"/>
        <v>0.33089291600400611</v>
      </c>
      <c r="G39" s="24"/>
      <c r="J39" s="95" t="s">
        <v>4</v>
      </c>
      <c r="K39" s="96"/>
      <c r="L39" s="57">
        <f>AA25</f>
        <v>0</v>
      </c>
      <c r="M39" s="8" t="str">
        <f t="shared" ref="M39" si="28">IF(L39,L39/$L$40,"")</f>
        <v/>
      </c>
      <c r="N39" s="58">
        <f>AC25</f>
        <v>0</v>
      </c>
      <c r="O39" s="58">
        <f>AD25</f>
        <v>0</v>
      </c>
      <c r="P39" s="56" t="str">
        <f t="shared" ref="P39" si="29">IF(O39,O39/$O$40,"")</f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">
      <c r="A40" s="42" t="s">
        <v>28</v>
      </c>
      <c r="B40" s="12">
        <f t="shared" si="23"/>
        <v>43</v>
      </c>
      <c r="C40" s="8">
        <f t="shared" si="24"/>
        <v>0.39090909090909093</v>
      </c>
      <c r="D40" s="13">
        <f t="shared" si="25"/>
        <v>57074.29</v>
      </c>
      <c r="E40" s="14">
        <f t="shared" si="26"/>
        <v>69059.89</v>
      </c>
      <c r="F40" s="21">
        <f t="shared" si="27"/>
        <v>0.112235918912166</v>
      </c>
      <c r="G40" s="24"/>
      <c r="J40" s="97" t="s">
        <v>0</v>
      </c>
      <c r="K40" s="98"/>
      <c r="L40" s="79">
        <f>SUM(L34:L39)</f>
        <v>110</v>
      </c>
      <c r="M40" s="17">
        <f>SUM(M34:M39)</f>
        <v>1</v>
      </c>
      <c r="N40" s="80">
        <f>SUM(N34:N39)</f>
        <v>511011.97000000003</v>
      </c>
      <c r="O40" s="81">
        <f>SUM(O34:O39)</f>
        <v>615310.05999999994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25">
      <c r="A41" s="43" t="s">
        <v>29</v>
      </c>
      <c r="B41" s="12">
        <f t="shared" si="23"/>
        <v>63</v>
      </c>
      <c r="C41" s="8">
        <f t="shared" si="24"/>
        <v>0.57272727272727275</v>
      </c>
      <c r="D41" s="13">
        <f t="shared" si="25"/>
        <v>65181.98</v>
      </c>
      <c r="E41" s="14">
        <f t="shared" si="26"/>
        <v>78641.19</v>
      </c>
      <c r="F41" s="21">
        <f t="shared" si="27"/>
        <v>0.12780741793820175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25">
      <c r="A42" s="44" t="s">
        <v>32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25">
      <c r="A43" s="76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25">
      <c r="A44" s="88" t="s">
        <v>47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25">
      <c r="A45" s="90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">
      <c r="A46" s="61" t="s">
        <v>0</v>
      </c>
      <c r="B46" s="16">
        <f>SUM(B34:B45)</f>
        <v>110</v>
      </c>
      <c r="C46" s="17">
        <f>SUM(C34:C45)</f>
        <v>1</v>
      </c>
      <c r="D46" s="18">
        <f>SUM(D34:D45)</f>
        <v>511011.96999999991</v>
      </c>
      <c r="E46" s="18">
        <f>SUM(E34:E45)</f>
        <v>615310.06000000006</v>
      </c>
      <c r="F46" s="19">
        <f>SUM(F34:F45)</f>
        <v>0.99999999999999989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25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25">
      <c r="B48" s="25"/>
      <c r="H48" s="25"/>
      <c r="N48" s="25"/>
    </row>
    <row r="49" spans="2:14" s="24" customFormat="1" x14ac:dyDescent="0.25">
      <c r="B49" s="25"/>
      <c r="H49" s="25"/>
      <c r="N49" s="25"/>
    </row>
    <row r="50" spans="2:14" s="24" customFormat="1" x14ac:dyDescent="0.25">
      <c r="B50" s="25"/>
      <c r="H50" s="25"/>
      <c r="N50" s="25"/>
    </row>
    <row r="51" spans="2:14" s="24" customFormat="1" x14ac:dyDescent="0.25">
      <c r="B51" s="25"/>
      <c r="H51" s="25"/>
      <c r="N51" s="25"/>
    </row>
    <row r="52" spans="2:14" s="24" customFormat="1" x14ac:dyDescent="0.25">
      <c r="B52" s="25"/>
      <c r="H52" s="25"/>
      <c r="N52" s="25"/>
    </row>
    <row r="53" spans="2:14" s="24" customFormat="1" x14ac:dyDescent="0.25">
      <c r="B53" s="25"/>
      <c r="H53" s="25"/>
      <c r="N53" s="25"/>
    </row>
    <row r="54" spans="2:14" s="24" customFormat="1" x14ac:dyDescent="0.25">
      <c r="B54" s="25"/>
      <c r="H54" s="25"/>
      <c r="N54" s="25"/>
    </row>
    <row r="55" spans="2:14" s="24" customFormat="1" x14ac:dyDescent="0.25">
      <c r="B55" s="25"/>
      <c r="H55" s="25"/>
      <c r="N55" s="25"/>
    </row>
    <row r="56" spans="2:14" s="24" customFormat="1" x14ac:dyDescent="0.25">
      <c r="B56" s="25"/>
      <c r="H56" s="25"/>
      <c r="N56" s="25"/>
    </row>
    <row r="57" spans="2:14" s="24" customFormat="1" x14ac:dyDescent="0.25">
      <c r="B57" s="25"/>
      <c r="H57" s="25"/>
      <c r="N57" s="25"/>
    </row>
    <row r="58" spans="2:14" s="24" customFormat="1" x14ac:dyDescent="0.25">
      <c r="B58" s="25"/>
      <c r="H58" s="25"/>
      <c r="N58" s="25"/>
    </row>
    <row r="59" spans="2:14" s="24" customFormat="1" x14ac:dyDescent="0.25">
      <c r="B59" s="25"/>
      <c r="H59" s="25"/>
      <c r="N59" s="25"/>
    </row>
    <row r="60" spans="2:14" s="24" customFormat="1" x14ac:dyDescent="0.25">
      <c r="B60" s="25"/>
      <c r="H60" s="25"/>
      <c r="N60" s="25"/>
    </row>
    <row r="61" spans="2:14" s="24" customFormat="1" x14ac:dyDescent="0.25">
      <c r="B61" s="25"/>
      <c r="H61" s="25"/>
      <c r="N61" s="25"/>
    </row>
    <row r="62" spans="2:14" s="24" customFormat="1" x14ac:dyDescent="0.25">
      <c r="B62" s="25"/>
      <c r="H62" s="25"/>
      <c r="N62" s="25"/>
    </row>
    <row r="63" spans="2:14" s="24" customFormat="1" x14ac:dyDescent="0.25">
      <c r="B63" s="25"/>
      <c r="H63" s="25"/>
      <c r="N63" s="25"/>
    </row>
    <row r="64" spans="2:14" s="24" customFormat="1" x14ac:dyDescent="0.25">
      <c r="B64" s="25"/>
      <c r="H64" s="25"/>
      <c r="N64" s="25"/>
    </row>
    <row r="65" spans="2:14" s="24" customFormat="1" x14ac:dyDescent="0.25">
      <c r="B65" s="25"/>
      <c r="H65" s="25"/>
      <c r="N65" s="25"/>
    </row>
    <row r="66" spans="2:14" s="24" customFormat="1" x14ac:dyDescent="0.25">
      <c r="B66" s="25"/>
      <c r="H66" s="25"/>
      <c r="N66" s="25"/>
    </row>
    <row r="67" spans="2:14" s="24" customFormat="1" x14ac:dyDescent="0.25">
      <c r="B67" s="25"/>
      <c r="H67" s="25"/>
      <c r="N67" s="25"/>
    </row>
    <row r="68" spans="2:14" s="24" customFormat="1" x14ac:dyDescent="0.25">
      <c r="B68" s="25"/>
      <c r="H68" s="25"/>
      <c r="N68" s="25"/>
    </row>
    <row r="69" spans="2:14" s="24" customFormat="1" x14ac:dyDescent="0.25">
      <c r="B69" s="25"/>
      <c r="H69" s="25"/>
      <c r="N69" s="25"/>
    </row>
    <row r="70" spans="2:14" s="24" customFormat="1" x14ac:dyDescent="0.25">
      <c r="B70" s="25"/>
      <c r="H70" s="25"/>
      <c r="N70" s="25"/>
    </row>
    <row r="71" spans="2:14" s="24" customFormat="1" x14ac:dyDescent="0.25">
      <c r="B71" s="25"/>
      <c r="H71" s="25"/>
      <c r="N71" s="25"/>
    </row>
    <row r="72" spans="2:14" s="24" customFormat="1" x14ac:dyDescent="0.25">
      <c r="B72" s="25"/>
      <c r="H72" s="25"/>
      <c r="N72" s="25"/>
    </row>
    <row r="73" spans="2:14" s="24" customFormat="1" x14ac:dyDescent="0.25">
      <c r="B73" s="25"/>
      <c r="H73" s="25"/>
      <c r="N73" s="25"/>
    </row>
    <row r="74" spans="2:14" s="24" customFormat="1" x14ac:dyDescent="0.25">
      <c r="B74" s="25"/>
      <c r="H74" s="25"/>
      <c r="N74" s="25"/>
    </row>
    <row r="75" spans="2:14" s="24" customFormat="1" x14ac:dyDescent="0.25">
      <c r="B75" s="25"/>
      <c r="H75" s="25"/>
      <c r="N75" s="25"/>
    </row>
    <row r="76" spans="2:14" s="24" customFormat="1" x14ac:dyDescent="0.25">
      <c r="B76" s="25"/>
      <c r="H76" s="25"/>
      <c r="N76" s="25"/>
    </row>
    <row r="77" spans="2:14" s="24" customFormat="1" x14ac:dyDescent="0.25">
      <c r="B77" s="25"/>
      <c r="H77" s="25"/>
      <c r="N77" s="25"/>
    </row>
    <row r="78" spans="2:14" s="24" customFormat="1" x14ac:dyDescent="0.25">
      <c r="B78" s="25"/>
      <c r="H78" s="25"/>
      <c r="N78" s="25"/>
    </row>
    <row r="79" spans="2:14" s="24" customFormat="1" x14ac:dyDescent="0.25">
      <c r="B79" s="25"/>
      <c r="H79" s="25"/>
      <c r="N79" s="25"/>
    </row>
    <row r="80" spans="2:14" s="24" customFormat="1" x14ac:dyDescent="0.25">
      <c r="B80" s="25"/>
      <c r="H80" s="25"/>
      <c r="N80" s="25"/>
    </row>
    <row r="81" spans="2:14" s="24" customFormat="1" x14ac:dyDescent="0.25">
      <c r="B81" s="25"/>
      <c r="H81" s="25"/>
      <c r="N81" s="25"/>
    </row>
    <row r="82" spans="2:14" s="24" customFormat="1" x14ac:dyDescent="0.25">
      <c r="B82" s="25"/>
      <c r="H82" s="25"/>
      <c r="N82" s="25"/>
    </row>
    <row r="83" spans="2:14" s="24" customFormat="1" x14ac:dyDescent="0.25">
      <c r="B83" s="25"/>
      <c r="H83" s="25"/>
      <c r="N83" s="25"/>
    </row>
    <row r="84" spans="2:14" s="24" customFormat="1" x14ac:dyDescent="0.25">
      <c r="B84" s="25"/>
      <c r="H84" s="25"/>
      <c r="N84" s="25"/>
    </row>
    <row r="85" spans="2:14" s="24" customFormat="1" x14ac:dyDescent="0.25">
      <c r="B85" s="25"/>
      <c r="H85" s="25"/>
      <c r="N85" s="25"/>
    </row>
    <row r="86" spans="2:14" s="24" customFormat="1" x14ac:dyDescent="0.25">
      <c r="B86" s="25"/>
      <c r="H86" s="25"/>
      <c r="N86" s="25"/>
    </row>
    <row r="87" spans="2:14" s="24" customFormat="1" x14ac:dyDescent="0.25">
      <c r="B87" s="25"/>
      <c r="H87" s="25"/>
      <c r="N87" s="25"/>
    </row>
    <row r="88" spans="2:14" s="24" customFormat="1" x14ac:dyDescent="0.25">
      <c r="B88" s="25"/>
      <c r="H88" s="25"/>
      <c r="N88" s="25"/>
    </row>
    <row r="89" spans="2:14" s="24" customFormat="1" x14ac:dyDescent="0.25">
      <c r="B89" s="25"/>
      <c r="H89" s="25"/>
      <c r="N89" s="25"/>
    </row>
    <row r="90" spans="2:14" s="24" customFormat="1" x14ac:dyDescent="0.25">
      <c r="B90" s="25"/>
      <c r="H90" s="25"/>
      <c r="N90" s="25"/>
    </row>
    <row r="91" spans="2:14" s="24" customFormat="1" x14ac:dyDescent="0.25">
      <c r="B91" s="25"/>
      <c r="H91" s="25"/>
      <c r="N91" s="25"/>
    </row>
    <row r="92" spans="2:14" s="24" customFormat="1" x14ac:dyDescent="0.25">
      <c r="B92" s="25"/>
      <c r="H92" s="25"/>
      <c r="N92" s="25"/>
    </row>
    <row r="93" spans="2:14" s="24" customFormat="1" x14ac:dyDescent="0.25">
      <c r="B93" s="25"/>
      <c r="H93" s="25"/>
      <c r="N93" s="25"/>
    </row>
    <row r="94" spans="2:14" s="24" customFormat="1" x14ac:dyDescent="0.25">
      <c r="B94" s="25"/>
      <c r="H94" s="25"/>
      <c r="N94" s="25"/>
    </row>
    <row r="95" spans="2:14" s="24" customFormat="1" x14ac:dyDescent="0.25">
      <c r="B95" s="25"/>
      <c r="H95" s="25"/>
      <c r="N95" s="25"/>
    </row>
    <row r="96" spans="2:14" s="24" customFormat="1" x14ac:dyDescent="0.25">
      <c r="B96" s="25"/>
      <c r="H96" s="25"/>
      <c r="N96" s="25"/>
    </row>
    <row r="97" spans="2:21" s="24" customFormat="1" x14ac:dyDescent="0.25">
      <c r="B97" s="25"/>
      <c r="H97" s="25"/>
      <c r="N97" s="25"/>
    </row>
    <row r="98" spans="2:21" s="24" customFormat="1" x14ac:dyDescent="0.25">
      <c r="B98" s="25"/>
      <c r="H98" s="25"/>
      <c r="N98" s="25"/>
    </row>
    <row r="99" spans="2:21" s="24" customFormat="1" x14ac:dyDescent="0.25">
      <c r="B99" s="25"/>
      <c r="H99" s="25"/>
      <c r="N99" s="25"/>
    </row>
    <row r="100" spans="2:21" s="24" customFormat="1" x14ac:dyDescent="0.25">
      <c r="B100" s="25"/>
      <c r="H100" s="25"/>
      <c r="N100" s="25"/>
    </row>
    <row r="101" spans="2:21" s="24" customFormat="1" x14ac:dyDescent="0.25">
      <c r="B101" s="25"/>
      <c r="H101" s="25"/>
      <c r="N101" s="25"/>
    </row>
    <row r="102" spans="2:21" s="24" customFormat="1" x14ac:dyDescent="0.25">
      <c r="B102" s="25"/>
      <c r="H102" s="25"/>
      <c r="N102" s="25"/>
    </row>
    <row r="103" spans="2:21" s="24" customFormat="1" x14ac:dyDescent="0.25">
      <c r="B103" s="25"/>
      <c r="H103" s="25"/>
      <c r="N103" s="25"/>
    </row>
    <row r="104" spans="2:21" s="24" customFormat="1" x14ac:dyDescent="0.25">
      <c r="B104" s="25"/>
      <c r="H104" s="25"/>
      <c r="N104" s="25"/>
    </row>
    <row r="105" spans="2:21" s="24" customFormat="1" x14ac:dyDescent="0.25">
      <c r="B105" s="25"/>
      <c r="H105" s="25"/>
      <c r="N105" s="25"/>
    </row>
    <row r="106" spans="2:21" s="24" customFormat="1" x14ac:dyDescent="0.25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25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25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8:K38"/>
    <mergeCell ref="J39:K39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 xr:uid="{00000000-0004-0000-0200-000000000000}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baseColWidth="10" defaultColWidth="9.140625" defaultRowHeight="15" x14ac:dyDescent="0.25"/>
  <cols>
    <col min="1" max="1" width="26.140625" style="26" customWidth="1"/>
    <col min="2" max="2" width="11.5703125" style="59" customWidth="1"/>
    <col min="3" max="3" width="10.5703125" style="26" customWidth="1"/>
    <col min="4" max="4" width="19.140625" style="26" customWidth="1"/>
    <col min="5" max="5" width="18.140625" style="26" customWidth="1"/>
    <col min="6" max="6" width="11.42578125" style="26" customWidth="1"/>
    <col min="7" max="7" width="9.42578125" style="26" customWidth="1"/>
    <col min="8" max="8" width="10.85546875" style="59" customWidth="1"/>
    <col min="9" max="9" width="17.42578125" style="26" customWidth="1"/>
    <col min="10" max="10" width="20" style="26" customWidth="1"/>
    <col min="11" max="12" width="11.42578125" style="26" customWidth="1"/>
    <col min="13" max="13" width="10.5703125" style="26" customWidth="1"/>
    <col min="14" max="14" width="18.85546875" style="59" customWidth="1"/>
    <col min="15" max="15" width="19.5703125" style="26" customWidth="1"/>
    <col min="16" max="16" width="11.42578125" style="26" customWidth="1"/>
    <col min="17" max="17" width="9.140625" style="26" customWidth="1"/>
    <col min="18" max="18" width="11" style="26" customWidth="1"/>
    <col min="19" max="19" width="18.85546875" style="26" customWidth="1"/>
    <col min="20" max="20" width="19.5703125" style="26" customWidth="1"/>
    <col min="21" max="21" width="11.140625" style="26" customWidth="1"/>
    <col min="22" max="22" width="9" style="26" customWidth="1"/>
    <col min="23" max="23" width="10" style="26" customWidth="1"/>
    <col min="24" max="24" width="19" style="26" customWidth="1"/>
    <col min="25" max="25" width="17.42578125" style="26" customWidth="1"/>
    <col min="26" max="26" width="9.5703125" style="26" customWidth="1"/>
    <col min="27" max="27" width="9.140625" style="26" customWidth="1"/>
    <col min="28" max="28" width="10.85546875" style="26" customWidth="1"/>
    <col min="29" max="29" width="18.140625" style="26" customWidth="1"/>
    <col min="30" max="30" width="18.85546875" style="26" customWidth="1"/>
    <col min="31" max="31" width="10.85546875" style="26" customWidth="1"/>
    <col min="32" max="16384" width="9.140625" style="26"/>
  </cols>
  <sheetData>
    <row r="1" spans="1:31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85" customHeight="1" x14ac:dyDescent="0.25">
      <c r="B4" s="25"/>
      <c r="H4" s="25"/>
      <c r="N4" s="25"/>
    </row>
    <row r="5" spans="1:31" s="24" customFormat="1" ht="30.75" customHeight="1" x14ac:dyDescent="0.25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40</v>
      </c>
      <c r="B7" s="30" t="s">
        <v>58</v>
      </c>
      <c r="C7" s="31"/>
      <c r="D7" s="31"/>
      <c r="E7" s="31"/>
      <c r="F7" s="31"/>
      <c r="H7" s="69"/>
      <c r="I7" s="84" t="s">
        <v>46</v>
      </c>
      <c r="J7" s="85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Selectives Metropolitanes SA (SEMESA)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01" t="s">
        <v>6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3"/>
    </row>
    <row r="11" spans="1:31" ht="30" customHeight="1" thickBot="1" x14ac:dyDescent="0.3">
      <c r="A11" s="136" t="s">
        <v>10</v>
      </c>
      <c r="B11" s="104" t="s">
        <v>3</v>
      </c>
      <c r="C11" s="105"/>
      <c r="D11" s="105"/>
      <c r="E11" s="105"/>
      <c r="F11" s="106"/>
      <c r="G11" s="107" t="s">
        <v>1</v>
      </c>
      <c r="H11" s="108"/>
      <c r="I11" s="108"/>
      <c r="J11" s="108"/>
      <c r="K11" s="109"/>
      <c r="L11" s="122" t="s">
        <v>2</v>
      </c>
      <c r="M11" s="123"/>
      <c r="N11" s="123"/>
      <c r="O11" s="123"/>
      <c r="P11" s="123"/>
      <c r="Q11" s="110" t="s">
        <v>34</v>
      </c>
      <c r="R11" s="111"/>
      <c r="S11" s="111"/>
      <c r="T11" s="111"/>
      <c r="U11" s="112"/>
      <c r="V11" s="116" t="s">
        <v>5</v>
      </c>
      <c r="W11" s="117"/>
      <c r="X11" s="117"/>
      <c r="Y11" s="117"/>
      <c r="Z11" s="118"/>
      <c r="AA11" s="113" t="s">
        <v>4</v>
      </c>
      <c r="AB11" s="114"/>
      <c r="AC11" s="114"/>
      <c r="AD11" s="114"/>
      <c r="AE11" s="115"/>
    </row>
    <row r="12" spans="1:31" ht="39" customHeight="1" thickBot="1" x14ac:dyDescent="0.3">
      <c r="A12" s="137"/>
      <c r="B12" s="32" t="s">
        <v>7</v>
      </c>
      <c r="C12" s="33" t="s">
        <v>8</v>
      </c>
      <c r="D12" s="34" t="s">
        <v>44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0" customFormat="1" ht="36" customHeight="1" x14ac:dyDescent="0.25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>IF(L18,L18/$L$25,"")</f>
        <v/>
      </c>
      <c r="N18" s="65"/>
      <c r="O18" s="66"/>
      <c r="P18" s="63" t="str">
        <f>IF(O18,O18/$O$25,"")</f>
        <v/>
      </c>
      <c r="Q18" s="67"/>
      <c r="R18" s="62" t="str">
        <f t="shared" si="4"/>
        <v/>
      </c>
      <c r="S18" s="65"/>
      <c r="T18" s="66"/>
      <c r="U18" s="63" t="str">
        <f t="shared" si="5"/>
        <v/>
      </c>
      <c r="V18" s="67"/>
      <c r="W18" s="62" t="str">
        <f t="shared" si="6"/>
        <v/>
      </c>
      <c r="X18" s="65"/>
      <c r="Y18" s="66"/>
      <c r="Z18" s="63" t="str">
        <f t="shared" si="7"/>
        <v/>
      </c>
      <c r="AA18" s="67"/>
      <c r="AB18" s="20" t="str">
        <f t="shared" si="8"/>
        <v/>
      </c>
      <c r="AC18" s="65"/>
      <c r="AD18" s="66"/>
      <c r="AE18" s="63" t="str">
        <f t="shared" si="9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5" customFormat="1" ht="36" customHeight="1" x14ac:dyDescent="0.2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/>
      <c r="H20" s="62" t="str">
        <f t="shared" si="2"/>
        <v/>
      </c>
      <c r="I20" s="65"/>
      <c r="J20" s="66"/>
      <c r="K20" s="63" t="str">
        <f t="shared" si="3"/>
        <v/>
      </c>
      <c r="L20" s="64"/>
      <c r="M20" s="62" t="str">
        <f>IF(L20,L20/$L$25,"")</f>
        <v/>
      </c>
      <c r="N20" s="65"/>
      <c r="O20" s="66"/>
      <c r="P20" s="63" t="str">
        <f>IF(O20,O20/$O$25,"")</f>
        <v/>
      </c>
      <c r="Q20" s="64"/>
      <c r="R20" s="62" t="str">
        <f t="shared" si="4"/>
        <v/>
      </c>
      <c r="S20" s="65"/>
      <c r="T20" s="66"/>
      <c r="U20" s="63" t="str">
        <f t="shared" si="5"/>
        <v/>
      </c>
      <c r="V20" s="64"/>
      <c r="W20" s="62" t="str">
        <f t="shared" si="6"/>
        <v/>
      </c>
      <c r="X20" s="65"/>
      <c r="Y20" s="66"/>
      <c r="Z20" s="63" t="str">
        <f t="shared" si="7"/>
        <v/>
      </c>
      <c r="AA20" s="64"/>
      <c r="AB20" s="20" t="str">
        <f t="shared" si="8"/>
        <v/>
      </c>
      <c r="AC20" s="65"/>
      <c r="AD20" s="66"/>
      <c r="AE20" s="63" t="str">
        <f t="shared" si="9"/>
        <v/>
      </c>
    </row>
    <row r="21" spans="1:31" s="40" customFormat="1" ht="39.950000000000003" hidden="1" customHeight="1" x14ac:dyDescent="0.25">
      <c r="A21" s="44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0" customFormat="1" ht="39.950000000000003" customHeight="1" x14ac:dyDescent="0.25">
      <c r="A22" s="76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0" customFormat="1" ht="39.950000000000003" customHeight="1" x14ac:dyDescent="0.25">
      <c r="A23" s="88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0" customFormat="1" ht="36" customHeight="1" x14ac:dyDescent="0.25">
      <c r="A24" s="90" t="s">
        <v>52</v>
      </c>
      <c r="B24" s="64"/>
      <c r="C24" s="62" t="str">
        <f t="shared" ref="C24" si="20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21">IF(G24,G24/$G$25,"")</f>
        <v/>
      </c>
      <c r="I24" s="65"/>
      <c r="J24" s="66"/>
      <c r="K24" s="63" t="str">
        <f t="shared" ref="K24" si="22">IF(J24,J24/$J$25,"")</f>
        <v/>
      </c>
      <c r="L24" s="64"/>
      <c r="M24" s="62" t="str">
        <f t="shared" ref="M24" si="23">IF(L24,L24/$L$25,"")</f>
        <v/>
      </c>
      <c r="N24" s="65"/>
      <c r="O24" s="66"/>
      <c r="P24" s="63" t="str">
        <f t="shared" ref="P24" si="24">IF(O24,O24/$O$25,"")</f>
        <v/>
      </c>
      <c r="Q24" s="64"/>
      <c r="R24" s="62" t="str">
        <f t="shared" ref="R24" si="25">IF(Q24,Q24/$Q$25,"")</f>
        <v/>
      </c>
      <c r="S24" s="65"/>
      <c r="T24" s="66"/>
      <c r="U24" s="63" t="str">
        <f t="shared" si="5"/>
        <v/>
      </c>
      <c r="V24" s="64"/>
      <c r="W24" s="62" t="str">
        <f t="shared" ref="W24" si="26">IF(V24,V24/$V$25,"")</f>
        <v/>
      </c>
      <c r="X24" s="65"/>
      <c r="Y24" s="66"/>
      <c r="Z24" s="63" t="str">
        <f t="shared" ref="Z24" si="27">IF(Y24,Y24/$Y$25,"")</f>
        <v/>
      </c>
      <c r="AA24" s="64"/>
      <c r="AB24" s="20" t="str">
        <f t="shared" ref="AB24" si="28">IF(AA24,AA24/$AA$25,"")</f>
        <v/>
      </c>
      <c r="AC24" s="65"/>
      <c r="AD24" s="66"/>
      <c r="AE24" s="63" t="str">
        <f t="shared" ref="AE24" si="29">IF(AD24,AD24/$AD$25,"")</f>
        <v/>
      </c>
    </row>
    <row r="25" spans="1:31" ht="33" customHeight="1" thickBot="1" x14ac:dyDescent="0.3">
      <c r="A25" s="78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0</v>
      </c>
      <c r="H25" s="17">
        <f t="shared" si="30"/>
        <v>0</v>
      </c>
      <c r="I25" s="18">
        <f t="shared" si="30"/>
        <v>0</v>
      </c>
      <c r="J25" s="18">
        <f t="shared" si="30"/>
        <v>0</v>
      </c>
      <c r="K25" s="19">
        <f t="shared" si="30"/>
        <v>0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4" customFormat="1" ht="18.75" customHeight="1" x14ac:dyDescent="0.25">
      <c r="B26" s="25"/>
      <c r="H26" s="25"/>
      <c r="N26" s="25"/>
    </row>
    <row r="27" spans="1:31" s="47" customFormat="1" ht="34.35" hidden="1" customHeight="1" x14ac:dyDescent="0.25">
      <c r="A27" s="142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350000000000001" hidden="1" customHeight="1" x14ac:dyDescent="0.25">
      <c r="A28" s="144" t="str">
        <f>'CONTRACTACIO 1r TR 2024'!A28:Q28</f>
        <v>https://bcnroc.ajuntament.barcelona.cat/jspui/bitstream/11703/128073/5/GM_pressupost-general_2023.pdf#page=269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4.1" customHeight="1" x14ac:dyDescent="0.25">
      <c r="A29" s="138" t="s">
        <v>36</v>
      </c>
      <c r="B29" s="138"/>
      <c r="C29" s="138"/>
      <c r="D29" s="138"/>
      <c r="E29" s="138"/>
      <c r="F29" s="138"/>
      <c r="G29" s="138"/>
      <c r="H29" s="138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25">
      <c r="A31" s="119" t="s">
        <v>10</v>
      </c>
      <c r="B31" s="124" t="s">
        <v>17</v>
      </c>
      <c r="C31" s="125"/>
      <c r="D31" s="125"/>
      <c r="E31" s="125"/>
      <c r="F31" s="126"/>
      <c r="G31" s="24"/>
      <c r="J31" s="130" t="s">
        <v>15</v>
      </c>
      <c r="K31" s="131"/>
      <c r="L31" s="124" t="s">
        <v>16</v>
      </c>
      <c r="M31" s="125"/>
      <c r="N31" s="125"/>
      <c r="O31" s="125"/>
      <c r="P31" s="126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">
      <c r="A32" s="120"/>
      <c r="B32" s="139"/>
      <c r="C32" s="140"/>
      <c r="D32" s="140"/>
      <c r="E32" s="140"/>
      <c r="F32" s="141"/>
      <c r="G32" s="24"/>
      <c r="J32" s="132"/>
      <c r="K32" s="133"/>
      <c r="L32" s="127"/>
      <c r="M32" s="128"/>
      <c r="N32" s="128"/>
      <c r="O32" s="128"/>
      <c r="P32" s="129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5" customHeight="1" thickBot="1" x14ac:dyDescent="0.3">
      <c r="A33" s="121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34"/>
      <c r="K33" s="135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25">
      <c r="A34" s="39" t="s">
        <v>25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99" t="s">
        <v>3</v>
      </c>
      <c r="K34" s="100"/>
      <c r="L34" s="54">
        <f>B25</f>
        <v>0</v>
      </c>
      <c r="M34" s="8" t="str">
        <f t="shared" ref="M34:M39" si="36">IF(L34,L34/$L$40,"")</f>
        <v/>
      </c>
      <c r="N34" s="55">
        <f>D25</f>
        <v>0</v>
      </c>
      <c r="O34" s="55">
        <f>E25</f>
        <v>0</v>
      </c>
      <c r="P34" s="56" t="str">
        <f t="shared" ref="P34:P39" si="37">IF(O34,O34/$O$40,"")</f>
        <v/>
      </c>
    </row>
    <row r="35" spans="1:33" s="24" customFormat="1" ht="30" customHeight="1" x14ac:dyDescent="0.25">
      <c r="A35" s="41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95" t="s">
        <v>1</v>
      </c>
      <c r="K35" s="96"/>
      <c r="L35" s="57">
        <f>G25</f>
        <v>0</v>
      </c>
      <c r="M35" s="8" t="str">
        <f t="shared" si="36"/>
        <v/>
      </c>
      <c r="N35" s="58">
        <f>I25</f>
        <v>0</v>
      </c>
      <c r="O35" s="58">
        <f>J25</f>
        <v>0</v>
      </c>
      <c r="P35" s="56" t="str">
        <f t="shared" si="37"/>
        <v/>
      </c>
    </row>
    <row r="36" spans="1:33" ht="30" customHeight="1" x14ac:dyDescent="0.25">
      <c r="A36" s="41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4"/>
      <c r="J36" s="95" t="s">
        <v>2</v>
      </c>
      <c r="K36" s="96"/>
      <c r="L36" s="57">
        <f>L25</f>
        <v>0</v>
      </c>
      <c r="M36" s="8" t="str">
        <f t="shared" si="36"/>
        <v/>
      </c>
      <c r="N36" s="58">
        <f>N25</f>
        <v>0</v>
      </c>
      <c r="O36" s="58">
        <f>O25</f>
        <v>0</v>
      </c>
      <c r="P36" s="56" t="str">
        <f t="shared" si="37"/>
        <v/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25">
      <c r="A37" s="41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4"/>
      <c r="J37" s="95" t="s">
        <v>34</v>
      </c>
      <c r="K37" s="96"/>
      <c r="L37" s="57">
        <f>Q25</f>
        <v>0</v>
      </c>
      <c r="M37" s="8" t="str">
        <f t="shared" si="36"/>
        <v/>
      </c>
      <c r="N37" s="58">
        <f>S25</f>
        <v>0</v>
      </c>
      <c r="O37" s="58">
        <f>T25</f>
        <v>0</v>
      </c>
      <c r="P37" s="56" t="str">
        <f t="shared" si="37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25">
      <c r="A38" s="41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4"/>
      <c r="J38" s="95" t="s">
        <v>5</v>
      </c>
      <c r="K38" s="96"/>
      <c r="L38" s="57">
        <f>V25</f>
        <v>0</v>
      </c>
      <c r="M38" s="8" t="str">
        <f t="shared" si="36"/>
        <v/>
      </c>
      <c r="N38" s="58">
        <f>X25</f>
        <v>0</v>
      </c>
      <c r="O38" s="58">
        <f>Y25</f>
        <v>0</v>
      </c>
      <c r="P38" s="56" t="str">
        <f t="shared" si="37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25">
      <c r="A39" s="42" t="s">
        <v>33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4"/>
      <c r="J39" s="95" t="s">
        <v>4</v>
      </c>
      <c r="K39" s="96"/>
      <c r="L39" s="57">
        <f>AA25</f>
        <v>0</v>
      </c>
      <c r="M39" s="8" t="str">
        <f t="shared" si="36"/>
        <v/>
      </c>
      <c r="N39" s="58">
        <f>AC25</f>
        <v>0</v>
      </c>
      <c r="O39" s="58">
        <f>AD25</f>
        <v>0</v>
      </c>
      <c r="P39" s="56" t="str">
        <f t="shared" si="37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">
      <c r="A40" s="42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14">
        <f t="shared" si="34"/>
        <v>0</v>
      </c>
      <c r="F40" s="21" t="str">
        <f t="shared" si="35"/>
        <v/>
      </c>
      <c r="G40" s="24"/>
      <c r="J40" s="97" t="s">
        <v>0</v>
      </c>
      <c r="K40" s="98"/>
      <c r="L40" s="79">
        <f>SUM(L34:L39)</f>
        <v>0</v>
      </c>
      <c r="M40" s="17">
        <f>SUM(M34:M39)</f>
        <v>0</v>
      </c>
      <c r="N40" s="80">
        <f>SUM(N34:N39)</f>
        <v>0</v>
      </c>
      <c r="O40" s="81">
        <f>SUM(O34:O39)</f>
        <v>0</v>
      </c>
      <c r="P40" s="82">
        <f>SUM(P34:P39)</f>
        <v>0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25">
      <c r="A41" s="43" t="s">
        <v>29</v>
      </c>
      <c r="B41" s="12">
        <f t="shared" si="31"/>
        <v>0</v>
      </c>
      <c r="C41" s="8" t="str">
        <f t="shared" si="32"/>
        <v/>
      </c>
      <c r="D41" s="13">
        <f t="shared" si="33"/>
        <v>0</v>
      </c>
      <c r="E41" s="14">
        <f t="shared" si="34"/>
        <v>0</v>
      </c>
      <c r="F41" s="21" t="str">
        <f t="shared" si="35"/>
        <v/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25">
      <c r="A42" s="44" t="s">
        <v>32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25">
      <c r="A43" s="76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25">
      <c r="A44" s="88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25">
      <c r="A45" s="88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">
      <c r="A46" s="61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25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25">
      <c r="B48" s="25"/>
      <c r="H48" s="25"/>
      <c r="N48" s="25"/>
    </row>
    <row r="49" spans="2:14" s="24" customFormat="1" x14ac:dyDescent="0.25">
      <c r="B49" s="25"/>
      <c r="H49" s="25"/>
      <c r="N49" s="25"/>
    </row>
    <row r="50" spans="2:14" s="24" customFormat="1" x14ac:dyDescent="0.25">
      <c r="B50" s="25"/>
      <c r="H50" s="25"/>
      <c r="N50" s="25"/>
    </row>
    <row r="51" spans="2:14" s="24" customFormat="1" x14ac:dyDescent="0.25">
      <c r="B51" s="25"/>
      <c r="H51" s="25"/>
      <c r="N51" s="25"/>
    </row>
    <row r="52" spans="2:14" s="24" customFormat="1" x14ac:dyDescent="0.25">
      <c r="B52" s="25"/>
      <c r="H52" s="25"/>
      <c r="N52" s="25"/>
    </row>
    <row r="53" spans="2:14" s="24" customFormat="1" x14ac:dyDescent="0.25">
      <c r="B53" s="25"/>
      <c r="H53" s="25"/>
      <c r="N53" s="25"/>
    </row>
    <row r="54" spans="2:14" s="24" customFormat="1" x14ac:dyDescent="0.25">
      <c r="B54" s="25"/>
      <c r="H54" s="25"/>
      <c r="N54" s="25"/>
    </row>
    <row r="55" spans="2:14" s="24" customFormat="1" x14ac:dyDescent="0.25">
      <c r="B55" s="25"/>
      <c r="H55" s="25"/>
      <c r="N55" s="25"/>
    </row>
    <row r="56" spans="2:14" s="24" customFormat="1" x14ac:dyDescent="0.25">
      <c r="B56" s="25"/>
      <c r="H56" s="25"/>
      <c r="N56" s="25"/>
    </row>
    <row r="57" spans="2:14" s="24" customFormat="1" x14ac:dyDescent="0.25">
      <c r="B57" s="25"/>
      <c r="H57" s="25"/>
      <c r="N57" s="25"/>
    </row>
    <row r="58" spans="2:14" s="24" customFormat="1" x14ac:dyDescent="0.25">
      <c r="B58" s="25"/>
      <c r="H58" s="25"/>
      <c r="N58" s="25"/>
    </row>
    <row r="59" spans="2:14" s="24" customFormat="1" x14ac:dyDescent="0.25">
      <c r="B59" s="25"/>
      <c r="H59" s="25"/>
      <c r="N59" s="25"/>
    </row>
    <row r="60" spans="2:14" s="24" customFormat="1" x14ac:dyDescent="0.25">
      <c r="B60" s="25"/>
      <c r="H60" s="25"/>
      <c r="N60" s="25"/>
    </row>
    <row r="61" spans="2:14" s="24" customFormat="1" x14ac:dyDescent="0.25">
      <c r="B61" s="25"/>
      <c r="H61" s="25"/>
      <c r="N61" s="25"/>
    </row>
    <row r="62" spans="2:14" s="24" customFormat="1" x14ac:dyDescent="0.25">
      <c r="B62" s="25"/>
      <c r="H62" s="25"/>
      <c r="N62" s="25"/>
    </row>
    <row r="63" spans="2:14" s="24" customFormat="1" x14ac:dyDescent="0.25">
      <c r="B63" s="25"/>
      <c r="H63" s="25"/>
      <c r="N63" s="25"/>
    </row>
    <row r="64" spans="2:14" s="24" customFormat="1" x14ac:dyDescent="0.25">
      <c r="B64" s="25"/>
      <c r="H64" s="25"/>
      <c r="N64" s="25"/>
    </row>
    <row r="65" spans="2:14" s="24" customFormat="1" x14ac:dyDescent="0.25">
      <c r="B65" s="25"/>
      <c r="H65" s="25"/>
      <c r="N65" s="25"/>
    </row>
    <row r="66" spans="2:14" s="24" customFormat="1" x14ac:dyDescent="0.25">
      <c r="B66" s="25"/>
      <c r="H66" s="25"/>
      <c r="N66" s="25"/>
    </row>
    <row r="67" spans="2:14" s="24" customFormat="1" x14ac:dyDescent="0.25">
      <c r="B67" s="25"/>
      <c r="H67" s="25"/>
      <c r="N67" s="25"/>
    </row>
    <row r="68" spans="2:14" s="24" customFormat="1" x14ac:dyDescent="0.25">
      <c r="B68" s="25"/>
      <c r="H68" s="25"/>
      <c r="N68" s="25"/>
    </row>
    <row r="69" spans="2:14" s="24" customFormat="1" x14ac:dyDescent="0.25">
      <c r="B69" s="25"/>
      <c r="H69" s="25"/>
      <c r="N69" s="25"/>
    </row>
    <row r="70" spans="2:14" s="24" customFormat="1" x14ac:dyDescent="0.25">
      <c r="B70" s="25"/>
      <c r="H70" s="25"/>
      <c r="N70" s="25"/>
    </row>
    <row r="71" spans="2:14" s="24" customFormat="1" x14ac:dyDescent="0.25">
      <c r="B71" s="25"/>
      <c r="H71" s="25"/>
      <c r="N71" s="25"/>
    </row>
    <row r="72" spans="2:14" s="24" customFormat="1" x14ac:dyDescent="0.25">
      <c r="B72" s="25"/>
      <c r="H72" s="25"/>
      <c r="N72" s="25"/>
    </row>
    <row r="73" spans="2:14" s="24" customFormat="1" x14ac:dyDescent="0.25">
      <c r="B73" s="25"/>
      <c r="H73" s="25"/>
      <c r="N73" s="25"/>
    </row>
    <row r="74" spans="2:14" s="24" customFormat="1" x14ac:dyDescent="0.25">
      <c r="B74" s="25"/>
      <c r="H74" s="25"/>
      <c r="N74" s="25"/>
    </row>
    <row r="75" spans="2:14" s="24" customFormat="1" x14ac:dyDescent="0.25">
      <c r="B75" s="25"/>
      <c r="H75" s="25"/>
      <c r="N75" s="25"/>
    </row>
    <row r="76" spans="2:14" s="24" customFormat="1" x14ac:dyDescent="0.25">
      <c r="B76" s="25"/>
      <c r="H76" s="25"/>
      <c r="N76" s="25"/>
    </row>
    <row r="77" spans="2:14" s="24" customFormat="1" x14ac:dyDescent="0.25">
      <c r="B77" s="25"/>
      <c r="H77" s="25"/>
      <c r="N77" s="25"/>
    </row>
    <row r="78" spans="2:14" s="24" customFormat="1" x14ac:dyDescent="0.25">
      <c r="B78" s="25"/>
      <c r="H78" s="25"/>
      <c r="N78" s="25"/>
    </row>
    <row r="79" spans="2:14" s="24" customFormat="1" x14ac:dyDescent="0.25">
      <c r="B79" s="25"/>
      <c r="H79" s="25"/>
      <c r="N79" s="25"/>
    </row>
    <row r="80" spans="2:14" s="24" customFormat="1" x14ac:dyDescent="0.25">
      <c r="B80" s="25"/>
      <c r="H80" s="25"/>
      <c r="N80" s="25"/>
    </row>
    <row r="81" spans="2:14" s="24" customFormat="1" x14ac:dyDescent="0.25">
      <c r="B81" s="25"/>
      <c r="H81" s="25"/>
      <c r="N81" s="25"/>
    </row>
    <row r="82" spans="2:14" s="24" customFormat="1" x14ac:dyDescent="0.25">
      <c r="B82" s="25"/>
      <c r="H82" s="25"/>
      <c r="N82" s="25"/>
    </row>
    <row r="83" spans="2:14" s="24" customFormat="1" x14ac:dyDescent="0.25">
      <c r="B83" s="25"/>
      <c r="H83" s="25"/>
      <c r="N83" s="25"/>
    </row>
    <row r="84" spans="2:14" s="24" customFormat="1" x14ac:dyDescent="0.25">
      <c r="B84" s="25"/>
      <c r="H84" s="25"/>
      <c r="N84" s="25"/>
    </row>
    <row r="85" spans="2:14" s="24" customFormat="1" x14ac:dyDescent="0.25">
      <c r="B85" s="25"/>
      <c r="H85" s="25"/>
      <c r="N85" s="25"/>
    </row>
    <row r="86" spans="2:14" s="24" customFormat="1" x14ac:dyDescent="0.25">
      <c r="B86" s="25"/>
      <c r="H86" s="25"/>
      <c r="N86" s="25"/>
    </row>
    <row r="87" spans="2:14" s="24" customFormat="1" x14ac:dyDescent="0.25">
      <c r="B87" s="25"/>
      <c r="H87" s="25"/>
      <c r="N87" s="25"/>
    </row>
    <row r="88" spans="2:14" s="24" customFormat="1" x14ac:dyDescent="0.25">
      <c r="B88" s="25"/>
      <c r="H88" s="25"/>
      <c r="N88" s="25"/>
    </row>
    <row r="89" spans="2:14" s="24" customFormat="1" x14ac:dyDescent="0.25">
      <c r="B89" s="25"/>
      <c r="H89" s="25"/>
      <c r="N89" s="25"/>
    </row>
    <row r="90" spans="2:14" s="24" customFormat="1" x14ac:dyDescent="0.25">
      <c r="B90" s="25"/>
      <c r="H90" s="25"/>
      <c r="N90" s="25"/>
    </row>
    <row r="91" spans="2:14" s="24" customFormat="1" x14ac:dyDescent="0.25">
      <c r="B91" s="25"/>
      <c r="H91" s="25"/>
      <c r="N91" s="25"/>
    </row>
    <row r="92" spans="2:14" s="24" customFormat="1" x14ac:dyDescent="0.25">
      <c r="B92" s="25"/>
      <c r="H92" s="25"/>
      <c r="N92" s="25"/>
    </row>
    <row r="93" spans="2:14" s="24" customFormat="1" x14ac:dyDescent="0.25">
      <c r="B93" s="25"/>
      <c r="H93" s="25"/>
      <c r="N93" s="25"/>
    </row>
    <row r="94" spans="2:14" s="24" customFormat="1" x14ac:dyDescent="0.25">
      <c r="B94" s="25"/>
      <c r="H94" s="25"/>
      <c r="N94" s="25"/>
    </row>
    <row r="95" spans="2:14" s="24" customFormat="1" x14ac:dyDescent="0.25">
      <c r="B95" s="25"/>
      <c r="H95" s="25"/>
      <c r="N95" s="25"/>
    </row>
    <row r="96" spans="2:14" s="24" customFormat="1" x14ac:dyDescent="0.25">
      <c r="B96" s="25"/>
      <c r="H96" s="25"/>
      <c r="N96" s="25"/>
    </row>
    <row r="97" spans="2:21" s="24" customFormat="1" x14ac:dyDescent="0.25">
      <c r="B97" s="25"/>
      <c r="H97" s="25"/>
      <c r="N97" s="25"/>
    </row>
    <row r="98" spans="2:21" s="24" customFormat="1" x14ac:dyDescent="0.25">
      <c r="B98" s="25"/>
      <c r="H98" s="25"/>
      <c r="N98" s="25"/>
    </row>
    <row r="99" spans="2:21" s="24" customFormat="1" x14ac:dyDescent="0.25">
      <c r="B99" s="25"/>
      <c r="H99" s="25"/>
      <c r="N99" s="25"/>
    </row>
    <row r="100" spans="2:21" s="24" customFormat="1" x14ac:dyDescent="0.25">
      <c r="B100" s="25"/>
      <c r="H100" s="25"/>
      <c r="N100" s="25"/>
    </row>
    <row r="101" spans="2:21" s="24" customFormat="1" x14ac:dyDescent="0.25">
      <c r="B101" s="25"/>
      <c r="H101" s="25"/>
      <c r="N101" s="25"/>
    </row>
    <row r="102" spans="2:21" s="24" customFormat="1" x14ac:dyDescent="0.25">
      <c r="B102" s="25"/>
      <c r="H102" s="25"/>
      <c r="N102" s="25"/>
    </row>
    <row r="103" spans="2:21" s="24" customFormat="1" x14ac:dyDescent="0.25">
      <c r="B103" s="25"/>
      <c r="H103" s="25"/>
      <c r="N103" s="25"/>
    </row>
    <row r="104" spans="2:21" s="24" customFormat="1" x14ac:dyDescent="0.25">
      <c r="B104" s="25"/>
      <c r="H104" s="25"/>
      <c r="N104" s="25"/>
    </row>
    <row r="105" spans="2:21" s="24" customFormat="1" x14ac:dyDescent="0.25">
      <c r="B105" s="25"/>
      <c r="H105" s="25"/>
      <c r="N105" s="25"/>
    </row>
    <row r="106" spans="2:21" s="24" customFormat="1" x14ac:dyDescent="0.25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25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25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G109"/>
  <sheetViews>
    <sheetView showGridLines="0" showZeros="0" zoomScale="80" zoomScaleNormal="80" workbookViewId="0">
      <selection activeCell="A5" sqref="A5"/>
    </sheetView>
  </sheetViews>
  <sheetFormatPr baseColWidth="10" defaultColWidth="9.140625" defaultRowHeight="15" x14ac:dyDescent="0.25"/>
  <cols>
    <col min="1" max="1" width="30.42578125" style="26" customWidth="1"/>
    <col min="2" max="2" width="11.140625" style="59" customWidth="1"/>
    <col min="3" max="3" width="10.5703125" style="26" customWidth="1"/>
    <col min="4" max="4" width="19.140625" style="26" customWidth="1"/>
    <col min="5" max="5" width="19.5703125" style="26" customWidth="1"/>
    <col min="6" max="6" width="11.42578125" style="26" customWidth="1"/>
    <col min="7" max="7" width="9.42578125" style="26" customWidth="1"/>
    <col min="8" max="8" width="10.85546875" style="59" customWidth="1"/>
    <col min="9" max="9" width="17.42578125" style="26" customWidth="1"/>
    <col min="10" max="10" width="20" style="26" customWidth="1"/>
    <col min="11" max="11" width="11.42578125" style="26" customWidth="1"/>
    <col min="12" max="12" width="11.5703125" style="26" customWidth="1"/>
    <col min="13" max="13" width="10.5703125" style="26" customWidth="1"/>
    <col min="14" max="14" width="20.140625" style="59" customWidth="1"/>
    <col min="15" max="15" width="19.5703125" style="26" customWidth="1"/>
    <col min="16" max="16" width="11.42578125" style="26" customWidth="1"/>
    <col min="17" max="17" width="9.140625" style="26" customWidth="1"/>
    <col min="18" max="18" width="11" style="26" customWidth="1"/>
    <col min="19" max="19" width="18.85546875" style="26" customWidth="1"/>
    <col min="20" max="20" width="19.5703125" style="26" customWidth="1"/>
    <col min="21" max="21" width="11.140625" style="26" customWidth="1"/>
    <col min="22" max="22" width="9" style="26" customWidth="1"/>
    <col min="23" max="23" width="10" style="26" customWidth="1"/>
    <col min="24" max="24" width="19" style="26" customWidth="1"/>
    <col min="25" max="25" width="15.42578125" style="26" customWidth="1"/>
    <col min="26" max="26" width="9.5703125" style="26" customWidth="1"/>
    <col min="27" max="27" width="9.140625" style="26" customWidth="1"/>
    <col min="28" max="28" width="10.85546875" style="26" customWidth="1"/>
    <col min="29" max="29" width="18.140625" style="26" customWidth="1"/>
    <col min="30" max="30" width="18.85546875" style="26" customWidth="1"/>
    <col min="31" max="31" width="10.85546875" style="26" customWidth="1"/>
    <col min="32" max="16384" width="9.140625" style="26"/>
  </cols>
  <sheetData>
    <row r="1" spans="1:31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x14ac:dyDescent="0.25">
      <c r="B4" s="25"/>
      <c r="H4" s="25"/>
      <c r="N4" s="25"/>
    </row>
    <row r="5" spans="1:31" s="24" customFormat="1" ht="30.75" customHeight="1" x14ac:dyDescent="0.25">
      <c r="A5" s="27" t="s">
        <v>37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59</v>
      </c>
      <c r="B7" s="30" t="s">
        <v>60</v>
      </c>
      <c r="C7" s="31"/>
      <c r="D7" s="31"/>
      <c r="E7" s="31"/>
      <c r="F7" s="31"/>
      <c r="H7" s="69"/>
      <c r="J7" s="31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Selectives Metropolitanes SA (SEMESA)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45" t="s">
        <v>6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7"/>
    </row>
    <row r="11" spans="1:31" ht="30" customHeight="1" thickBot="1" x14ac:dyDescent="0.3">
      <c r="A11" s="148" t="s">
        <v>10</v>
      </c>
      <c r="B11" s="104" t="s">
        <v>3</v>
      </c>
      <c r="C11" s="105"/>
      <c r="D11" s="105"/>
      <c r="E11" s="105"/>
      <c r="F11" s="106"/>
      <c r="G11" s="107" t="s">
        <v>1</v>
      </c>
      <c r="H11" s="108"/>
      <c r="I11" s="108"/>
      <c r="J11" s="108"/>
      <c r="K11" s="109"/>
      <c r="L11" s="122" t="s">
        <v>2</v>
      </c>
      <c r="M11" s="123"/>
      <c r="N11" s="123"/>
      <c r="O11" s="123"/>
      <c r="P11" s="123"/>
      <c r="Q11" s="110" t="s">
        <v>34</v>
      </c>
      <c r="R11" s="111"/>
      <c r="S11" s="111"/>
      <c r="T11" s="111"/>
      <c r="U11" s="112"/>
      <c r="V11" s="113" t="s">
        <v>4</v>
      </c>
      <c r="W11" s="114"/>
      <c r="X11" s="114"/>
      <c r="Y11" s="114"/>
      <c r="Z11" s="115"/>
      <c r="AA11" s="116" t="s">
        <v>5</v>
      </c>
      <c r="AB11" s="117"/>
      <c r="AC11" s="117"/>
      <c r="AD11" s="117"/>
      <c r="AE11" s="118"/>
    </row>
    <row r="12" spans="1:31" ht="39" customHeight="1" thickBot="1" x14ac:dyDescent="0.3">
      <c r="A12" s="149"/>
      <c r="B12" s="32" t="s">
        <v>7</v>
      </c>
      <c r="C12" s="33" t="s">
        <v>8</v>
      </c>
      <c r="D12" s="34" t="s">
        <v>48</v>
      </c>
      <c r="E12" s="35" t="s">
        <v>49</v>
      </c>
      <c r="F12" s="36" t="s">
        <v>13</v>
      </c>
      <c r="G12" s="37" t="s">
        <v>7</v>
      </c>
      <c r="H12" s="33" t="s">
        <v>8</v>
      </c>
      <c r="I12" s="34" t="s">
        <v>48</v>
      </c>
      <c r="J12" s="35" t="s">
        <v>49</v>
      </c>
      <c r="K12" s="36" t="s">
        <v>13</v>
      </c>
      <c r="L12" s="37" t="s">
        <v>7</v>
      </c>
      <c r="M12" s="33" t="s">
        <v>8</v>
      </c>
      <c r="N12" s="34" t="s">
        <v>48</v>
      </c>
      <c r="O12" s="35" t="s">
        <v>49</v>
      </c>
      <c r="P12" s="36" t="s">
        <v>13</v>
      </c>
      <c r="Q12" s="37" t="s">
        <v>7</v>
      </c>
      <c r="R12" s="33" t="s">
        <v>8</v>
      </c>
      <c r="S12" s="34" t="s">
        <v>48</v>
      </c>
      <c r="T12" s="35" t="s">
        <v>49</v>
      </c>
      <c r="U12" s="38" t="s">
        <v>13</v>
      </c>
      <c r="V12" s="32" t="s">
        <v>7</v>
      </c>
      <c r="W12" s="33" t="s">
        <v>8</v>
      </c>
      <c r="X12" s="34" t="s">
        <v>48</v>
      </c>
      <c r="Y12" s="35" t="s">
        <v>49</v>
      </c>
      <c r="Z12" s="36" t="s">
        <v>13</v>
      </c>
      <c r="AA12" s="32" t="s">
        <v>7</v>
      </c>
      <c r="AB12" s="33" t="s">
        <v>8</v>
      </c>
      <c r="AC12" s="34" t="s">
        <v>48</v>
      </c>
      <c r="AD12" s="35" t="s">
        <v>49</v>
      </c>
      <c r="AE12" s="36" t="s">
        <v>13</v>
      </c>
    </row>
    <row r="13" spans="1:31" s="40" customFormat="1" ht="36" customHeight="1" x14ac:dyDescent="0.25">
      <c r="A13" s="39" t="s">
        <v>25</v>
      </c>
      <c r="B13" s="9">
        <f>'CONTRACTACIO 1r TR 2024'!B13+'CONTRACTACIO 2n TR 2024'!B13+'CONTRACTACIO 3r TR 2024'!B13+'CONTRACTACIO 4t TR 2024'!B13</f>
        <v>0</v>
      </c>
      <c r="C13" s="20" t="str">
        <f t="shared" ref="C13:C24" si="0">IF(B13,B13/$B$25,"")</f>
        <v/>
      </c>
      <c r="D13" s="10">
        <f>'CONTRACTACIO 1r TR 2024'!D13+'CONTRACTACIO 2n TR 2024'!D13+'CONTRACTACIO 3r TR 2024'!D13+'CONTRACTACIO 4t TR 2024'!D13</f>
        <v>0</v>
      </c>
      <c r="E13" s="10">
        <f>'CONTRACTACIO 1r TR 2024'!E13+'CONTRACTACIO 2n TR 2024'!E13+'CONTRACTACIO 3r TR 2024'!E13+'CONTRACTACIO 4t TR 2024'!E13</f>
        <v>0</v>
      </c>
      <c r="F13" s="21" t="str">
        <f t="shared" ref="F13:F24" si="1">IF(E13,E13/$E$25,"")</f>
        <v/>
      </c>
      <c r="G13" s="9">
        <f>'CONTRACTACIO 1r TR 2024'!G13+'CONTRACTACIO 2n TR 2024'!G13+'CONTRACTACIO 3r TR 2024'!G13+'CONTRACTACIO 4t TR 2024'!G13</f>
        <v>3</v>
      </c>
      <c r="H13" s="20">
        <f t="shared" ref="H13:H24" si="2">IF(G13,G13/$G$25,"")</f>
        <v>2.0547945205479451E-2</v>
      </c>
      <c r="I13" s="10">
        <f>'CONTRACTACIO 1r TR 2024'!I13+'CONTRACTACIO 2n TR 2024'!I13+'CONTRACTACIO 3r TR 2024'!I13+'CONTRACTACIO 4t TR 2024'!I13</f>
        <v>274105</v>
      </c>
      <c r="J13" s="10">
        <f>'CONTRACTACIO 1r TR 2024'!J13+'CONTRACTACIO 2n TR 2024'!J13+'CONTRACTACIO 3r TR 2024'!J13+'CONTRACTACIO 4t TR 2024'!J13</f>
        <v>331667.05</v>
      </c>
      <c r="K13" s="21">
        <f t="shared" ref="K13:K24" si="3">IF(J13,J13/$J$25,"")</f>
        <v>0.40000983420025615</v>
      </c>
      <c r="L13" s="9">
        <f>'CONTRACTACIO 1r TR 2024'!L13+'CONTRACTACIO 2n TR 2024'!L13+'CONTRACTACIO 3r TR 2024'!L13+'CONTRACTACIO 4t TR 2024'!L13</f>
        <v>1</v>
      </c>
      <c r="M13" s="20">
        <f t="shared" ref="M13:M24" si="4">IF(L13,L13/$L$25,"")</f>
        <v>3.90625E-3</v>
      </c>
      <c r="N13" s="10">
        <f>'CONTRACTACIO 1r TR 2024'!N13+'CONTRACTACIO 2n TR 2024'!N13+'CONTRACTACIO 3r TR 2024'!N13+'CONTRACTACIO 4t TR 2024'!N13</f>
        <v>410871.6</v>
      </c>
      <c r="O13" s="10">
        <f>'CONTRACTACIO 1r TR 2024'!O13+'CONTRACTACIO 2n TR 2024'!O13+'CONTRACTACIO 3r TR 2024'!O13+'CONTRACTACIO 4t TR 2024'!O13</f>
        <v>497154.64</v>
      </c>
      <c r="P13" s="21">
        <f t="shared" ref="P13:P24" si="5">IF(O13,O13/$O$25,"")</f>
        <v>0.55837633337569459</v>
      </c>
      <c r="Q13" s="9">
        <f>'CONTRACTACIO 1r TR 2024'!Q13+'CONTRACTACIO 2n TR 2024'!Q13+'CONTRACTACIO 3r TR 2024'!Q13+'CONTRACTACIO 4t TR 2024'!Q13</f>
        <v>0</v>
      </c>
      <c r="R13" s="20" t="str">
        <f t="shared" ref="R13:R24" si="6">IF(Q13,Q13/$Q$25,"")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4" si="7">IF(T13,T13/$T$25,"")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4" si="8">IF(V13,V13/$V$25,"")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4" si="9">IF(Y13,Y13/$Y$25,"")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4" si="10">IF(AA13,AA13/$AA$25,"")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4" si="11">IF(AD13,AD13/$AD$25,"")</f>
        <v/>
      </c>
    </row>
    <row r="14" spans="1:31" s="40" customFormat="1" ht="36" customHeight="1" x14ac:dyDescent="0.25">
      <c r="A14" s="41" t="s">
        <v>18</v>
      </c>
      <c r="B14" s="9">
        <f>'CONTRACTACIO 1r TR 2024'!B14+'CONTRACTACIO 2n TR 2024'!B14+'CONTRACTACIO 3r TR 2024'!B14+'CONTRACTACIO 4t TR 2024'!B14</f>
        <v>0</v>
      </c>
      <c r="C14" s="20" t="str">
        <f t="shared" si="0"/>
        <v/>
      </c>
      <c r="D14" s="13">
        <f>'CONTRACTACIO 1r TR 2024'!D14+'CONTRACTACIO 2n TR 2024'!D14+'CONTRACTACIO 3r TR 2024'!D14+'CONTRACTACIO 4t TR 2024'!D14</f>
        <v>0</v>
      </c>
      <c r="E14" s="13">
        <f>'CONTRACTACIO 1r TR 2024'!E14+'CONTRACTACIO 2n TR 2024'!E14+'CONTRACTACIO 3r TR 2024'!E14+'CONTRACTACIO 4t TR 2024'!E14</f>
        <v>0</v>
      </c>
      <c r="F14" s="21" t="str">
        <f t="shared" si="1"/>
        <v/>
      </c>
      <c r="G14" s="9">
        <f>'CONTRACTACIO 1r TR 2024'!G14+'CONTRACTACIO 2n TR 2024'!G14+'CONTRACTACIO 3r TR 2024'!G14+'CONTRACTACIO 4t TR 2024'!G14</f>
        <v>0</v>
      </c>
      <c r="H14" s="20" t="str">
        <f t="shared" si="2"/>
        <v/>
      </c>
      <c r="I14" s="13">
        <f>'CONTRACTACIO 1r TR 2024'!I14+'CONTRACTACIO 2n TR 2024'!I14+'CONTRACTACIO 3r TR 2024'!I14+'CONTRACTACIO 4t TR 2024'!I14</f>
        <v>0</v>
      </c>
      <c r="J14" s="13">
        <f>'CONTRACTACIO 1r TR 2024'!J14+'CONTRACTACIO 2n TR 2024'!J14+'CONTRACTACIO 3r TR 2024'!J14+'CONTRACTACIO 4t TR 2024'!J14</f>
        <v>0</v>
      </c>
      <c r="K14" s="21" t="str">
        <f t="shared" si="3"/>
        <v/>
      </c>
      <c r="L14" s="9">
        <f>'CONTRACTACIO 1r TR 2024'!L14+'CONTRACTACIO 2n TR 2024'!L14+'CONTRACTACIO 3r TR 2024'!L14+'CONTRACTACIO 4t TR 2024'!L14</f>
        <v>0</v>
      </c>
      <c r="M14" s="20" t="str">
        <f t="shared" si="4"/>
        <v/>
      </c>
      <c r="N14" s="13">
        <f>'CONTRACTACIO 1r TR 2024'!N14+'CONTRACTACIO 2n TR 2024'!N14+'CONTRACTACIO 3r TR 2024'!N14+'CONTRACTACIO 4t TR 2024'!N14</f>
        <v>0</v>
      </c>
      <c r="O14" s="13">
        <f>'CONTRACTACIO 1r TR 2024'!O14+'CONTRACTACIO 2n TR 2024'!O14+'CONTRACTACIO 3r TR 2024'!O14+'CONTRACTACIO 4t TR 2024'!O14</f>
        <v>0</v>
      </c>
      <c r="P14" s="21" t="str">
        <f t="shared" si="5"/>
        <v/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3</v>
      </c>
      <c r="H15" s="20">
        <f t="shared" si="2"/>
        <v>2.0547945205479451E-2</v>
      </c>
      <c r="I15" s="13">
        <f>'CONTRACTACIO 1r TR 2024'!I15+'CONTRACTACIO 2n TR 2024'!I15+'CONTRACTACIO 3r TR 2024'!I15+'CONTRACTACIO 4t TR 2024'!I15</f>
        <v>61572.31</v>
      </c>
      <c r="J15" s="13">
        <f>'CONTRACTACIO 1r TR 2024'!J15+'CONTRACTACIO 2n TR 2024'!J15+'CONTRACTACIO 3r TR 2024'!J15+'CONTRACTACIO 4t TR 2024'!J15</f>
        <v>74502.5</v>
      </c>
      <c r="K15" s="21">
        <f t="shared" si="3"/>
        <v>8.9854366517580164E-2</v>
      </c>
      <c r="L15" s="9">
        <f>'CONTRACTACIO 1r TR 2024'!L15+'CONTRACTACIO 2n TR 2024'!L15+'CONTRACTACIO 3r TR 2024'!L15+'CONTRACTACIO 4t TR 2024'!L15</f>
        <v>2</v>
      </c>
      <c r="M15" s="20">
        <f t="shared" si="4"/>
        <v>7.8125E-3</v>
      </c>
      <c r="N15" s="13">
        <f>'CONTRACTACIO 1r TR 2024'!N15+'CONTRACTACIO 2n TR 2024'!N15+'CONTRACTACIO 3r TR 2024'!N15+'CONTRACTACIO 4t TR 2024'!N15</f>
        <v>62704.800000000003</v>
      </c>
      <c r="O15" s="13">
        <f>'CONTRACTACIO 1r TR 2024'!O15+'CONTRACTACIO 2n TR 2024'!O15+'CONTRACTACIO 3r TR 2024'!O15+'CONTRACTACIO 4t TR 2024'!O15</f>
        <v>73087.39</v>
      </c>
      <c r="P15" s="21">
        <f t="shared" si="5"/>
        <v>8.2087675666065202E-2</v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0" customFormat="1" ht="36" customHeight="1" x14ac:dyDescent="0.25">
      <c r="A17" s="41" t="s">
        <v>27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0" customFormat="1" ht="36" customHeight="1" x14ac:dyDescent="0.25">
      <c r="A18" s="42" t="s">
        <v>33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1</v>
      </c>
      <c r="H18" s="20">
        <f t="shared" si="2"/>
        <v>6.8493150684931503E-3</v>
      </c>
      <c r="I18" s="13">
        <f>'CONTRACTACIO 1r TR 2024'!I18+'CONTRACTACIO 2n TR 2024'!I18+'CONTRACTACIO 3r TR 2024'!I18+'CONTRACTACIO 4t TR 2024'!I18</f>
        <v>168265.9</v>
      </c>
      <c r="J18" s="13">
        <f>'CONTRACTACIO 1r TR 2024'!J18+'CONTRACTACIO 2n TR 2024'!J18+'CONTRACTACIO 3r TR 2024'!J18+'CONTRACTACIO 4t TR 2024'!J18</f>
        <v>203601.74</v>
      </c>
      <c r="K18" s="21">
        <f t="shared" si="3"/>
        <v>0.24555559034364027</v>
      </c>
      <c r="L18" s="9">
        <f>'CONTRACTACIO 1r TR 2024'!L18+'CONTRACTACIO 2n TR 2024'!L18+'CONTRACTACIO 3r TR 2024'!L18+'CONTRACTACIO 4t TR 2024'!L18</f>
        <v>1</v>
      </c>
      <c r="M18" s="20">
        <f t="shared" si="4"/>
        <v>3.90625E-3</v>
      </c>
      <c r="N18" s="13">
        <f>'CONTRACTACIO 1r TR 2024'!N18+'CONTRACTACIO 2n TR 2024'!N18+'CONTRACTACIO 3r TR 2024'!N18+'CONTRACTACIO 4t TR 2024'!N18</f>
        <v>19526.52</v>
      </c>
      <c r="O18" s="13">
        <f>'CONTRACTACIO 1r TR 2024'!O18+'CONTRACTACIO 2n TR 2024'!O18+'CONTRACTACIO 3r TR 2024'!O18+'CONTRACTACIO 4t TR 2024'!O18</f>
        <v>23627.09</v>
      </c>
      <c r="P18" s="21">
        <f t="shared" si="5"/>
        <v>2.6536628286397045E-2</v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0" customFormat="1" ht="36" customHeight="1" x14ac:dyDescent="0.25">
      <c r="A19" s="42" t="s">
        <v>28</v>
      </c>
      <c r="B19" s="9">
        <f>'CONTRACTACIO 1r TR 2024'!B19+'CONTRACTACIO 2n TR 2024'!B19+'CONTRACTACIO 3r TR 2024'!B19+'CONTRACTACIO 4t TR 2024'!B19</f>
        <v>0</v>
      </c>
      <c r="C19" s="20" t="str">
        <f t="shared" si="0"/>
        <v/>
      </c>
      <c r="D19" s="13">
        <f>'CONTRACTACIO 1r TR 2024'!D19+'CONTRACTACIO 2n TR 2024'!D19+'CONTRACTACIO 3r TR 2024'!D19+'CONTRACTACIO 4t TR 2024'!D19</f>
        <v>0</v>
      </c>
      <c r="E19" s="13">
        <f>'CONTRACTACIO 1r TR 2024'!E19+'CONTRACTACIO 2n TR 2024'!E19+'CONTRACTACIO 3r TR 2024'!E19+'CONTRACTACIO 4t TR 2024'!E19</f>
        <v>0</v>
      </c>
      <c r="F19" s="21" t="str">
        <f t="shared" si="1"/>
        <v/>
      </c>
      <c r="G19" s="9">
        <f>'CONTRACTACIO 1r TR 2024'!G19+'CONTRACTACIO 2n TR 2024'!G19+'CONTRACTACIO 3r TR 2024'!G19+'CONTRACTACIO 4t TR 2024'!G19</f>
        <v>28</v>
      </c>
      <c r="H19" s="20">
        <f t="shared" si="2"/>
        <v>0.19178082191780821</v>
      </c>
      <c r="I19" s="13">
        <f>'CONTRACTACIO 1r TR 2024'!I19+'CONTRACTACIO 2n TR 2024'!I19+'CONTRACTACIO 3r TR 2024'!I19+'CONTRACTACIO 4t TR 2024'!I19</f>
        <v>32123.440000000002</v>
      </c>
      <c r="J19" s="13">
        <f>'CONTRACTACIO 1r TR 2024'!J19+'CONTRACTACIO 2n TR 2024'!J19+'CONTRACTACIO 3r TR 2024'!J19+'CONTRACTACIO 4t TR 2024'!J19</f>
        <v>38391.360000000001</v>
      </c>
      <c r="K19" s="21">
        <f t="shared" si="3"/>
        <v>4.6302222509960959E-2</v>
      </c>
      <c r="L19" s="9">
        <f>'CONTRACTACIO 1r TR 2024'!L19+'CONTRACTACIO 2n TR 2024'!L19+'CONTRACTACIO 3r TR 2024'!L19+'CONTRACTACIO 4t TR 2024'!L19</f>
        <v>97</v>
      </c>
      <c r="M19" s="20">
        <f t="shared" si="4"/>
        <v>0.37890625</v>
      </c>
      <c r="N19" s="13">
        <f>'CONTRACTACIO 1r TR 2024'!N19+'CONTRACTACIO 2n TR 2024'!N19+'CONTRACTACIO 3r TR 2024'!N19+'CONTRACTACIO 4t TR 2024'!N19</f>
        <v>113512.32000000001</v>
      </c>
      <c r="O19" s="13">
        <f>'CONTRACTACIO 1r TR 2024'!O19+'CONTRACTACIO 2n TR 2024'!O19+'CONTRACTACIO 3r TR 2024'!O19+'CONTRACTACIO 4t TR 2024'!O19</f>
        <v>137349.91999999998</v>
      </c>
      <c r="P19" s="21">
        <f t="shared" si="5"/>
        <v>0.15426376130985114</v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0</v>
      </c>
      <c r="AB19" s="20" t="str">
        <f t="shared" si="10"/>
        <v/>
      </c>
      <c r="AC19" s="13">
        <f>'CONTRACTACIO 1r TR 2024'!X19+'CONTRACTACIO 2n TR 2024'!X19+'CONTRACTACIO 3r TR 2024'!X19+'CONTRACTACIO 4t TR 2024'!X19</f>
        <v>0</v>
      </c>
      <c r="AD19" s="13">
        <f>'CONTRACTACIO 1r TR 2024'!Y19+'CONTRACTACIO 2n TR 2024'!Y19+'CONTRACTACIO 3r TR 2024'!Y19+'CONTRACTACIO 4t TR 2024'!Y19</f>
        <v>0</v>
      </c>
      <c r="AE19" s="21" t="str">
        <f t="shared" si="11"/>
        <v/>
      </c>
    </row>
    <row r="20" spans="1:31" s="40" customFormat="1" ht="36" customHeight="1" x14ac:dyDescent="0.25">
      <c r="A20" s="43" t="s">
        <v>29</v>
      </c>
      <c r="B20" s="9">
        <f>'CONTRACTACIO 1r TR 2024'!B20+'CONTRACTACIO 2n TR 2024'!B20+'CONTRACTACIO 3r TR 2024'!B20+'CONTRACTACIO 4t TR 2024'!B20</f>
        <v>0</v>
      </c>
      <c r="C20" s="20" t="str">
        <f t="shared" si="0"/>
        <v/>
      </c>
      <c r="D20" s="13">
        <f>'CONTRACTACIO 1r TR 2024'!D20+'CONTRACTACIO 2n TR 2024'!D20+'CONTRACTACIO 3r TR 2024'!D20+'CONTRACTACIO 4t TR 2024'!D20</f>
        <v>0</v>
      </c>
      <c r="E20" s="13">
        <f>'CONTRACTACIO 1r TR 2024'!E20+'CONTRACTACIO 2n TR 2024'!E20+'CONTRACTACIO 3r TR 2024'!E20+'CONTRACTACIO 4t TR 2024'!E20</f>
        <v>0</v>
      </c>
      <c r="F20" s="21" t="str">
        <f t="shared" si="1"/>
        <v/>
      </c>
      <c r="G20" s="9">
        <f>'CONTRACTACIO 1r TR 2024'!G20+'CONTRACTACIO 2n TR 2024'!G20+'CONTRACTACIO 3r TR 2024'!G20+'CONTRACTACIO 4t TR 2024'!G20</f>
        <v>110</v>
      </c>
      <c r="H20" s="20">
        <f t="shared" si="2"/>
        <v>0.75342465753424659</v>
      </c>
      <c r="I20" s="13">
        <f>'CONTRACTACIO 1r TR 2024'!I20+'CONTRACTACIO 2n TR 2024'!I20+'CONTRACTACIO 3r TR 2024'!I20+'CONTRACTACIO 4t TR 2024'!I20</f>
        <v>150131.86000000002</v>
      </c>
      <c r="J20" s="13">
        <f>'CONTRACTACIO 1r TR 2024'!J20+'CONTRACTACIO 2n TR 2024'!J20+'CONTRACTACIO 3r TR 2024'!J20+'CONTRACTACIO 4t TR 2024'!J20</f>
        <v>179713.59000000003</v>
      </c>
      <c r="K20" s="21">
        <f t="shared" si="3"/>
        <v>0.2167450861924114</v>
      </c>
      <c r="L20" s="9">
        <f>'CONTRACTACIO 1r TR 2024'!L20+'CONTRACTACIO 2n TR 2024'!L20+'CONTRACTACIO 3r TR 2024'!L20+'CONTRACTACIO 4t TR 2024'!L20</f>
        <v>155</v>
      </c>
      <c r="M20" s="20">
        <f t="shared" si="4"/>
        <v>0.60546875</v>
      </c>
      <c r="N20" s="13">
        <f>'CONTRACTACIO 1r TR 2024'!N20+'CONTRACTACIO 2n TR 2024'!N20+'CONTRACTACIO 3r TR 2024'!N20+'CONTRACTACIO 4t TR 2024'!N20</f>
        <v>132061.23000000001</v>
      </c>
      <c r="O20" s="13">
        <f>'CONTRACTACIO 1r TR 2024'!O20+'CONTRACTACIO 2n TR 2024'!O20+'CONTRACTACIO 3r TR 2024'!O20+'CONTRACTACIO 4t TR 2024'!O20</f>
        <v>159138.60999999999</v>
      </c>
      <c r="P20" s="21">
        <f t="shared" si="5"/>
        <v>0.17873560136199199</v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0</v>
      </c>
      <c r="AB20" s="20" t="str">
        <f t="shared" si="10"/>
        <v/>
      </c>
      <c r="AC20" s="13">
        <f>'CONTRACTACIO 1r TR 2024'!X20+'CONTRACTACIO 2n TR 2024'!X20+'CONTRACTACIO 3r TR 2024'!X20+'CONTRACTACIO 4t TR 2024'!X20</f>
        <v>0</v>
      </c>
      <c r="AD20" s="13">
        <f>'CONTRACTACIO 1r TR 2024'!Y20+'CONTRACTACIO 2n TR 2024'!Y20+'CONTRACTACIO 3r TR 2024'!Y20+'CONTRACTACIO 4t TR 2024'!Y20</f>
        <v>0</v>
      </c>
      <c r="AE20" s="21" t="str">
        <f t="shared" si="11"/>
        <v/>
      </c>
    </row>
    <row r="21" spans="1:31" s="40" customFormat="1" ht="39.950000000000003" customHeight="1" x14ac:dyDescent="0.25">
      <c r="A21" s="44" t="s">
        <v>35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0</v>
      </c>
      <c r="H21" s="20" t="str">
        <f t="shared" si="2"/>
        <v/>
      </c>
      <c r="I21" s="13">
        <f>'CONTRACTACIO 1r TR 2024'!I21+'CONTRACTACIO 2n TR 2024'!I21+'CONTRACTACIO 3r TR 2024'!I21+'CONTRACTACIO 4t TR 2024'!I21</f>
        <v>0</v>
      </c>
      <c r="J21" s="13">
        <f>'CONTRACTACIO 1r TR 2024'!J21+'CONTRACTACIO 2n TR 2024'!J21+'CONTRACTACIO 3r TR 2024'!J21+'CONTRACTACIO 4t TR 2024'!J21</f>
        <v>0</v>
      </c>
      <c r="K21" s="21" t="str">
        <f t="shared" si="3"/>
        <v/>
      </c>
      <c r="L21" s="9">
        <f>'CONTRACTACIO 1r TR 2024'!L21+'CONTRACTACIO 2n TR 2024'!L21+'CONTRACTACIO 3r TR 2024'!L21+'CONTRACTACIO 4t TR 2024'!L21</f>
        <v>0</v>
      </c>
      <c r="M21" s="20" t="str">
        <f t="shared" si="4"/>
        <v/>
      </c>
      <c r="N21" s="13">
        <f>'CONTRACTACIO 1r TR 2024'!N21+'CONTRACTACIO 2n TR 2024'!N21+'CONTRACTACIO 3r TR 2024'!N21+'CONTRACTACIO 4t TR 2024'!N21</f>
        <v>0</v>
      </c>
      <c r="O21" s="13">
        <f>'CONTRACTACIO 1r TR 2024'!O21+'CONTRACTACIO 2n TR 2024'!O21+'CONTRACTACIO 3r TR 2024'!O21+'CONTRACTACIO 4t TR 2024'!O21</f>
        <v>0</v>
      </c>
      <c r="P21" s="21" t="str">
        <f t="shared" si="5"/>
        <v/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0" customFormat="1" ht="39.950000000000003" customHeight="1" x14ac:dyDescent="0.25">
      <c r="A22" s="86" t="s">
        <v>45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14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14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14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14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14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14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0" customFormat="1" ht="39.950000000000003" customHeight="1" x14ac:dyDescent="0.25">
      <c r="A23" s="88" t="s">
        <v>47</v>
      </c>
      <c r="B23" s="77">
        <f>'CONTRACTACIO 1r TR 2024'!B23+'CONTRACTACIO 2n TR 2024'!B23+'CONTRACTACIO 3r TR 2024'!B23+'CONTRACTACIO 4t TR 2024'!B23</f>
        <v>0</v>
      </c>
      <c r="C23" s="62" t="str">
        <f t="shared" si="0"/>
        <v/>
      </c>
      <c r="D23" s="73">
        <f>'CONTRACTACIO 1r TR 2024'!D23+'CONTRACTACIO 2n TR 2024'!D23+'CONTRACTACIO 3r TR 2024'!D23+'CONTRACTACIO 4t TR 2024'!D23</f>
        <v>0</v>
      </c>
      <c r="E23" s="74">
        <f>'CONTRACTACIO 1r TR 2024'!E23+'CONTRACTACIO 2n TR 2024'!E23+'CONTRACTACIO 3r TR 2024'!E23+'CONTRACTACIO 4t TR 2024'!E23</f>
        <v>0</v>
      </c>
      <c r="F23" s="63" t="str">
        <f t="shared" si="1"/>
        <v/>
      </c>
      <c r="G23" s="77">
        <f>'CONTRACTACIO 1r TR 2024'!G23+'CONTRACTACIO 2n TR 2024'!G23+'CONTRACTACIO 3r TR 2024'!G23+'CONTRACTACIO 4t TR 2024'!G23</f>
        <v>1</v>
      </c>
      <c r="H23" s="62">
        <f t="shared" si="2"/>
        <v>6.8493150684931503E-3</v>
      </c>
      <c r="I23" s="73">
        <f>'CONTRACTACIO 1r TR 2024'!I23+'CONTRACTACIO 2n TR 2024'!I23+'CONTRACTACIO 3r TR 2024'!I23+'CONTRACTACIO 4t TR 2024'!I23</f>
        <v>1271</v>
      </c>
      <c r="J23" s="74">
        <f>'CONTRACTACIO 1r TR 2024'!J23+'CONTRACTACIO 2n TR 2024'!J23+'CONTRACTACIO 3r TR 2024'!J23+'CONTRACTACIO 4t TR 2024'!J23</f>
        <v>1271</v>
      </c>
      <c r="K23" s="63">
        <f t="shared" si="3"/>
        <v>1.5329002361510605E-3</v>
      </c>
      <c r="L23" s="77">
        <f>'CONTRACTACIO 1r TR 2024'!L23+'CONTRACTACIO 2n TR 2024'!L23+'CONTRACTACIO 3r TR 2024'!L23+'CONTRACTACIO 4t TR 2024'!L23</f>
        <v>0</v>
      </c>
      <c r="M23" s="62" t="str">
        <f t="shared" si="4"/>
        <v/>
      </c>
      <c r="N23" s="73">
        <f>'CONTRACTACIO 1r TR 2024'!N23+'CONTRACTACIO 2n TR 2024'!N23+'CONTRACTACIO 3r TR 2024'!N23+'CONTRACTACIO 4t TR 2024'!N23</f>
        <v>0</v>
      </c>
      <c r="O23" s="74">
        <f>'CONTRACTACIO 1r TR 2024'!O23+'CONTRACTACIO 2n TR 2024'!O23+'CONTRACTACIO 3r TR 2024'!O23+'CONTRACTACIO 4t TR 2024'!O23</f>
        <v>0</v>
      </c>
      <c r="P23" s="63" t="str">
        <f t="shared" si="5"/>
        <v/>
      </c>
      <c r="Q23" s="77">
        <f>'CONTRACTACIO 1r TR 2024'!Q23+'CONTRACTACIO 2n TR 2024'!Q23+'CONTRACTACIO 3r TR 2024'!Q23+'CONTRACTACIO 4t TR 2024'!Q23</f>
        <v>0</v>
      </c>
      <c r="R23" s="62" t="str">
        <f t="shared" si="6"/>
        <v/>
      </c>
      <c r="S23" s="73">
        <f>'CONTRACTACIO 1r TR 2024'!S23+'CONTRACTACIO 2n TR 2024'!S23+'CONTRACTACIO 3r TR 2024'!S23+'CONTRACTACIO 4t TR 2024'!S23</f>
        <v>0</v>
      </c>
      <c r="T23" s="74">
        <f>'CONTRACTACIO 1r TR 2024'!T23+'CONTRACTACIO 2n TR 2024'!T23+'CONTRACTACIO 3r TR 2024'!T23+'CONTRACTACIO 4t TR 2024'!T23</f>
        <v>0</v>
      </c>
      <c r="U23" s="63" t="str">
        <f t="shared" si="7"/>
        <v/>
      </c>
      <c r="V23" s="77">
        <f>'CONTRACTACIO 1r TR 2024'!AA23+'CONTRACTACIO 2n TR 2024'!AA23+'CONTRACTACIO 3r TR 2024'!AA23+'CONTRACTACIO 4t TR 2024'!AA23</f>
        <v>0</v>
      </c>
      <c r="W23" s="62" t="str">
        <f t="shared" si="8"/>
        <v/>
      </c>
      <c r="X23" s="73">
        <f>'CONTRACTACIO 1r TR 2024'!AC23+'CONTRACTACIO 2n TR 2024'!AC23+'CONTRACTACIO 3r TR 2024'!AC23+'CONTRACTACIO 4t TR 2024'!AC23</f>
        <v>0</v>
      </c>
      <c r="Y23" s="74">
        <f>'CONTRACTACIO 1r TR 2024'!AD23+'CONTRACTACIO 2n TR 2024'!AD23+'CONTRACTACIO 3r TR 2024'!AD23+'CONTRACTACIO 4t TR 2024'!AD23</f>
        <v>0</v>
      </c>
      <c r="Z23" s="63" t="str">
        <f t="shared" si="9"/>
        <v/>
      </c>
      <c r="AA23" s="77">
        <f>'CONTRACTACIO 1r TR 2024'!V23+'CONTRACTACIO 2n TR 2024'!V23+'CONTRACTACIO 3r TR 2024'!V23+'CONTRACTACIO 4t TR 2024'!V23</f>
        <v>0</v>
      </c>
      <c r="AB23" s="20" t="str">
        <f t="shared" si="10"/>
        <v/>
      </c>
      <c r="AC23" s="73">
        <f>'CONTRACTACIO 1r TR 2024'!X23+'CONTRACTACIO 2n TR 2024'!X23+'CONTRACTACIO 3r TR 2024'!X23+'CONTRACTACIO 4t TR 2024'!X23</f>
        <v>0</v>
      </c>
      <c r="AD23" s="74">
        <f>'CONTRACTACIO 1r TR 2024'!Y23+'CONTRACTACIO 2n TR 2024'!Y23+'CONTRACTACIO 3r TR 2024'!Y23+'CONTRACTACIO 4t TR 2024'!Y23</f>
        <v>0</v>
      </c>
      <c r="AE23" s="63" t="str">
        <f t="shared" si="11"/>
        <v/>
      </c>
    </row>
    <row r="24" spans="1:31" s="40" customFormat="1" ht="36" customHeight="1" x14ac:dyDescent="0.25">
      <c r="A24" s="90" t="s">
        <v>52</v>
      </c>
      <c r="B24" s="77">
        <f>'CONTRACTACIO 1r TR 2024'!B24+'CONTRACTACIO 2n TR 2024'!B24+'CONTRACTACIO 3r TR 2024'!B24+'CONTRACTACIO 4t TR 2024'!B24</f>
        <v>0</v>
      </c>
      <c r="C24" s="62" t="str">
        <f t="shared" si="0"/>
        <v/>
      </c>
      <c r="D24" s="73">
        <f>'CONTRACTACIO 1r TR 2024'!D24+'CONTRACTACIO 2n TR 2024'!D24+'CONTRACTACIO 3r TR 2024'!D24+'CONTRACTACIO 4t TR 2024'!D24</f>
        <v>0</v>
      </c>
      <c r="E24" s="74">
        <f>'CONTRACTACIO 1r TR 2024'!E24+'CONTRACTACIO 2n TR 2024'!E24+'CONTRACTACIO 3r TR 2024'!E24+'CONTRACTACIO 4t TR 2024'!E24</f>
        <v>0</v>
      </c>
      <c r="F24" s="63" t="str">
        <f t="shared" si="1"/>
        <v/>
      </c>
      <c r="G24" s="77">
        <f>'CONTRACTACIO 1r TR 2024'!G24+'CONTRACTACIO 2n TR 2024'!G24+'CONTRACTACIO 3r TR 2024'!G24+'CONTRACTACIO 4t TR 2024'!G24</f>
        <v>0</v>
      </c>
      <c r="H24" s="62" t="str">
        <f t="shared" si="2"/>
        <v/>
      </c>
      <c r="I24" s="73">
        <f>'CONTRACTACIO 1r TR 2024'!I24+'CONTRACTACIO 2n TR 2024'!I24+'CONTRACTACIO 3r TR 2024'!I24+'CONTRACTACIO 4t TR 2024'!I24</f>
        <v>0</v>
      </c>
      <c r="J24" s="74">
        <f>'CONTRACTACIO 1r TR 2024'!J24+'CONTRACTACIO 2n TR 2024'!J24+'CONTRACTACIO 3r TR 2024'!J24+'CONTRACTACIO 4t TR 2024'!J24</f>
        <v>0</v>
      </c>
      <c r="K24" s="63" t="str">
        <f t="shared" si="3"/>
        <v/>
      </c>
      <c r="L24" s="77">
        <f>'CONTRACTACIO 1r TR 2024'!L24+'CONTRACTACIO 2n TR 2024'!L24+'CONTRACTACIO 3r TR 2024'!L24+'CONTRACTACIO 4t TR 2024'!L24</f>
        <v>0</v>
      </c>
      <c r="M24" s="62" t="str">
        <f t="shared" si="4"/>
        <v/>
      </c>
      <c r="N24" s="73">
        <f>'CONTRACTACIO 1r TR 2024'!N24+'CONTRACTACIO 2n TR 2024'!N24+'CONTRACTACIO 3r TR 2024'!N24+'CONTRACTACIO 4t TR 2024'!N24</f>
        <v>0</v>
      </c>
      <c r="O24" s="74">
        <f>'CONTRACTACIO 1r TR 2024'!O24+'CONTRACTACIO 2n TR 2024'!O24+'CONTRACTACIO 3r TR 2024'!O24+'CONTRACTACIO 4t TR 2024'!O24</f>
        <v>0</v>
      </c>
      <c r="P24" s="63" t="str">
        <f t="shared" si="5"/>
        <v/>
      </c>
      <c r="Q24" s="77">
        <f>'CONTRACTACIO 1r TR 2024'!Q24+'CONTRACTACIO 2n TR 2024'!Q24+'CONTRACTACIO 3r TR 2024'!Q24+'CONTRACTACIO 4t TR 2024'!Q24</f>
        <v>0</v>
      </c>
      <c r="R24" s="62" t="str">
        <f t="shared" si="6"/>
        <v/>
      </c>
      <c r="S24" s="73">
        <f>'CONTRACTACIO 1r TR 2024'!S24+'CONTRACTACIO 2n TR 2024'!S24+'CONTRACTACIO 3r TR 2024'!S24+'CONTRACTACIO 4t TR 2024'!S24</f>
        <v>0</v>
      </c>
      <c r="T24" s="74">
        <f>'CONTRACTACIO 1r TR 2024'!T24+'CONTRACTACIO 2n TR 2024'!T24+'CONTRACTACIO 3r TR 2024'!T24+'CONTRACTACIO 4t TR 2024'!T24</f>
        <v>0</v>
      </c>
      <c r="U24" s="63" t="str">
        <f t="shared" si="7"/>
        <v/>
      </c>
      <c r="V24" s="77">
        <f>'CONTRACTACIO 1r TR 2024'!AA24+'CONTRACTACIO 2n TR 2024'!AA24+'CONTRACTACIO 3r TR 2024'!AA24+'CONTRACTACIO 4t TR 2024'!AA24</f>
        <v>0</v>
      </c>
      <c r="W24" s="62" t="str">
        <f t="shared" si="8"/>
        <v/>
      </c>
      <c r="X24" s="73">
        <f>'CONTRACTACIO 1r TR 2024'!AC24+'CONTRACTACIO 2n TR 2024'!AC24+'CONTRACTACIO 3r TR 2024'!AC24+'CONTRACTACIO 4t TR 2024'!AC24</f>
        <v>0</v>
      </c>
      <c r="Y24" s="74">
        <f>'CONTRACTACIO 1r TR 2024'!AD24+'CONTRACTACIO 2n TR 2024'!AD24+'CONTRACTACIO 3r TR 2024'!AD24+'CONTRACTACIO 4t TR 2024'!AD24</f>
        <v>0</v>
      </c>
      <c r="Z24" s="63" t="str">
        <f t="shared" si="9"/>
        <v/>
      </c>
      <c r="AA24" s="77">
        <f>'CONTRACTACIO 1r TR 2024'!V24+'CONTRACTACIO 2n TR 2024'!V24+'CONTRACTACIO 3r TR 2024'!V24+'CONTRACTACIO 4t TR 2024'!V24</f>
        <v>0</v>
      </c>
      <c r="AB24" s="20" t="str">
        <f t="shared" si="10"/>
        <v/>
      </c>
      <c r="AC24" s="73">
        <f>'CONTRACTACIO 1r TR 2024'!X24+'CONTRACTACIO 2n TR 2024'!X24+'CONTRACTACIO 3r TR 2024'!X24+'CONTRACTACIO 4t TR 2024'!X24</f>
        <v>0</v>
      </c>
      <c r="AD24" s="74">
        <f>'CONTRACTACIO 1r TR 2024'!Y24+'CONTRACTACIO 2n TR 2024'!Y24+'CONTRACTACIO 3r TR 2024'!Y24+'CONTRACTACIO 4t TR 2024'!Y24</f>
        <v>0</v>
      </c>
      <c r="AE24" s="63" t="str">
        <f t="shared" si="11"/>
        <v/>
      </c>
    </row>
    <row r="25" spans="1:31" ht="33" customHeight="1" thickBot="1" x14ac:dyDescent="0.3">
      <c r="A25" s="78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146</v>
      </c>
      <c r="H25" s="17">
        <f t="shared" si="12"/>
        <v>1</v>
      </c>
      <c r="I25" s="18">
        <f t="shared" si="12"/>
        <v>687469.50999999989</v>
      </c>
      <c r="J25" s="18">
        <f t="shared" si="12"/>
        <v>829147.24</v>
      </c>
      <c r="K25" s="19">
        <f t="shared" si="12"/>
        <v>1</v>
      </c>
      <c r="L25" s="16">
        <f t="shared" si="12"/>
        <v>256</v>
      </c>
      <c r="M25" s="17">
        <f t="shared" si="12"/>
        <v>1</v>
      </c>
      <c r="N25" s="18">
        <f t="shared" si="12"/>
        <v>738676.47</v>
      </c>
      <c r="O25" s="18">
        <f t="shared" si="12"/>
        <v>890357.65</v>
      </c>
      <c r="P25" s="19">
        <f t="shared" si="12"/>
        <v>0.99999999999999989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4" customFormat="1" ht="18.600000000000001" customHeight="1" x14ac:dyDescent="0.25">
      <c r="B26" s="25"/>
      <c r="H26" s="25"/>
      <c r="N26" s="25"/>
    </row>
    <row r="27" spans="1:31" s="47" customFormat="1" ht="34.35" customHeight="1" x14ac:dyDescent="0.25">
      <c r="A27" s="142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350000000000001" customHeight="1" x14ac:dyDescent="0.25">
      <c r="A28" s="144" t="str">
        <f>'CONTRACTACIO 1r TR 2024'!A28:Q28</f>
        <v>https://bcnroc.ajuntament.barcelona.cat/jspui/bitstream/11703/128073/5/GM_pressupost-general_2023.pdf#page=269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4.1" customHeight="1" x14ac:dyDescent="0.25">
      <c r="A29" s="138" t="s">
        <v>36</v>
      </c>
      <c r="B29" s="138"/>
      <c r="C29" s="138"/>
      <c r="D29" s="138"/>
      <c r="E29" s="138"/>
      <c r="F29" s="138"/>
      <c r="G29" s="138"/>
      <c r="H29" s="138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21.6" customHeight="1" thickBot="1" x14ac:dyDescent="0.3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5"/>
      <c r="W30" s="45"/>
      <c r="X30" s="45"/>
      <c r="Y30" s="47"/>
      <c r="Z30" s="47"/>
      <c r="AA30" s="47"/>
      <c r="AB30" s="47"/>
      <c r="AC30" s="45"/>
      <c r="AD30" s="45"/>
      <c r="AE30" s="45"/>
    </row>
    <row r="31" spans="1:31" s="51" customFormat="1" ht="18" customHeight="1" x14ac:dyDescent="0.25">
      <c r="A31" s="150" t="s">
        <v>10</v>
      </c>
      <c r="B31" s="153" t="s">
        <v>17</v>
      </c>
      <c r="C31" s="154"/>
      <c r="D31" s="154"/>
      <c r="E31" s="154"/>
      <c r="F31" s="155"/>
      <c r="G31" s="24"/>
      <c r="H31" s="47"/>
      <c r="I31" s="47"/>
      <c r="J31" s="159" t="s">
        <v>15</v>
      </c>
      <c r="K31" s="160"/>
      <c r="L31" s="153" t="s">
        <v>16</v>
      </c>
      <c r="M31" s="154"/>
      <c r="N31" s="154"/>
      <c r="O31" s="154"/>
      <c r="P31" s="155"/>
      <c r="Q31" s="48"/>
      <c r="R31" s="68"/>
      <c r="S31" s="45"/>
      <c r="T31" s="45"/>
      <c r="U31" s="45"/>
      <c r="V31" s="48"/>
      <c r="W31" s="48"/>
      <c r="X31" s="68"/>
      <c r="Y31" s="47"/>
      <c r="Z31" s="47"/>
      <c r="AA31" s="47"/>
      <c r="AB31" s="47"/>
      <c r="AC31" s="48"/>
      <c r="AD31" s="48"/>
      <c r="AE31" s="68"/>
    </row>
    <row r="32" spans="1:31" s="47" customFormat="1" ht="18" customHeight="1" thickBot="1" x14ac:dyDescent="0.3">
      <c r="A32" s="151"/>
      <c r="B32" s="156"/>
      <c r="C32" s="157"/>
      <c r="D32" s="157"/>
      <c r="E32" s="157"/>
      <c r="F32" s="158"/>
      <c r="G32" s="24"/>
      <c r="J32" s="161"/>
      <c r="K32" s="162"/>
      <c r="L32" s="165"/>
      <c r="M32" s="166"/>
      <c r="N32" s="166"/>
      <c r="O32" s="166"/>
      <c r="P32" s="167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47" customFormat="1" ht="40.35" customHeight="1" thickBot="1" x14ac:dyDescent="0.3">
      <c r="A33" s="152"/>
      <c r="B33" s="52" t="s">
        <v>14</v>
      </c>
      <c r="C33" s="33" t="s">
        <v>8</v>
      </c>
      <c r="D33" s="34" t="s">
        <v>48</v>
      </c>
      <c r="E33" s="35" t="s">
        <v>49</v>
      </c>
      <c r="F33" s="53" t="s">
        <v>9</v>
      </c>
      <c r="G33" s="24"/>
      <c r="H33" s="24"/>
      <c r="I33" s="24"/>
      <c r="J33" s="163"/>
      <c r="K33" s="164"/>
      <c r="L33" s="52" t="s">
        <v>14</v>
      </c>
      <c r="M33" s="33" t="s">
        <v>8</v>
      </c>
      <c r="N33" s="34" t="s">
        <v>48</v>
      </c>
      <c r="O33" s="35" t="s">
        <v>49</v>
      </c>
      <c r="P33" s="53" t="s">
        <v>9</v>
      </c>
      <c r="Q33" s="48"/>
      <c r="R33" s="68"/>
      <c r="S33" s="45"/>
      <c r="T33" s="45"/>
      <c r="U33" s="45"/>
      <c r="V33" s="48"/>
      <c r="W33" s="48"/>
      <c r="X33" s="68"/>
      <c r="AC33" s="48"/>
      <c r="AD33" s="48"/>
      <c r="AE33" s="68"/>
    </row>
    <row r="34" spans="1:33" s="24" customFormat="1" ht="47.45" customHeight="1" x14ac:dyDescent="0.25">
      <c r="A34" s="39" t="s">
        <v>25</v>
      </c>
      <c r="B34" s="9">
        <f t="shared" ref="B34:B43" si="13">B13+G13+L13+Q13+V13+AA13</f>
        <v>4</v>
      </c>
      <c r="C34" s="8">
        <f t="shared" ref="C34:C40" si="14">IF(B34,B34/$B$46,"")</f>
        <v>9.9502487562189053E-3</v>
      </c>
      <c r="D34" s="10">
        <f t="shared" ref="D34:D43" si="15">D13+I13+N13+S13+X13+AC13</f>
        <v>684976.6</v>
      </c>
      <c r="E34" s="11">
        <f t="shared" ref="E34:E43" si="16">E13+J13+O13+T13+Y13+AD13</f>
        <v>828821.69</v>
      </c>
      <c r="F34" s="21">
        <f t="shared" ref="F34:F40" si="17">IF(E34,E34/$E$46,"")</f>
        <v>0.48201182492711608</v>
      </c>
      <c r="J34" s="99" t="s">
        <v>3</v>
      </c>
      <c r="K34" s="100"/>
      <c r="L34" s="54">
        <f>B25</f>
        <v>0</v>
      </c>
      <c r="M34" s="8" t="str">
        <f t="shared" ref="M34:M39" si="18">IF(L34,L34/$L$40,"")</f>
        <v/>
      </c>
      <c r="N34" s="55">
        <f>D25</f>
        <v>0</v>
      </c>
      <c r="O34" s="55">
        <f>E25</f>
        <v>0</v>
      </c>
      <c r="P34" s="56" t="str">
        <f t="shared" ref="P34:P39" si="19">IF(O34,O34/$O$40,"")</f>
        <v/>
      </c>
    </row>
    <row r="35" spans="1:33" s="24" customFormat="1" ht="30" customHeight="1" x14ac:dyDescent="0.25">
      <c r="A35" s="41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95" t="s">
        <v>1</v>
      </c>
      <c r="K35" s="96"/>
      <c r="L35" s="57">
        <f>G25</f>
        <v>146</v>
      </c>
      <c r="M35" s="8">
        <f t="shared" si="18"/>
        <v>0.36318407960199006</v>
      </c>
      <c r="N35" s="58">
        <f>I25</f>
        <v>687469.50999999989</v>
      </c>
      <c r="O35" s="58">
        <f>J25</f>
        <v>829147.24</v>
      </c>
      <c r="P35" s="56">
        <f t="shared" si="19"/>
        <v>0.4822011526818048</v>
      </c>
    </row>
    <row r="36" spans="1:33" s="24" customFormat="1" ht="30" customHeight="1" x14ac:dyDescent="0.25">
      <c r="A36" s="41" t="s">
        <v>19</v>
      </c>
      <c r="B36" s="12">
        <f t="shared" si="13"/>
        <v>5</v>
      </c>
      <c r="C36" s="8">
        <f t="shared" si="14"/>
        <v>1.2437810945273632E-2</v>
      </c>
      <c r="D36" s="13">
        <f t="shared" si="15"/>
        <v>124277.11</v>
      </c>
      <c r="E36" s="14">
        <f t="shared" si="16"/>
        <v>147589.89000000001</v>
      </c>
      <c r="F36" s="21">
        <f t="shared" si="17"/>
        <v>8.5832782947188963E-2</v>
      </c>
      <c r="J36" s="95" t="s">
        <v>2</v>
      </c>
      <c r="K36" s="96"/>
      <c r="L36" s="57">
        <f>L25</f>
        <v>256</v>
      </c>
      <c r="M36" s="8">
        <f t="shared" si="18"/>
        <v>0.63681592039800994</v>
      </c>
      <c r="N36" s="58">
        <f>N25</f>
        <v>738676.47</v>
      </c>
      <c r="O36" s="58">
        <f>O25</f>
        <v>890357.65</v>
      </c>
      <c r="P36" s="56">
        <f t="shared" si="19"/>
        <v>0.51779884731819514</v>
      </c>
    </row>
    <row r="37" spans="1:33" ht="30" customHeight="1" x14ac:dyDescent="0.25">
      <c r="A37" s="41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H37" s="24"/>
      <c r="I37" s="24"/>
      <c r="J37" s="95" t="s">
        <v>34</v>
      </c>
      <c r="K37" s="96"/>
      <c r="L37" s="57">
        <f>Q25</f>
        <v>0</v>
      </c>
      <c r="M37" s="8" t="str">
        <f t="shared" si="18"/>
        <v/>
      </c>
      <c r="N37" s="58">
        <f>S25</f>
        <v>0</v>
      </c>
      <c r="O37" s="58">
        <f>T25</f>
        <v>0</v>
      </c>
      <c r="P37" s="56" t="str">
        <f t="shared" si="1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25">
      <c r="A38" s="41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4"/>
      <c r="H38" s="24"/>
      <c r="I38" s="24"/>
      <c r="J38" s="95" t="s">
        <v>5</v>
      </c>
      <c r="K38" s="96"/>
      <c r="L38" s="57">
        <f>AA25</f>
        <v>0</v>
      </c>
      <c r="M38" s="8" t="str">
        <f t="shared" si="18"/>
        <v/>
      </c>
      <c r="N38" s="58">
        <f>AC25</f>
        <v>0</v>
      </c>
      <c r="O38" s="58">
        <f>AD25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25">
      <c r="A39" s="42" t="s">
        <v>33</v>
      </c>
      <c r="B39" s="15">
        <f t="shared" si="13"/>
        <v>2</v>
      </c>
      <c r="C39" s="8">
        <f t="shared" si="14"/>
        <v>4.9751243781094526E-3</v>
      </c>
      <c r="D39" s="13">
        <f t="shared" si="15"/>
        <v>187792.41999999998</v>
      </c>
      <c r="E39" s="22">
        <f t="shared" si="16"/>
        <v>227228.83</v>
      </c>
      <c r="F39" s="21">
        <f t="shared" si="17"/>
        <v>0.13214782424957222</v>
      </c>
      <c r="G39" s="24"/>
      <c r="H39" s="24"/>
      <c r="I39" s="24"/>
      <c r="J39" s="95" t="s">
        <v>4</v>
      </c>
      <c r="K39" s="96"/>
      <c r="L39" s="57">
        <f>V25</f>
        <v>0</v>
      </c>
      <c r="M39" s="8" t="str">
        <f t="shared" si="18"/>
        <v/>
      </c>
      <c r="N39" s="58">
        <f>X25</f>
        <v>0</v>
      </c>
      <c r="O39" s="58">
        <f>Y25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">
      <c r="A40" s="42" t="s">
        <v>28</v>
      </c>
      <c r="B40" s="12">
        <f t="shared" si="13"/>
        <v>125</v>
      </c>
      <c r="C40" s="8">
        <f t="shared" si="14"/>
        <v>0.31094527363184077</v>
      </c>
      <c r="D40" s="13">
        <f t="shared" si="15"/>
        <v>145635.76</v>
      </c>
      <c r="E40" s="14">
        <f t="shared" si="16"/>
        <v>175741.27999999997</v>
      </c>
      <c r="F40" s="21">
        <f t="shared" si="17"/>
        <v>0.1022045828552427</v>
      </c>
      <c r="G40" s="24"/>
      <c r="H40" s="24"/>
      <c r="I40" s="24"/>
      <c r="J40" s="97" t="s">
        <v>0</v>
      </c>
      <c r="K40" s="98"/>
      <c r="L40" s="79">
        <f>SUM(L34:L39)</f>
        <v>402</v>
      </c>
      <c r="M40" s="17">
        <f>SUM(M34:M39)</f>
        <v>1</v>
      </c>
      <c r="N40" s="80">
        <f>SUM(N34:N39)</f>
        <v>1426145.98</v>
      </c>
      <c r="O40" s="81">
        <f>SUM(O34:O39)</f>
        <v>1719504.8900000001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25">
      <c r="A41" s="43" t="s">
        <v>29</v>
      </c>
      <c r="B41" s="12">
        <f t="shared" si="13"/>
        <v>265</v>
      </c>
      <c r="C41" s="8">
        <f>IF(B41,B41/$B$46,"")</f>
        <v>0.65920398009950254</v>
      </c>
      <c r="D41" s="13">
        <f t="shared" si="15"/>
        <v>282193.09000000003</v>
      </c>
      <c r="E41" s="14">
        <f t="shared" si="16"/>
        <v>338852.2</v>
      </c>
      <c r="F41" s="21">
        <f>IF(E41,E41/$E$46,"")</f>
        <v>0.19706381876006182</v>
      </c>
      <c r="G41" s="24"/>
      <c r="H41" s="24"/>
      <c r="I41" s="24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ht="30" customHeight="1" x14ac:dyDescent="0.25">
      <c r="A42" s="44" t="s">
        <v>32</v>
      </c>
      <c r="B42" s="12">
        <f t="shared" si="13"/>
        <v>0</v>
      </c>
      <c r="C42" s="8" t="str">
        <f>IF(B42,B42/$B$46,"")</f>
        <v/>
      </c>
      <c r="D42" s="13">
        <f t="shared" si="15"/>
        <v>0</v>
      </c>
      <c r="E42" s="14">
        <f t="shared" si="16"/>
        <v>0</v>
      </c>
      <c r="F42" s="21" t="str">
        <f>IF(E42,E42/$E$46,"")</f>
        <v/>
      </c>
      <c r="G42" s="24"/>
      <c r="H42" s="24"/>
      <c r="I42" s="24"/>
      <c r="J42" s="48"/>
      <c r="K42" s="48"/>
      <c r="L42" s="68"/>
      <c r="M42" s="49"/>
      <c r="N42" s="45"/>
      <c r="O42" s="45"/>
      <c r="P42" s="48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ht="30" customHeight="1" x14ac:dyDescent="0.25">
      <c r="A43" s="76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4"/>
      <c r="H43" s="24"/>
      <c r="I43" s="24"/>
      <c r="J43" s="48"/>
      <c r="K43" s="48"/>
      <c r="L43" s="68"/>
      <c r="M43" s="49"/>
      <c r="N43" s="45"/>
      <c r="O43" s="45"/>
      <c r="P43" s="48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ht="30" customHeight="1" x14ac:dyDescent="0.25">
      <c r="A44" s="88" t="s">
        <v>47</v>
      </c>
      <c r="B44" s="12">
        <f t="shared" ref="B44" si="20">B23+G23+L23+Q23+V23+AA23</f>
        <v>1</v>
      </c>
      <c r="C44" s="8">
        <f>IF(B44,B44/$B$46,"")</f>
        <v>2.4875621890547263E-3</v>
      </c>
      <c r="D44" s="13">
        <f t="shared" ref="D44" si="21">D23+I23+N23+S23+X23+AC23</f>
        <v>1271</v>
      </c>
      <c r="E44" s="14">
        <f t="shared" ref="E44" si="22">E23+J23+O23+T23+Y23+AD23</f>
        <v>1271</v>
      </c>
      <c r="F44" s="21">
        <f>IF(E44,E44/$E$46,"")</f>
        <v>7.3916626081825217E-4</v>
      </c>
      <c r="G44" s="24"/>
      <c r="H44" s="24"/>
      <c r="I44" s="24"/>
      <c r="J44" s="48"/>
      <c r="K44" s="48"/>
      <c r="L44" s="68"/>
      <c r="M44" s="49"/>
      <c r="N44" s="45"/>
      <c r="O44" s="45"/>
      <c r="P44" s="48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ht="30" customHeight="1" x14ac:dyDescent="0.25">
      <c r="A45" s="88" t="s">
        <v>52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4"/>
      <c r="H45" s="24"/>
      <c r="I45" s="24"/>
      <c r="J45" s="48"/>
      <c r="K45" s="48"/>
      <c r="L45" s="68"/>
      <c r="M45" s="49"/>
      <c r="N45" s="45"/>
      <c r="O45" s="45"/>
      <c r="P45" s="48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s="51" customFormat="1" ht="30" customHeight="1" thickBot="1" x14ac:dyDescent="0.3">
      <c r="A46" s="61" t="s">
        <v>0</v>
      </c>
      <c r="B46" s="16">
        <f>SUM(B34:B45)</f>
        <v>402</v>
      </c>
      <c r="C46" s="17">
        <f>SUM(C34:C45)</f>
        <v>1</v>
      </c>
      <c r="D46" s="18">
        <f>SUM(D34:D45)</f>
        <v>1426145.98</v>
      </c>
      <c r="E46" s="18">
        <f>SUM(E34:E45)</f>
        <v>1719504.89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48"/>
      <c r="R46" s="68"/>
      <c r="S46" s="45"/>
      <c r="T46" s="45"/>
      <c r="U46" s="45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s="51" customFormat="1" ht="30" customHeight="1" x14ac:dyDescent="0.25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48"/>
      <c r="W47" s="48"/>
      <c r="X47" s="68"/>
      <c r="Y47" s="47"/>
      <c r="Z47" s="47"/>
      <c r="AA47" s="47"/>
      <c r="AB47" s="47"/>
      <c r="AC47" s="48"/>
      <c r="AD47" s="48"/>
      <c r="AE47" s="68"/>
    </row>
    <row r="48" spans="1:33" ht="36" customHeight="1" x14ac:dyDescent="0.25">
      <c r="A48" s="24"/>
      <c r="B48" s="25"/>
      <c r="C48" s="24"/>
      <c r="D48" s="24"/>
      <c r="E48" s="24"/>
      <c r="F48" s="24"/>
      <c r="G48" s="24"/>
      <c r="H48" s="25"/>
      <c r="I48" s="24"/>
      <c r="J48" s="24"/>
      <c r="K48" s="24"/>
      <c r="L48" s="24"/>
      <c r="M48" s="24"/>
      <c r="N48" s="25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2:14" s="24" customFormat="1" ht="23.1" customHeight="1" x14ac:dyDescent="0.25">
      <c r="B49" s="25"/>
      <c r="H49" s="25"/>
      <c r="N49" s="25"/>
    </row>
    <row r="50" spans="2:14" s="24" customFormat="1" x14ac:dyDescent="0.25">
      <c r="B50" s="25"/>
      <c r="H50" s="25"/>
      <c r="N50" s="25"/>
    </row>
    <row r="51" spans="2:14" s="24" customFormat="1" x14ac:dyDescent="0.25">
      <c r="B51" s="25"/>
      <c r="H51" s="25"/>
      <c r="N51" s="25"/>
    </row>
    <row r="52" spans="2:14" s="24" customFormat="1" x14ac:dyDescent="0.25">
      <c r="B52" s="25"/>
      <c r="H52" s="25"/>
      <c r="N52" s="25"/>
    </row>
    <row r="53" spans="2:14" s="24" customFormat="1" x14ac:dyDescent="0.25">
      <c r="B53" s="25"/>
      <c r="H53" s="25"/>
      <c r="N53" s="25"/>
    </row>
    <row r="54" spans="2:14" s="24" customFormat="1" x14ac:dyDescent="0.25">
      <c r="B54" s="25"/>
      <c r="H54" s="25"/>
      <c r="N54" s="25"/>
    </row>
    <row r="55" spans="2:14" s="24" customFormat="1" x14ac:dyDescent="0.25">
      <c r="B55" s="25"/>
      <c r="H55" s="25"/>
      <c r="N55" s="25"/>
    </row>
    <row r="56" spans="2:14" s="24" customFormat="1" x14ac:dyDescent="0.25">
      <c r="B56" s="25"/>
      <c r="H56" s="25"/>
      <c r="N56" s="25"/>
    </row>
    <row r="57" spans="2:14" s="24" customFormat="1" x14ac:dyDescent="0.25">
      <c r="B57" s="25"/>
      <c r="H57" s="25"/>
      <c r="N57" s="25"/>
    </row>
    <row r="58" spans="2:14" s="24" customFormat="1" x14ac:dyDescent="0.25">
      <c r="B58" s="25"/>
      <c r="H58" s="25"/>
      <c r="N58" s="25"/>
    </row>
    <row r="59" spans="2:14" s="24" customFormat="1" x14ac:dyDescent="0.25">
      <c r="B59" s="25"/>
      <c r="H59" s="25"/>
      <c r="N59" s="25"/>
    </row>
    <row r="60" spans="2:14" s="24" customFormat="1" x14ac:dyDescent="0.25">
      <c r="B60" s="25"/>
      <c r="H60" s="25"/>
      <c r="N60" s="25"/>
    </row>
    <row r="61" spans="2:14" s="24" customFormat="1" x14ac:dyDescent="0.25">
      <c r="B61" s="25"/>
      <c r="H61" s="25"/>
      <c r="N61" s="25"/>
    </row>
    <row r="62" spans="2:14" s="24" customFormat="1" x14ac:dyDescent="0.25">
      <c r="B62" s="25"/>
      <c r="H62" s="25"/>
      <c r="N62" s="25"/>
    </row>
    <row r="63" spans="2:14" s="24" customFormat="1" x14ac:dyDescent="0.25">
      <c r="B63" s="25"/>
      <c r="H63" s="25"/>
      <c r="N63" s="25"/>
    </row>
    <row r="64" spans="2:14" s="24" customFormat="1" x14ac:dyDescent="0.25">
      <c r="B64" s="25"/>
      <c r="H64" s="25"/>
      <c r="N64" s="25"/>
    </row>
    <row r="65" spans="2:14" s="24" customFormat="1" x14ac:dyDescent="0.25">
      <c r="B65" s="25"/>
      <c r="H65" s="25"/>
      <c r="N65" s="25"/>
    </row>
    <row r="66" spans="2:14" s="24" customFormat="1" x14ac:dyDescent="0.25">
      <c r="B66" s="25"/>
      <c r="H66" s="25"/>
      <c r="N66" s="25"/>
    </row>
    <row r="67" spans="2:14" s="24" customFormat="1" x14ac:dyDescent="0.25">
      <c r="B67" s="25"/>
      <c r="H67" s="25"/>
      <c r="N67" s="25"/>
    </row>
    <row r="68" spans="2:14" s="24" customFormat="1" x14ac:dyDescent="0.25">
      <c r="B68" s="25"/>
      <c r="H68" s="25"/>
      <c r="N68" s="25"/>
    </row>
    <row r="69" spans="2:14" s="24" customFormat="1" x14ac:dyDescent="0.25">
      <c r="B69" s="25"/>
      <c r="H69" s="25"/>
      <c r="N69" s="25"/>
    </row>
    <row r="70" spans="2:14" s="24" customFormat="1" x14ac:dyDescent="0.25">
      <c r="B70" s="25"/>
      <c r="H70" s="25"/>
      <c r="N70" s="25"/>
    </row>
    <row r="71" spans="2:14" s="24" customFormat="1" x14ac:dyDescent="0.25">
      <c r="B71" s="25"/>
      <c r="H71" s="25"/>
      <c r="N71" s="25"/>
    </row>
    <row r="72" spans="2:14" s="24" customFormat="1" x14ac:dyDescent="0.25">
      <c r="B72" s="25"/>
      <c r="H72" s="25"/>
      <c r="N72" s="25"/>
    </row>
    <row r="73" spans="2:14" s="24" customFormat="1" x14ac:dyDescent="0.25">
      <c r="B73" s="25"/>
      <c r="H73" s="25"/>
      <c r="N73" s="25"/>
    </row>
    <row r="74" spans="2:14" s="24" customFormat="1" x14ac:dyDescent="0.25">
      <c r="B74" s="25"/>
      <c r="H74" s="25"/>
      <c r="N74" s="25"/>
    </row>
    <row r="75" spans="2:14" s="24" customFormat="1" x14ac:dyDescent="0.25">
      <c r="B75" s="25"/>
      <c r="H75" s="25"/>
      <c r="N75" s="25"/>
    </row>
    <row r="76" spans="2:14" s="24" customFormat="1" x14ac:dyDescent="0.25">
      <c r="B76" s="25"/>
      <c r="H76" s="25"/>
      <c r="N76" s="25"/>
    </row>
    <row r="77" spans="2:14" s="24" customFormat="1" x14ac:dyDescent="0.25">
      <c r="B77" s="25"/>
      <c r="H77" s="25"/>
      <c r="N77" s="25"/>
    </row>
    <row r="78" spans="2:14" s="24" customFormat="1" x14ac:dyDescent="0.25">
      <c r="B78" s="25"/>
      <c r="H78" s="25"/>
      <c r="N78" s="25"/>
    </row>
    <row r="79" spans="2:14" s="24" customFormat="1" x14ac:dyDescent="0.25">
      <c r="B79" s="25"/>
      <c r="H79" s="25"/>
      <c r="N79" s="25"/>
    </row>
    <row r="80" spans="2:14" s="24" customFormat="1" x14ac:dyDescent="0.25">
      <c r="B80" s="25"/>
      <c r="H80" s="25"/>
      <c r="N80" s="25"/>
    </row>
    <row r="81" spans="2:14" s="24" customFormat="1" x14ac:dyDescent="0.25">
      <c r="B81" s="25"/>
      <c r="H81" s="25"/>
      <c r="N81" s="25"/>
    </row>
    <row r="82" spans="2:14" s="24" customFormat="1" x14ac:dyDescent="0.25">
      <c r="B82" s="25"/>
      <c r="H82" s="25"/>
      <c r="N82" s="25"/>
    </row>
    <row r="83" spans="2:14" s="24" customFormat="1" x14ac:dyDescent="0.25">
      <c r="B83" s="25"/>
      <c r="H83" s="25"/>
      <c r="N83" s="25"/>
    </row>
    <row r="84" spans="2:14" s="24" customFormat="1" x14ac:dyDescent="0.25">
      <c r="B84" s="25"/>
      <c r="H84" s="25"/>
      <c r="N84" s="25"/>
    </row>
    <row r="85" spans="2:14" s="24" customFormat="1" x14ac:dyDescent="0.25">
      <c r="B85" s="25"/>
      <c r="H85" s="25"/>
      <c r="N85" s="25"/>
    </row>
    <row r="86" spans="2:14" s="24" customFormat="1" x14ac:dyDescent="0.25">
      <c r="B86" s="25"/>
      <c r="H86" s="25"/>
      <c r="N86" s="25"/>
    </row>
    <row r="87" spans="2:14" s="24" customFormat="1" x14ac:dyDescent="0.25">
      <c r="B87" s="25"/>
      <c r="H87" s="25"/>
      <c r="N87" s="25"/>
    </row>
    <row r="88" spans="2:14" s="24" customFormat="1" x14ac:dyDescent="0.25">
      <c r="B88" s="25"/>
      <c r="H88" s="25"/>
      <c r="N88" s="25"/>
    </row>
    <row r="89" spans="2:14" s="24" customFormat="1" x14ac:dyDescent="0.25">
      <c r="B89" s="25"/>
      <c r="H89" s="25"/>
      <c r="N89" s="25"/>
    </row>
    <row r="90" spans="2:14" s="24" customFormat="1" x14ac:dyDescent="0.25">
      <c r="B90" s="25"/>
      <c r="H90" s="25"/>
      <c r="N90" s="25"/>
    </row>
    <row r="91" spans="2:14" s="24" customFormat="1" x14ac:dyDescent="0.25">
      <c r="B91" s="25"/>
      <c r="H91" s="25"/>
      <c r="N91" s="25"/>
    </row>
    <row r="92" spans="2:14" s="24" customFormat="1" x14ac:dyDescent="0.25">
      <c r="B92" s="25"/>
      <c r="H92" s="25"/>
      <c r="N92" s="25"/>
    </row>
    <row r="93" spans="2:14" s="24" customFormat="1" x14ac:dyDescent="0.25">
      <c r="B93" s="25"/>
      <c r="H93" s="25"/>
      <c r="N93" s="25"/>
    </row>
    <row r="94" spans="2:14" s="24" customFormat="1" x14ac:dyDescent="0.25">
      <c r="B94" s="25"/>
      <c r="H94" s="25"/>
      <c r="N94" s="25"/>
    </row>
    <row r="95" spans="2:14" s="24" customFormat="1" x14ac:dyDescent="0.25">
      <c r="B95" s="25"/>
      <c r="H95" s="25"/>
      <c r="N95" s="25"/>
    </row>
    <row r="96" spans="2:14" s="24" customFormat="1" x14ac:dyDescent="0.25">
      <c r="B96" s="25"/>
      <c r="H96" s="25"/>
      <c r="N96" s="25"/>
    </row>
    <row r="97" spans="1:21" s="24" customFormat="1" x14ac:dyDescent="0.25">
      <c r="B97" s="25"/>
      <c r="H97" s="25"/>
      <c r="N97" s="25"/>
    </row>
    <row r="98" spans="1:21" s="24" customFormat="1" x14ac:dyDescent="0.25">
      <c r="B98" s="25"/>
      <c r="H98" s="25"/>
      <c r="N98" s="25"/>
    </row>
    <row r="99" spans="1:21" s="24" customFormat="1" x14ac:dyDescent="0.25">
      <c r="B99" s="25"/>
      <c r="H99" s="25"/>
      <c r="N99" s="25"/>
    </row>
    <row r="100" spans="1:21" s="24" customFormat="1" x14ac:dyDescent="0.25">
      <c r="B100" s="25"/>
      <c r="H100" s="25"/>
      <c r="N100" s="25"/>
    </row>
    <row r="101" spans="1:21" s="24" customFormat="1" x14ac:dyDescent="0.25">
      <c r="B101" s="25"/>
      <c r="H101" s="25"/>
      <c r="N101" s="25"/>
    </row>
    <row r="102" spans="1:21" s="24" customFormat="1" x14ac:dyDescent="0.25">
      <c r="B102" s="25"/>
      <c r="H102" s="25"/>
      <c r="N102" s="25"/>
    </row>
    <row r="103" spans="1:21" s="24" customFormat="1" x14ac:dyDescent="0.25">
      <c r="B103" s="25"/>
      <c r="H103" s="25"/>
      <c r="N103" s="25"/>
    </row>
    <row r="104" spans="1:21" s="24" customFormat="1" x14ac:dyDescent="0.25">
      <c r="B104" s="25"/>
      <c r="H104" s="25"/>
      <c r="N104" s="25"/>
    </row>
    <row r="105" spans="1:21" s="24" customFormat="1" x14ac:dyDescent="0.25">
      <c r="B105" s="25"/>
      <c r="H105" s="25"/>
      <c r="N105" s="25"/>
    </row>
    <row r="106" spans="1:21" s="24" customFormat="1" x14ac:dyDescent="0.25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</row>
    <row r="107" spans="1:21" s="24" customFormat="1" x14ac:dyDescent="0.25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1:21" s="24" customFormat="1" x14ac:dyDescent="0.25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  <row r="109" spans="1:21" s="24" customFormat="1" x14ac:dyDescent="0.25">
      <c r="A109" s="26"/>
      <c r="B109" s="59"/>
      <c r="C109" s="26"/>
      <c r="D109" s="26"/>
      <c r="E109" s="26"/>
      <c r="F109" s="26"/>
      <c r="G109" s="26"/>
      <c r="H109" s="59"/>
      <c r="I109" s="26"/>
      <c r="J109" s="26"/>
      <c r="K109" s="26"/>
      <c r="L109" s="26"/>
      <c r="M109" s="26"/>
      <c r="N109" s="59"/>
      <c r="O109" s="26"/>
      <c r="P109" s="26"/>
      <c r="Q109" s="26"/>
      <c r="R109" s="26"/>
      <c r="S109" s="26"/>
      <c r="T109" s="26"/>
      <c r="U109" s="26"/>
    </row>
  </sheetData>
  <sheetProtection password="C9C3" sheet="1" objects="1" scenarios="1"/>
  <mergeCells count="22"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 xr:uid="{00000000-0004-0000-0400-000000000000}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c523da-d425-4f99-a8e5-5c2e3b2a633d">
      <Terms xmlns="http://schemas.microsoft.com/office/infopath/2007/PartnerControls"/>
    </lcf76f155ced4ddcb4097134ff3c332f>
    <TaxCatchAll xmlns="fe2c56db-766c-4c36-b3e5-267db87031a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9B9B56904BF949B5686BF4A38EDA2A" ma:contentTypeVersion="18" ma:contentTypeDescription="Crear nuevo documento." ma:contentTypeScope="" ma:versionID="ce64fcf8c612fba45971834635b357a2">
  <xsd:schema xmlns:xsd="http://www.w3.org/2001/XMLSchema" xmlns:xs="http://www.w3.org/2001/XMLSchema" xmlns:p="http://schemas.microsoft.com/office/2006/metadata/properties" xmlns:ns2="0cc523da-d425-4f99-a8e5-5c2e3b2a633d" xmlns:ns3="fe2c56db-766c-4c36-b3e5-267db87031a2" targetNamespace="http://schemas.microsoft.com/office/2006/metadata/properties" ma:root="true" ma:fieldsID="88200ffd2aa9acd56f0813d37853f238" ns2:_="" ns3:_="">
    <xsd:import namespace="0cc523da-d425-4f99-a8e5-5c2e3b2a633d"/>
    <xsd:import namespace="fe2c56db-766c-4c36-b3e5-267db87031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523da-d425-4f99-a8e5-5c2e3b2a63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9b152b31-2f70-47a2-955d-47e10eaa16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c56db-766c-4c36-b3e5-267db87031a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1a09c49-242a-4d4c-82d1-3bbd2dc8038b}" ma:internalName="TaxCatchAll" ma:showField="CatchAllData" ma:web="fe2c56db-766c-4c36-b3e5-267db87031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AD6F1E-6DA2-4A09-8756-670916A8844D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fe2c56db-766c-4c36-b3e5-267db87031a2"/>
    <ds:schemaRef ds:uri="http://purl.org/dc/terms/"/>
    <ds:schemaRef ds:uri="0cc523da-d425-4f99-a8e5-5c2e3b2a633d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FD1C8F8-EF2A-4108-8E9E-F7259E57A4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c523da-d425-4f99-a8e5-5c2e3b2a633d"/>
    <ds:schemaRef ds:uri="fe2c56db-766c-4c36-b3e5-267db87031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EBD339-F7B7-4221-AB25-5BC127A7F6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ANUAL'!Área_de_impresión</vt:lpstr>
      <vt:lpstr>'CONTRACTACIO 1r TR 2024'!Área_de_impresión</vt:lpstr>
      <vt:lpstr>'CONTRACTACIO 2n TR 2024'!Área_de_impresión</vt:lpstr>
      <vt:lpstr>'CONTRACTACIO 3r TR 2024'!Área_de_impresión</vt:lpstr>
      <vt:lpstr>'CONTRACTACIO 4t TR 2024'!Área_de_impresión</vt:lpstr>
    </vt:vector>
  </TitlesOfParts>
  <Company>IMI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Pol Casanovas Chevalier</cp:lastModifiedBy>
  <cp:lastPrinted>2020-02-14T09:12:43Z</cp:lastPrinted>
  <dcterms:created xsi:type="dcterms:W3CDTF">2016-02-03T12:33:15Z</dcterms:created>
  <dcterms:modified xsi:type="dcterms:W3CDTF">2024-10-31T08:37:07Z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0x010100C69B9B56904BF949B5686BF4A38EDA2A</vt:lpwstr>
  </property>
  <property fmtid="{D5CDD505-2E9C-101B-9397-08002B2CF9AE}" pid="3" name="MediaServiceImageTags">
    <vt:lpwstr/>
  </property>
</Properties>
</file>