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5016" windowWidth="16548" windowHeight="4596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N20" i="7"/>
  <c r="AC20" i="7"/>
  <c r="S20" i="7"/>
  <c r="X20" i="7"/>
  <c r="D21" i="7"/>
  <c r="I21" i="7"/>
  <c r="D42" i="7" s="1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/>
  <c r="G21" i="7"/>
  <c r="L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B39" i="7" s="1"/>
  <c r="L18" i="7"/>
  <c r="AA18" i="7"/>
  <c r="B18" i="7"/>
  <c r="Q18" i="7"/>
  <c r="R18" i="7"/>
  <c r="V18" i="7"/>
  <c r="W18" i="7"/>
  <c r="G19" i="7"/>
  <c r="L19" i="7"/>
  <c r="B40" i="7" s="1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35" i="5" s="1"/>
  <c r="O25" i="5"/>
  <c r="O36" i="5" s="1"/>
  <c r="T25" i="5"/>
  <c r="O37" i="5"/>
  <c r="Y25" i="5"/>
  <c r="Z18" i="5"/>
  <c r="D25" i="5"/>
  <c r="N34" i="5"/>
  <c r="I25" i="5"/>
  <c r="N35" i="5" s="1"/>
  <c r="N25" i="5"/>
  <c r="N36" i="5" s="1"/>
  <c r="S25" i="5"/>
  <c r="N37" i="5"/>
  <c r="X25" i="5"/>
  <c r="N38" i="5"/>
  <c r="B25" i="5"/>
  <c r="L34" i="5"/>
  <c r="G25" i="5"/>
  <c r="H21" i="5" s="1"/>
  <c r="L25" i="5"/>
  <c r="L36" i="5" s="1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4" i="5"/>
  <c r="M15" i="5"/>
  <c r="M16" i="5"/>
  <c r="M17" i="5"/>
  <c r="M18" i="5"/>
  <c r="M20" i="5"/>
  <c r="K16" i="5"/>
  <c r="K17" i="5"/>
  <c r="H16" i="5"/>
  <c r="H17" i="5"/>
  <c r="H19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6" i="4" s="1"/>
  <c r="F34" i="4" s="1"/>
  <c r="E42" i="4"/>
  <c r="D45" i="4"/>
  <c r="B45" i="4"/>
  <c r="B42" i="4"/>
  <c r="B34" i="4"/>
  <c r="B35" i="4"/>
  <c r="B36" i="4"/>
  <c r="B37" i="4"/>
  <c r="C37" i="4"/>
  <c r="B38" i="4"/>
  <c r="B39" i="4"/>
  <c r="B40" i="4"/>
  <c r="B41" i="4"/>
  <c r="C41" i="4" s="1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M20" i="4" s="1"/>
  <c r="M19" i="4"/>
  <c r="M15" i="4"/>
  <c r="M16" i="4"/>
  <c r="M17" i="4"/>
  <c r="M18" i="4"/>
  <c r="M21" i="4"/>
  <c r="M24" i="4"/>
  <c r="J25" i="4"/>
  <c r="K13" i="4" s="1"/>
  <c r="K16" i="4"/>
  <c r="K17" i="4"/>
  <c r="I25" i="4"/>
  <c r="N35" i="4" s="1"/>
  <c r="N40" i="4" s="1"/>
  <c r="G25" i="4"/>
  <c r="L35" i="4" s="1"/>
  <c r="H16" i="4"/>
  <c r="H17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D46" i="4" s="1"/>
  <c r="J25" i="1"/>
  <c r="K19" i="1" s="1"/>
  <c r="K22" i="1"/>
  <c r="O25" i="1"/>
  <c r="P19" i="1" s="1"/>
  <c r="E25" i="1"/>
  <c r="Y25" i="1"/>
  <c r="O38" i="1"/>
  <c r="I25" i="1"/>
  <c r="N35" i="1"/>
  <c r="N25" i="1"/>
  <c r="N36" i="1" s="1"/>
  <c r="N40" i="1" s="1"/>
  <c r="D25" i="1"/>
  <c r="N34" i="1"/>
  <c r="X25" i="1"/>
  <c r="N38" i="1"/>
  <c r="G25" i="1"/>
  <c r="L35" i="1" s="1"/>
  <c r="H22" i="1"/>
  <c r="L25" i="1"/>
  <c r="M21" i="1" s="1"/>
  <c r="M20" i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0" i="1"/>
  <c r="P18" i="1"/>
  <c r="P17" i="1"/>
  <c r="P15" i="1"/>
  <c r="P14" i="1"/>
  <c r="M24" i="1"/>
  <c r="M19" i="1"/>
  <c r="M18" i="1"/>
  <c r="M17" i="1"/>
  <c r="M16" i="1"/>
  <c r="M15" i="1"/>
  <c r="M14" i="1"/>
  <c r="K24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L36" i="1"/>
  <c r="AE25" i="1"/>
  <c r="R25" i="1"/>
  <c r="AB25" i="1"/>
  <c r="O34" i="6"/>
  <c r="F22" i="6"/>
  <c r="L34" i="6"/>
  <c r="C22" i="6"/>
  <c r="R25" i="4"/>
  <c r="W25" i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AB25" i="5"/>
  <c r="L35" i="5"/>
  <c r="M39" i="5"/>
  <c r="H22" i="5"/>
  <c r="O38" i="5"/>
  <c r="K22" i="5"/>
  <c r="U25" i="5"/>
  <c r="M14" i="4"/>
  <c r="P21" i="4"/>
  <c r="AE25" i="4"/>
  <c r="H22" i="4"/>
  <c r="K22" i="4"/>
  <c r="Z21" i="4"/>
  <c r="U25" i="4"/>
  <c r="AB25" i="4"/>
  <c r="L34" i="1"/>
  <c r="F20" i="1"/>
  <c r="O34" i="1"/>
  <c r="F13" i="1"/>
  <c r="C13" i="1"/>
  <c r="K21" i="1"/>
  <c r="H16" i="1"/>
  <c r="H20" i="1"/>
  <c r="H13" i="1"/>
  <c r="H14" i="1"/>
  <c r="H18" i="1"/>
  <c r="H24" i="1"/>
  <c r="Z25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E25" i="7"/>
  <c r="F23" i="7"/>
  <c r="F43" i="5"/>
  <c r="AE21" i="5"/>
  <c r="AE20" i="5"/>
  <c r="C20" i="5"/>
  <c r="F21" i="5"/>
  <c r="F20" i="5"/>
  <c r="P21" i="5"/>
  <c r="N40" i="6"/>
  <c r="B46" i="6"/>
  <c r="C43" i="6"/>
  <c r="B36" i="7"/>
  <c r="S25" i="7"/>
  <c r="N37" i="7"/>
  <c r="V25" i="7"/>
  <c r="D39" i="7"/>
  <c r="Y25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25" i="4" s="1"/>
  <c r="P18" i="4"/>
  <c r="H24" i="4"/>
  <c r="K24" i="4"/>
  <c r="C14" i="4"/>
  <c r="F14" i="4"/>
  <c r="F20" i="4"/>
  <c r="AD25" i="7"/>
  <c r="O38" i="7"/>
  <c r="H20" i="4"/>
  <c r="W17" i="4"/>
  <c r="O38" i="4"/>
  <c r="E38" i="7"/>
  <c r="Z17" i="4"/>
  <c r="C18" i="4"/>
  <c r="C20" i="4"/>
  <c r="O34" i="4"/>
  <c r="H13" i="4"/>
  <c r="M13" i="4"/>
  <c r="W20" i="4"/>
  <c r="B46" i="4"/>
  <c r="O36" i="4"/>
  <c r="P20" i="4"/>
  <c r="L36" i="4"/>
  <c r="P18" i="7"/>
  <c r="F43" i="4"/>
  <c r="K22" i="7"/>
  <c r="Z14" i="7"/>
  <c r="Q25" i="7"/>
  <c r="B25" i="7"/>
  <c r="C24" i="7"/>
  <c r="B35" i="7"/>
  <c r="B37" i="7"/>
  <c r="AC25" i="7"/>
  <c r="N38" i="7"/>
  <c r="E37" i="7"/>
  <c r="E34" i="7"/>
  <c r="M15" i="7"/>
  <c r="D38" i="7"/>
  <c r="E39" i="7"/>
  <c r="E35" i="7"/>
  <c r="E41" i="7"/>
  <c r="D45" i="7"/>
  <c r="E40" i="7"/>
  <c r="E45" i="7"/>
  <c r="AA25" i="7"/>
  <c r="B45" i="7"/>
  <c r="D36" i="7"/>
  <c r="E36" i="7"/>
  <c r="D37" i="7"/>
  <c r="C36" i="1"/>
  <c r="C35" i="1"/>
  <c r="B38" i="7"/>
  <c r="R17" i="7"/>
  <c r="D25" i="7"/>
  <c r="N34" i="7"/>
  <c r="H22" i="7"/>
  <c r="F38" i="1"/>
  <c r="P17" i="7"/>
  <c r="P16" i="7"/>
  <c r="F37" i="4"/>
  <c r="Z16" i="7"/>
  <c r="P39" i="1"/>
  <c r="F37" i="1"/>
  <c r="M16" i="7"/>
  <c r="F25" i="1"/>
  <c r="F43" i="1"/>
  <c r="F44" i="1"/>
  <c r="F24" i="7"/>
  <c r="C25" i="1"/>
  <c r="C22" i="7"/>
  <c r="C23" i="7"/>
  <c r="C44" i="1"/>
  <c r="Z25" i="6"/>
  <c r="Z25" i="4"/>
  <c r="F25" i="6"/>
  <c r="F15" i="7"/>
  <c r="F22" i="7"/>
  <c r="P25" i="6"/>
  <c r="F34" i="1"/>
  <c r="F36" i="1"/>
  <c r="F35" i="1"/>
  <c r="F39" i="1"/>
  <c r="C34" i="1"/>
  <c r="C36" i="6"/>
  <c r="C41" i="6"/>
  <c r="C25" i="6"/>
  <c r="C43" i="5"/>
  <c r="P39" i="5"/>
  <c r="P37" i="5"/>
  <c r="C25" i="5"/>
  <c r="AE25" i="5"/>
  <c r="C36" i="4"/>
  <c r="C43" i="4"/>
  <c r="W25" i="4"/>
  <c r="C45" i="1"/>
  <c r="C37" i="1"/>
  <c r="P38" i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O34" i="7"/>
  <c r="F34" i="6"/>
  <c r="P38" i="6"/>
  <c r="F39" i="6"/>
  <c r="AB18" i="7"/>
  <c r="AB19" i="7"/>
  <c r="P36" i="6"/>
  <c r="C40" i="6"/>
  <c r="C45" i="6"/>
  <c r="M35" i="6"/>
  <c r="C45" i="5"/>
  <c r="F45" i="5"/>
  <c r="P38" i="5"/>
  <c r="M37" i="5"/>
  <c r="M38" i="5"/>
  <c r="AE20" i="7"/>
  <c r="L37" i="7"/>
  <c r="R16" i="7"/>
  <c r="C36" i="5"/>
  <c r="C37" i="5"/>
  <c r="F36" i="5"/>
  <c r="F37" i="5"/>
  <c r="C35" i="5"/>
  <c r="F18" i="7"/>
  <c r="F35" i="5"/>
  <c r="F21" i="7"/>
  <c r="F13" i="7"/>
  <c r="F14" i="7"/>
  <c r="F20" i="7"/>
  <c r="F25" i="5"/>
  <c r="M34" i="5"/>
  <c r="L39" i="7"/>
  <c r="W20" i="7"/>
  <c r="W25" i="7"/>
  <c r="P34" i="5"/>
  <c r="O39" i="7"/>
  <c r="Z21" i="7"/>
  <c r="Z25" i="7"/>
  <c r="AE18" i="7"/>
  <c r="AE21" i="7"/>
  <c r="AE17" i="7"/>
  <c r="F35" i="4"/>
  <c r="F36" i="4"/>
  <c r="F25" i="4"/>
  <c r="C38" i="4"/>
  <c r="C35" i="4"/>
  <c r="C25" i="4"/>
  <c r="F38" i="4"/>
  <c r="F45" i="4"/>
  <c r="C45" i="4"/>
  <c r="K15" i="7"/>
  <c r="K14" i="7"/>
  <c r="K16" i="7"/>
  <c r="AB20" i="7"/>
  <c r="AB17" i="7"/>
  <c r="P34" i="4"/>
  <c r="C20" i="7"/>
  <c r="C18" i="7"/>
  <c r="C14" i="7"/>
  <c r="C40" i="4"/>
  <c r="C39" i="4"/>
  <c r="C13" i="7"/>
  <c r="F39" i="4"/>
  <c r="R13" i="7"/>
  <c r="C34" i="4"/>
  <c r="M18" i="7"/>
  <c r="M13" i="7"/>
  <c r="P13" i="7"/>
  <c r="P15" i="7"/>
  <c r="P14" i="7"/>
  <c r="M14" i="7"/>
  <c r="L34" i="7"/>
  <c r="L38" i="7"/>
  <c r="H15" i="7"/>
  <c r="H16" i="7"/>
  <c r="H14" i="7"/>
  <c r="H24" i="7"/>
  <c r="P34" i="1"/>
  <c r="P37" i="1"/>
  <c r="M38" i="1"/>
  <c r="M34" i="1"/>
  <c r="F43" i="7"/>
  <c r="C38" i="7"/>
  <c r="C43" i="7"/>
  <c r="R25" i="7"/>
  <c r="U25" i="7"/>
  <c r="AE25" i="7"/>
  <c r="F46" i="6"/>
  <c r="M40" i="6"/>
  <c r="P40" i="6"/>
  <c r="C46" i="6"/>
  <c r="F25" i="7"/>
  <c r="AB25" i="7"/>
  <c r="P37" i="4"/>
  <c r="C25" i="7"/>
  <c r="P38" i="4"/>
  <c r="F38" i="7"/>
  <c r="M37" i="4"/>
  <c r="M38" i="4"/>
  <c r="M34" i="4"/>
  <c r="F35" i="7"/>
  <c r="F45" i="7"/>
  <c r="F37" i="7"/>
  <c r="F36" i="7"/>
  <c r="C37" i="7"/>
  <c r="C36" i="7"/>
  <c r="C35" i="7"/>
  <c r="C45" i="7"/>
  <c r="M37" i="7"/>
  <c r="M39" i="7"/>
  <c r="P39" i="7"/>
  <c r="P38" i="7"/>
  <c r="P37" i="7"/>
  <c r="P34" i="7"/>
  <c r="M38" i="7"/>
  <c r="M34" i="7"/>
  <c r="O25" i="7" l="1"/>
  <c r="P21" i="7" s="1"/>
  <c r="E42" i="7"/>
  <c r="M21" i="5"/>
  <c r="M19" i="5"/>
  <c r="M25" i="5" s="1"/>
  <c r="P20" i="5"/>
  <c r="P25" i="5" s="1"/>
  <c r="E46" i="5"/>
  <c r="F34" i="5" s="1"/>
  <c r="D41" i="7"/>
  <c r="F41" i="5"/>
  <c r="D46" i="5"/>
  <c r="H18" i="5"/>
  <c r="N40" i="5"/>
  <c r="L40" i="5"/>
  <c r="M35" i="5" s="1"/>
  <c r="K25" i="5"/>
  <c r="O40" i="5"/>
  <c r="P35" i="5" s="1"/>
  <c r="H25" i="5"/>
  <c r="B46" i="5"/>
  <c r="K19" i="4"/>
  <c r="K20" i="4"/>
  <c r="K21" i="4"/>
  <c r="F41" i="4"/>
  <c r="M25" i="4"/>
  <c r="M36" i="4"/>
  <c r="C42" i="4"/>
  <c r="C46" i="4" s="1"/>
  <c r="F42" i="4"/>
  <c r="F40" i="4"/>
  <c r="H19" i="4"/>
  <c r="H21" i="4"/>
  <c r="J25" i="7"/>
  <c r="D40" i="7"/>
  <c r="G25" i="7"/>
  <c r="H20" i="7" s="1"/>
  <c r="I25" i="7"/>
  <c r="N35" i="7" s="1"/>
  <c r="O35" i="4"/>
  <c r="L40" i="4"/>
  <c r="M35" i="4" s="1"/>
  <c r="E46" i="1"/>
  <c r="F41" i="1" s="1"/>
  <c r="O35" i="1"/>
  <c r="E46" i="7"/>
  <c r="K20" i="1"/>
  <c r="K25" i="1" s="1"/>
  <c r="B41" i="7"/>
  <c r="H25" i="1"/>
  <c r="B46" i="1"/>
  <c r="P21" i="1"/>
  <c r="P25" i="1" s="1"/>
  <c r="O36" i="1"/>
  <c r="F40" i="1"/>
  <c r="D46" i="1"/>
  <c r="N25" i="7"/>
  <c r="N36" i="7" s="1"/>
  <c r="M25" i="1"/>
  <c r="L40" i="1"/>
  <c r="L25" i="7"/>
  <c r="M20" i="7" s="1"/>
  <c r="B42" i="7"/>
  <c r="O36" i="7" l="1"/>
  <c r="P19" i="7"/>
  <c r="P20" i="7"/>
  <c r="F39" i="5"/>
  <c r="F46" i="5" s="1"/>
  <c r="P25" i="7"/>
  <c r="F42" i="5"/>
  <c r="F40" i="5"/>
  <c r="D46" i="7"/>
  <c r="C41" i="5"/>
  <c r="C40" i="5"/>
  <c r="H19" i="7"/>
  <c r="L35" i="7"/>
  <c r="P36" i="5"/>
  <c r="P40" i="5" s="1"/>
  <c r="M36" i="5"/>
  <c r="M40" i="5" s="1"/>
  <c r="C34" i="5"/>
  <c r="C42" i="5"/>
  <c r="F42" i="7"/>
  <c r="F39" i="7"/>
  <c r="K13" i="7"/>
  <c r="K18" i="7"/>
  <c r="H18" i="7"/>
  <c r="C39" i="5"/>
  <c r="K25" i="4"/>
  <c r="O35" i="7"/>
  <c r="F46" i="4"/>
  <c r="M40" i="4"/>
  <c r="H25" i="4"/>
  <c r="K19" i="7"/>
  <c r="K21" i="7"/>
  <c r="F34" i="7"/>
  <c r="K20" i="7"/>
  <c r="H13" i="7"/>
  <c r="H21" i="7"/>
  <c r="N40" i="7"/>
  <c r="O40" i="4"/>
  <c r="F42" i="1"/>
  <c r="F40" i="7"/>
  <c r="O40" i="1"/>
  <c r="P36" i="1" s="1"/>
  <c r="F41" i="7"/>
  <c r="C40" i="1"/>
  <c r="C41" i="1"/>
  <c r="C42" i="1"/>
  <c r="M36" i="1"/>
  <c r="M35" i="1"/>
  <c r="F46" i="1"/>
  <c r="L36" i="7"/>
  <c r="L40" i="7" s="1"/>
  <c r="M35" i="7" s="1"/>
  <c r="M19" i="7"/>
  <c r="M21" i="7"/>
  <c r="B46" i="7"/>
  <c r="C39" i="7" s="1"/>
  <c r="O40" i="7" l="1"/>
  <c r="P35" i="7" s="1"/>
  <c r="C46" i="5"/>
  <c r="K25" i="7"/>
  <c r="H25" i="7"/>
  <c r="P35" i="4"/>
  <c r="P36" i="4"/>
  <c r="C41" i="7"/>
  <c r="C34" i="7"/>
  <c r="P35" i="1"/>
  <c r="P40" i="1" s="1"/>
  <c r="M36" i="7"/>
  <c r="M40" i="7" s="1"/>
  <c r="M25" i="7"/>
  <c r="C46" i="1"/>
  <c r="F46" i="7"/>
  <c r="M40" i="1"/>
  <c r="C42" i="7"/>
  <c r="C40" i="7"/>
  <c r="P36" i="7" l="1"/>
  <c r="P40" i="7" s="1"/>
  <c r="P40" i="4"/>
  <c r="C46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<sst xmlns="http://schemas.openxmlformats.org/spreadsheetml/2006/main" count="457" uniqueCount="62">
  <si>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</si>
  <si>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</si>
  <si>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</si>
  <si>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</si>
  <si>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</si>
  <si>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</si>
  <si>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</si>
  <si>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</si>
  <si>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</si>
  <si>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</si>
  <si>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</si>
  <si>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</si>
  <si>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</si>
  <si>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</si>
  <si>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</si>
  <si>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</si>
  <si>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</si>
  <si>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</si>
  <si>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</si>
  <si>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</si>
  <si>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</si>
  <si>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</si>
  <si>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</si>
  <si>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</si>
  <si>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</si>
  <si>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</si>
  <si>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</si>
  <si>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</si>
  <si>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</si>
  <si>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</si>
  <si>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</si>
  <si>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</si>
  <si>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</si>
  <si>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</si>
  <si>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</si>
  <si>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</si>
  <si>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</si>
  <si>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</si>
  <si>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</si>
  <si>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</si>
  <si>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</si>
  <si>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</si>
  <si>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</si>
  <si>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</si>
  <si>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</si>
  <si>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</si>
  <si>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</si>
  <si>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</si>
  <si>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</si>
  <si>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</si>
  <si>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</si>
  <si>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</si>
  <si>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</si>
  <si>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</si>
  <si>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</si>
  <si>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</si>
  <si>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</si>
  <si>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</si>
  <si>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</si>
  <si>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Consorci de Biblioteques de Barcelona (CBB)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</si>
  <si>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t>
  </si>
  <si>
    <t>https://bcnroc.ajuntament.barcelona.cat/jspui/bitstream/11703/135210/3/GM_Pressupost2024.pdf#page=247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</si>
</sst>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4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292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1373188.57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29486.5</c:v>
                </c:pt>
                <c:pt idx="6">
                  <c:v>24432.94</c:v>
                </c:pt>
                <c:pt idx="7">
                  <c:v>893842.57</c:v>
                </c:pt>
                <c:pt idx="8">
                  <c:v>5853.5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278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2251273.14</c:v>
                </c:pt>
                <c:pt idx="2">
                  <c:v>75530.94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35210/3/GM_Pressupost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9" zoomScale="70" zoomScaleNormal="70" workbookViewId="0">
      <selection activeCell="A27" sqref="A27:Q2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7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7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7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45418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59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2.564102564102564E-2</v>
      </c>
      <c r="I19" s="6">
        <v>14834.71</v>
      </c>
      <c r="J19" s="7">
        <v>16450</v>
      </c>
      <c r="K19" s="21">
        <f t="shared" si="3"/>
        <v>5.4202888694351595E-2</v>
      </c>
      <c r="L19" s="2">
        <v>1</v>
      </c>
      <c r="M19" s="20">
        <f t="shared" si="4"/>
        <v>0.1111111111111111</v>
      </c>
      <c r="N19" s="6">
        <v>185.4</v>
      </c>
      <c r="O19" s="7">
        <v>224.34</v>
      </c>
      <c r="P19" s="21">
        <f t="shared" si="5"/>
        <v>1.8289238013635811E-2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114</v>
      </c>
      <c r="H20" s="66">
        <f t="shared" si="2"/>
        <v>0.97435897435897434</v>
      </c>
      <c r="I20" s="69">
        <v>250311.53</v>
      </c>
      <c r="J20" s="70">
        <v>287039.35999999999</v>
      </c>
      <c r="K20" s="67">
        <f t="shared" si="3"/>
        <v>0.94579711130564836</v>
      </c>
      <c r="L20" s="68">
        <v>6</v>
      </c>
      <c r="M20" s="66">
        <f t="shared" si="4"/>
        <v>0.66666666666666663</v>
      </c>
      <c r="N20" s="69">
        <v>8137.91</v>
      </c>
      <c r="O20" s="70">
        <v>9821.86</v>
      </c>
      <c r="P20" s="67">
        <f t="shared" si="5"/>
        <v>0.80072361271556125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.200000000000003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>
        <v>2</v>
      </c>
      <c r="M21" s="20">
        <f t="shared" si="4"/>
        <v>0.22222222222222221</v>
      </c>
      <c r="N21" s="6">
        <v>1834.74</v>
      </c>
      <c r="O21" s="7">
        <v>2220.0300000000002</v>
      </c>
      <c r="P21" s="21">
        <f t="shared" si="5"/>
        <v>0.18098714927080284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.200000000000003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.200000000000003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117</v>
      </c>
      <c r="H25" s="17">
        <f t="shared" si="12"/>
        <v>1</v>
      </c>
      <c r="I25" s="18">
        <f t="shared" si="12"/>
        <v>265146.23999999999</v>
      </c>
      <c r="J25" s="18">
        <f t="shared" si="12"/>
        <v>303489.36</v>
      </c>
      <c r="K25" s="19">
        <f t="shared" si="12"/>
        <v>1</v>
      </c>
      <c r="L25" s="16">
        <f t="shared" si="12"/>
        <v>9</v>
      </c>
      <c r="M25" s="17">
        <f t="shared" si="12"/>
        <v>0.99999999999999989</v>
      </c>
      <c r="N25" s="18">
        <f t="shared" si="12"/>
        <v>10158.049999999999</v>
      </c>
      <c r="O25" s="18">
        <f t="shared" si="12"/>
        <v>12266.230000000001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200000000000003" customHeight="1" x14ac:dyDescent="0.3">
      <c r="A27" s="125" t="s">
        <v>60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25">
      <c r="A28" s="126" t="s">
        <v>61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7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117</v>
      </c>
      <c r="M35" s="8">
        <f t="shared" si="18"/>
        <v>0.9285714285714286</v>
      </c>
      <c r="N35" s="61">
        <f>I25</f>
        <v>265146.23999999999</v>
      </c>
      <c r="O35" s="61">
        <f>J25</f>
        <v>303489.36</v>
      </c>
      <c r="P35" s="59">
        <f t="shared" si="19"/>
        <v>0.96115277009030942</v>
      </c>
    </row>
    <row r="36" spans="1:33" ht="30" customHeight="1" x14ac:dyDescent="0.2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45" t="s">
        <v>2</v>
      </c>
      <c r="K36" s="146"/>
      <c r="L36" s="60">
        <f>L25</f>
        <v>9</v>
      </c>
      <c r="M36" s="8">
        <f t="shared" si="18"/>
        <v>7.1428571428571425E-2</v>
      </c>
      <c r="N36" s="61">
        <f>N25</f>
        <v>10158.049999999999</v>
      </c>
      <c r="O36" s="61">
        <f>O25</f>
        <v>12266.230000000001</v>
      </c>
      <c r="P36" s="59">
        <f t="shared" si="19"/>
        <v>3.8847229909690605E-2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5" t="s">
        <v>5</v>
      </c>
      <c r="K38" s="146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45" t="s">
        <v>4</v>
      </c>
      <c r="K39" s="146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4</v>
      </c>
      <c r="C40" s="8">
        <f t="shared" si="14"/>
        <v>3.1746031746031744E-2</v>
      </c>
      <c r="D40" s="13">
        <f t="shared" si="15"/>
        <v>15020.109999999999</v>
      </c>
      <c r="E40" s="23">
        <f t="shared" si="16"/>
        <v>16674.34</v>
      </c>
      <c r="F40" s="21">
        <f t="shared" si="17"/>
        <v>5.2807742849461506E-2</v>
      </c>
      <c r="G40" s="25"/>
      <c r="J40" s="147" t="s">
        <v>0</v>
      </c>
      <c r="K40" s="148"/>
      <c r="L40" s="83">
        <f>SUM(L34:L39)</f>
        <v>126</v>
      </c>
      <c r="M40" s="17">
        <f>SUM(M34:M39)</f>
        <v>1</v>
      </c>
      <c r="N40" s="84">
        <f>SUM(N34:N39)</f>
        <v>275304.28999999998</v>
      </c>
      <c r="O40" s="85">
        <f>SUM(O34:O39)</f>
        <v>315755.58999999997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120</v>
      </c>
      <c r="C41" s="8">
        <f t="shared" si="14"/>
        <v>0.95238095238095233</v>
      </c>
      <c r="D41" s="13">
        <f t="shared" si="15"/>
        <v>258449.44</v>
      </c>
      <c r="E41" s="23">
        <f t="shared" si="16"/>
        <v>296861.21999999997</v>
      </c>
      <c r="F41" s="21">
        <f t="shared" si="17"/>
        <v>0.94016140775211599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95" t="s">
        <v>50</v>
      </c>
      <c r="B42" s="12">
        <f t="shared" si="13"/>
        <v>2</v>
      </c>
      <c r="C42" s="8">
        <f t="shared" si="14"/>
        <v>1.5873015873015872E-2</v>
      </c>
      <c r="D42" s="13">
        <f t="shared" si="15"/>
        <v>1834.74</v>
      </c>
      <c r="E42" s="14">
        <f t="shared" si="16"/>
        <v>2220.0300000000002</v>
      </c>
      <c r="F42" s="21">
        <f t="shared" si="17"/>
        <v>7.0308493984223685E-3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126</v>
      </c>
      <c r="C46" s="17">
        <f>SUM(C34:C45)</f>
        <v>1</v>
      </c>
      <c r="D46" s="18">
        <f>SUM(D34:D45)</f>
        <v>275304.28999999998</v>
      </c>
      <c r="E46" s="18">
        <f>SUM(E34:E45)</f>
        <v>315755.59000000003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47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L5" sqref="L5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7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7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7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45530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Consorci de Biblioteques de Barcelona (CBB)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8.9285714285714281E-3</v>
      </c>
      <c r="I13" s="4">
        <v>373701.46</v>
      </c>
      <c r="J13" s="5">
        <v>452178.77</v>
      </c>
      <c r="K13" s="21">
        <f t="shared" ref="K13:K21" si="3">IF(J13,J13/$J$25,"")</f>
        <v>0.55263528048724431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2.6785714285714284E-2</v>
      </c>
      <c r="I19" s="6">
        <v>6210.56</v>
      </c>
      <c r="J19" s="7">
        <v>7514.78</v>
      </c>
      <c r="K19" s="21">
        <f t="shared" si="3"/>
        <v>9.1842714179171513E-3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107</v>
      </c>
      <c r="H20" s="66">
        <f t="shared" si="2"/>
        <v>0.9553571428571429</v>
      </c>
      <c r="I20" s="69">
        <v>310242.90999999997</v>
      </c>
      <c r="J20" s="70">
        <v>358419.22</v>
      </c>
      <c r="K20" s="21">
        <f t="shared" si="3"/>
        <v>0.43804601037930047</v>
      </c>
      <c r="L20" s="68">
        <v>12</v>
      </c>
      <c r="M20" s="66">
        <f t="shared" si="4"/>
        <v>1</v>
      </c>
      <c r="N20" s="69">
        <v>25011.83</v>
      </c>
      <c r="O20" s="70">
        <v>29194.29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.200000000000003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</v>
      </c>
      <c r="H21" s="20">
        <f t="shared" si="2"/>
        <v>8.9285714285714281E-3</v>
      </c>
      <c r="I21" s="6">
        <v>100</v>
      </c>
      <c r="J21" s="7">
        <v>110</v>
      </c>
      <c r="K21" s="21">
        <f t="shared" si="3"/>
        <v>1.3443771553803128E-4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.200000000000003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40.200000000000003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112</v>
      </c>
      <c r="H25" s="17">
        <f t="shared" si="32"/>
        <v>1</v>
      </c>
      <c r="I25" s="18">
        <f t="shared" si="32"/>
        <v>690254.92999999993</v>
      </c>
      <c r="J25" s="18">
        <f t="shared" si="32"/>
        <v>818222.77</v>
      </c>
      <c r="K25" s="19">
        <f t="shared" si="32"/>
        <v>0.99999999999999989</v>
      </c>
      <c r="L25" s="16">
        <f t="shared" si="32"/>
        <v>12</v>
      </c>
      <c r="M25" s="17">
        <f t="shared" si="32"/>
        <v>1</v>
      </c>
      <c r="N25" s="18">
        <f t="shared" si="32"/>
        <v>25011.83</v>
      </c>
      <c r="O25" s="18">
        <f t="shared" si="32"/>
        <v>29194.29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7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1</v>
      </c>
      <c r="C34" s="8">
        <f t="shared" ref="C34:C45" si="34">IF(B34,B34/$B$46,"")</f>
        <v>8.0645161290322578E-3</v>
      </c>
      <c r="D34" s="10">
        <f t="shared" ref="D34:D45" si="35">D13+I13+N13+S13+AC13+X13</f>
        <v>373701.46</v>
      </c>
      <c r="E34" s="11">
        <f t="shared" ref="E34:E45" si="36">E13+J13+O13+T13+AD13+Y13</f>
        <v>452178.77</v>
      </c>
      <c r="F34" s="21">
        <f t="shared" ref="F34:F42" si="37">IF(E34,E34/$E$46,"")</f>
        <v>0.53359649143716792</v>
      </c>
      <c r="J34" s="149" t="s">
        <v>3</v>
      </c>
      <c r="K34" s="150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45" t="s">
        <v>1</v>
      </c>
      <c r="K35" s="146"/>
      <c r="L35" s="60">
        <f>G25</f>
        <v>112</v>
      </c>
      <c r="M35" s="8">
        <f t="shared" si="38"/>
        <v>0.90322580645161288</v>
      </c>
      <c r="N35" s="61">
        <f>I25</f>
        <v>690254.92999999993</v>
      </c>
      <c r="O35" s="61">
        <f>J25</f>
        <v>818222.77</v>
      </c>
      <c r="P35" s="59">
        <f t="shared" si="39"/>
        <v>0.96554908866243494</v>
      </c>
    </row>
    <row r="36" spans="1:33" ht="30" customHeight="1" x14ac:dyDescent="0.3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45" t="s">
        <v>2</v>
      </c>
      <c r="K36" s="146"/>
      <c r="L36" s="60">
        <f>L25</f>
        <v>12</v>
      </c>
      <c r="M36" s="8">
        <f t="shared" si="38"/>
        <v>9.6774193548387094E-2</v>
      </c>
      <c r="N36" s="61">
        <f>N25</f>
        <v>25011.83</v>
      </c>
      <c r="O36" s="61">
        <f>O25</f>
        <v>29194.29</v>
      </c>
      <c r="P36" s="59">
        <f t="shared" si="39"/>
        <v>3.4450911337564998E-2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5" t="s">
        <v>34</v>
      </c>
      <c r="K37" s="146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5" t="s">
        <v>5</v>
      </c>
      <c r="K38" s="146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45" t="s">
        <v>4</v>
      </c>
      <c r="K39" s="146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3</v>
      </c>
      <c r="C40" s="8">
        <f t="shared" si="34"/>
        <v>2.4193548387096774E-2</v>
      </c>
      <c r="D40" s="13">
        <f t="shared" si="35"/>
        <v>6210.56</v>
      </c>
      <c r="E40" s="23">
        <f t="shared" si="36"/>
        <v>7514.78</v>
      </c>
      <c r="F40" s="21">
        <f t="shared" si="37"/>
        <v>8.8678648975983546E-3</v>
      </c>
      <c r="G40" s="25"/>
      <c r="J40" s="147" t="s">
        <v>0</v>
      </c>
      <c r="K40" s="148"/>
      <c r="L40" s="83">
        <f>SUM(L34:L39)</f>
        <v>124</v>
      </c>
      <c r="M40" s="17">
        <f>SUM(M34:M39)</f>
        <v>1</v>
      </c>
      <c r="N40" s="84">
        <f>SUM(N34:N39)</f>
        <v>715266.75999999989</v>
      </c>
      <c r="O40" s="85">
        <f>SUM(O34:O39)</f>
        <v>847417.06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119</v>
      </c>
      <c r="C41" s="8">
        <f t="shared" si="34"/>
        <v>0.95967741935483875</v>
      </c>
      <c r="D41" s="13">
        <f t="shared" si="35"/>
        <v>335254.74</v>
      </c>
      <c r="E41" s="23">
        <f t="shared" si="36"/>
        <v>387613.50999999995</v>
      </c>
      <c r="F41" s="21">
        <f t="shared" si="37"/>
        <v>0.45740583745151403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3"/>
        <v>1</v>
      </c>
      <c r="C42" s="8">
        <f t="shared" si="34"/>
        <v>8.0645161290322578E-3</v>
      </c>
      <c r="D42" s="13">
        <f t="shared" si="35"/>
        <v>100</v>
      </c>
      <c r="E42" s="14">
        <f t="shared" si="36"/>
        <v>110</v>
      </c>
      <c r="F42" s="21">
        <f t="shared" si="37"/>
        <v>1.2980621371960578E-4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124</v>
      </c>
      <c r="C46" s="17">
        <f>SUM(C34:C45)</f>
        <v>1</v>
      </c>
      <c r="D46" s="18">
        <f>SUM(D34:D45)</f>
        <v>715266.76</v>
      </c>
      <c r="E46" s="18">
        <f>SUM(E34:E45)</f>
        <v>847417.06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O25" sqref="O25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7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7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7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>
        <v>45600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Consorci de Biblioteques de Barcelona (CBB)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3</v>
      </c>
      <c r="H13" s="20">
        <f t="shared" ref="H13:H23" si="2">IF(G13,G13/$G$25,"")</f>
        <v>6.1224489795918366E-2</v>
      </c>
      <c r="I13" s="4">
        <v>761165.12</v>
      </c>
      <c r="J13" s="5">
        <v>921009.8</v>
      </c>
      <c r="K13" s="21">
        <f t="shared" ref="K13:K23" si="3">IF(J13,J13/$J$25,"")</f>
        <v>0.81536968065142412</v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2.0408163265306121E-2</v>
      </c>
      <c r="I18" s="69">
        <v>24369.01</v>
      </c>
      <c r="J18" s="70">
        <v>29486.5</v>
      </c>
      <c r="K18" s="67">
        <f t="shared" si="3"/>
        <v>2.6104388996217212E-2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9.0909090909090912E-2</v>
      </c>
      <c r="N19" s="6">
        <v>201.5</v>
      </c>
      <c r="O19" s="7">
        <v>243.82</v>
      </c>
      <c r="P19" s="21">
        <f t="shared" si="5"/>
        <v>7.1563543977444365E-3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44</v>
      </c>
      <c r="H20" s="66">
        <f t="shared" si="2"/>
        <v>0.89795918367346939</v>
      </c>
      <c r="I20" s="69">
        <v>154524.51</v>
      </c>
      <c r="J20" s="70">
        <v>178954.72</v>
      </c>
      <c r="K20" s="67">
        <f t="shared" si="3"/>
        <v>0.15842855624062308</v>
      </c>
      <c r="L20" s="68">
        <v>9</v>
      </c>
      <c r="M20" s="66">
        <f t="shared" si="4"/>
        <v>0.81818181818181823</v>
      </c>
      <c r="N20" s="69">
        <v>26945.05</v>
      </c>
      <c r="O20" s="70">
        <v>30413.119999999999</v>
      </c>
      <c r="P20" s="67">
        <f t="shared" si="5"/>
        <v>0.89265468403383352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.200000000000003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</v>
      </c>
      <c r="H21" s="20">
        <f t="shared" si="2"/>
        <v>2.0408163265306121E-2</v>
      </c>
      <c r="I21" s="69">
        <v>99.17</v>
      </c>
      <c r="J21" s="70">
        <v>109.99</v>
      </c>
      <c r="K21" s="21">
        <f t="shared" si="3"/>
        <v>9.7374111735673306E-5</v>
      </c>
      <c r="L21" s="2">
        <v>1</v>
      </c>
      <c r="M21" s="20">
        <f t="shared" si="4"/>
        <v>9.0909090909090912E-2</v>
      </c>
      <c r="N21" s="69">
        <v>3282.19</v>
      </c>
      <c r="O21" s="70">
        <v>3413.48</v>
      </c>
      <c r="P21" s="21">
        <f t="shared" si="5"/>
        <v>0.10018896156842212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.200000000000003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.200000000000003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49</v>
      </c>
      <c r="H25" s="17">
        <f t="shared" si="22"/>
        <v>1</v>
      </c>
      <c r="I25" s="18">
        <f t="shared" si="22"/>
        <v>940157.81</v>
      </c>
      <c r="J25" s="18">
        <f t="shared" si="22"/>
        <v>1129561.01</v>
      </c>
      <c r="K25" s="19">
        <f t="shared" si="22"/>
        <v>1</v>
      </c>
      <c r="L25" s="16">
        <f t="shared" si="22"/>
        <v>11</v>
      </c>
      <c r="M25" s="17">
        <f t="shared" si="22"/>
        <v>1</v>
      </c>
      <c r="N25" s="18">
        <f t="shared" si="22"/>
        <v>30428.739999999998</v>
      </c>
      <c r="O25" s="18">
        <f t="shared" si="22"/>
        <v>34070.42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7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3</v>
      </c>
      <c r="C34" s="8">
        <f t="shared" ref="C34:C42" si="24">IF(B34,B34/$B$46,"")</f>
        <v>0.05</v>
      </c>
      <c r="D34" s="10">
        <f t="shared" ref="D34:D45" si="25">D13+I13+N13+S13+AC13+X13</f>
        <v>761165.12</v>
      </c>
      <c r="E34" s="11">
        <f t="shared" ref="E34:E45" si="26">E13+J13+O13+T13+AD13+Y13</f>
        <v>921009.8</v>
      </c>
      <c r="F34" s="21">
        <f t="shared" ref="F34:F43" si="27">IF(E34,E34/$E$46,"")</f>
        <v>0.79149615269501628</v>
      </c>
      <c r="J34" s="149" t="s">
        <v>3</v>
      </c>
      <c r="K34" s="150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5" t="s">
        <v>1</v>
      </c>
      <c r="K35" s="146"/>
      <c r="L35" s="60">
        <f>G25</f>
        <v>49</v>
      </c>
      <c r="M35" s="8">
        <f>IF(L35,L35/$L$40,"")</f>
        <v>0.81666666666666665</v>
      </c>
      <c r="N35" s="61">
        <f>I25</f>
        <v>940157.81</v>
      </c>
      <c r="O35" s="61">
        <f>J25</f>
        <v>1129561.01</v>
      </c>
      <c r="P35" s="59">
        <f>IF(O35,O35/$O$40,"")</f>
        <v>0.97072060867245569</v>
      </c>
    </row>
    <row r="36" spans="1:33" ht="30" customHeight="1" x14ac:dyDescent="0.3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45" t="s">
        <v>2</v>
      </c>
      <c r="K36" s="146"/>
      <c r="L36" s="60">
        <f>L25</f>
        <v>11</v>
      </c>
      <c r="M36" s="8">
        <f>IF(L36,L36/$L$40,"")</f>
        <v>0.18333333333333332</v>
      </c>
      <c r="N36" s="61">
        <f>N25</f>
        <v>30428.739999999998</v>
      </c>
      <c r="O36" s="61">
        <f>O25</f>
        <v>34070.42</v>
      </c>
      <c r="P36" s="59">
        <f>IF(O36,O36/$O$40,"")</f>
        <v>2.9279391327544323E-2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5" t="s">
        <v>34</v>
      </c>
      <c r="K37" s="146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5" t="s">
        <v>5</v>
      </c>
      <c r="K38" s="146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1</v>
      </c>
      <c r="C39" s="8">
        <f t="shared" si="24"/>
        <v>1.6666666666666666E-2</v>
      </c>
      <c r="D39" s="13">
        <f t="shared" si="25"/>
        <v>24369.01</v>
      </c>
      <c r="E39" s="22">
        <f t="shared" si="26"/>
        <v>29486.5</v>
      </c>
      <c r="F39" s="21">
        <f t="shared" si="27"/>
        <v>2.5340068375430527E-2</v>
      </c>
      <c r="G39" s="25"/>
      <c r="J39" s="145" t="s">
        <v>4</v>
      </c>
      <c r="K39" s="146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1</v>
      </c>
      <c r="C40" s="8">
        <f t="shared" si="24"/>
        <v>1.6666666666666666E-2</v>
      </c>
      <c r="D40" s="13">
        <f t="shared" si="25"/>
        <v>201.5</v>
      </c>
      <c r="E40" s="23">
        <f t="shared" si="26"/>
        <v>243.82</v>
      </c>
      <c r="F40" s="21">
        <f t="shared" si="27"/>
        <v>2.0953370089015215E-4</v>
      </c>
      <c r="G40" s="25"/>
      <c r="J40" s="147" t="s">
        <v>0</v>
      </c>
      <c r="K40" s="148"/>
      <c r="L40" s="83">
        <f>SUM(L34:L39)</f>
        <v>60</v>
      </c>
      <c r="M40" s="17">
        <f>SUM(M34:M39)</f>
        <v>1</v>
      </c>
      <c r="N40" s="84">
        <f>SUM(N34:N39)</f>
        <v>970586.55</v>
      </c>
      <c r="O40" s="85">
        <f>SUM(O34:O39)</f>
        <v>1163631.43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53</v>
      </c>
      <c r="C41" s="8">
        <f t="shared" si="24"/>
        <v>0.8833333333333333</v>
      </c>
      <c r="D41" s="13">
        <f t="shared" si="25"/>
        <v>181469.56</v>
      </c>
      <c r="E41" s="23">
        <f t="shared" si="26"/>
        <v>209367.84</v>
      </c>
      <c r="F41" s="21">
        <f t="shared" si="27"/>
        <v>0.17992625035918805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23"/>
        <v>2</v>
      </c>
      <c r="C42" s="8">
        <f t="shared" si="24"/>
        <v>3.3333333333333333E-2</v>
      </c>
      <c r="D42" s="13">
        <f t="shared" si="25"/>
        <v>3381.36</v>
      </c>
      <c r="E42" s="14">
        <f t="shared" si="26"/>
        <v>3523.47</v>
      </c>
      <c r="F42" s="21">
        <f t="shared" si="27"/>
        <v>3.0279948694751225E-3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60</v>
      </c>
      <c r="C46" s="17">
        <f>SUM(C34:C45)</f>
        <v>1</v>
      </c>
      <c r="D46" s="18">
        <f>SUM(D34:D45)</f>
        <v>970586.54999999993</v>
      </c>
      <c r="E46" s="18">
        <f>SUM(E34:E45)</f>
        <v>1163631.43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7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7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7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Consorci de Biblioteques de Barcelona (CBB)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40.200000000000003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40.200000000000003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40.200000000000003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7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9" t="s">
        <v>3</v>
      </c>
      <c r="K34" s="150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5" t="s">
        <v>1</v>
      </c>
      <c r="K35" s="146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5" t="s">
        <v>2</v>
      </c>
      <c r="K36" s="146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5" t="s">
        <v>34</v>
      </c>
      <c r="K37" s="146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5" t="s">
        <v>5</v>
      </c>
      <c r="K38" s="146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45" t="s">
        <v>4</v>
      </c>
      <c r="K39" s="146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47" t="s">
        <v>0</v>
      </c>
      <c r="K40" s="148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7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7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7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Consorci de Biblioteques de Barcelona (CBB)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69" t="s">
        <v>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1"/>
    </row>
    <row r="11" spans="1:31" ht="30" customHeight="1" thickBot="1" x14ac:dyDescent="0.35">
      <c r="A11" s="172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39" t="s">
        <v>4</v>
      </c>
      <c r="W11" s="140"/>
      <c r="X11" s="140"/>
      <c r="Y11" s="140"/>
      <c r="Z11" s="141"/>
      <c r="AA11" s="142" t="s">
        <v>5</v>
      </c>
      <c r="AB11" s="143"/>
      <c r="AC11" s="143"/>
      <c r="AD11" s="143"/>
      <c r="AE11" s="144"/>
    </row>
    <row r="12" spans="1:31" ht="39" customHeight="1" thickBot="1" x14ac:dyDescent="0.35">
      <c r="A12" s="173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2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4</v>
      </c>
      <c r="H13" s="20">
        <f t="shared" ref="H13:H24" si="2">IF(G13,G13/$G$25,"")</f>
        <v>1.4388489208633094E-2</v>
      </c>
      <c r="I13" s="10">
        <f>'CONTRACTACIO 1r TR 2024'!I13+'CONTRACTACIO 2n TR 2024'!I13+'CONTRACTACIO 3r TR 2024'!I13+'CONTRACTACIO 4t TR 2024'!I13</f>
        <v>1134866.58</v>
      </c>
      <c r="J13" s="10">
        <f>'CONTRACTACIO 1r TR 2024'!J13+'CONTRACTACIO 2n TR 2024'!J13+'CONTRACTACIO 3r TR 2024'!J13+'CONTRACTACIO 4t TR 2024'!J13</f>
        <v>1373188.57</v>
      </c>
      <c r="K13" s="21">
        <f t="shared" ref="K13:K24" si="3">IF(J13,J13/$J$25,"")</f>
        <v>0.60996089084063787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25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3.5971223021582736E-3</v>
      </c>
      <c r="I18" s="13">
        <f>'CONTRACTACIO 1r TR 2024'!I18+'CONTRACTACIO 2n TR 2024'!I18+'CONTRACTACIO 3r TR 2024'!I18+'CONTRACTACIO 4t TR 2024'!I18</f>
        <v>24369.01</v>
      </c>
      <c r="J18" s="13">
        <f>'CONTRACTACIO 1r TR 2024'!J18+'CONTRACTACIO 2n TR 2024'!J18+'CONTRACTACIO 3r TR 2024'!J18+'CONTRACTACIO 4t TR 2024'!J18</f>
        <v>29486.5</v>
      </c>
      <c r="K18" s="21">
        <f t="shared" si="3"/>
        <v>1.309769990859483E-2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25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6</v>
      </c>
      <c r="H19" s="20">
        <f t="shared" si="2"/>
        <v>2.1582733812949641E-2</v>
      </c>
      <c r="I19" s="13">
        <f>'CONTRACTACIO 1r TR 2024'!I19+'CONTRACTACIO 2n TR 2024'!I19+'CONTRACTACIO 3r TR 2024'!I19+'CONTRACTACIO 4t TR 2024'!I19</f>
        <v>21045.27</v>
      </c>
      <c r="J19" s="13">
        <f>'CONTRACTACIO 1r TR 2024'!J19+'CONTRACTACIO 2n TR 2024'!J19+'CONTRACTACIO 3r TR 2024'!J19+'CONTRACTACIO 4t TR 2024'!J19</f>
        <v>23964.78</v>
      </c>
      <c r="K19" s="21">
        <f t="shared" si="3"/>
        <v>1.0644989972207459E-2</v>
      </c>
      <c r="L19" s="9">
        <f>'CONTRACTACIO 1r TR 2024'!L19+'CONTRACTACIO 2n TR 2024'!L19+'CONTRACTACIO 3r TR 2024'!L19+'CONTRACTACIO 4t TR 2024'!L19</f>
        <v>2</v>
      </c>
      <c r="M19" s="20">
        <f t="shared" si="4"/>
        <v>6.25E-2</v>
      </c>
      <c r="N19" s="13">
        <f>'CONTRACTACIO 1r TR 2024'!N19+'CONTRACTACIO 2n TR 2024'!N19+'CONTRACTACIO 3r TR 2024'!N19+'CONTRACTACIO 4t TR 2024'!N19</f>
        <v>386.9</v>
      </c>
      <c r="O19" s="13">
        <f>'CONTRACTACIO 1r TR 2024'!O19+'CONTRACTACIO 2n TR 2024'!O19+'CONTRACTACIO 3r TR 2024'!O19+'CONTRACTACIO 4t TR 2024'!O19</f>
        <v>468.15999999999997</v>
      </c>
      <c r="P19" s="21">
        <f t="shared" si="5"/>
        <v>6.1982546490219762E-3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25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265</v>
      </c>
      <c r="H20" s="20">
        <f t="shared" si="2"/>
        <v>0.9532374100719424</v>
      </c>
      <c r="I20" s="13">
        <f>'CONTRACTACIO 1r TR 2024'!I20+'CONTRACTACIO 2n TR 2024'!I20+'CONTRACTACIO 3r TR 2024'!I20+'CONTRACTACIO 4t TR 2024'!I20</f>
        <v>715078.95</v>
      </c>
      <c r="J20" s="13">
        <f>'CONTRACTACIO 1r TR 2024'!J20+'CONTRACTACIO 2n TR 2024'!J20+'CONTRACTACIO 3r TR 2024'!J20+'CONTRACTACIO 4t TR 2024'!J20</f>
        <v>824413.29999999993</v>
      </c>
      <c r="K20" s="21">
        <f t="shared" si="3"/>
        <v>0.36619870123800252</v>
      </c>
      <c r="L20" s="9">
        <f>'CONTRACTACIO 1r TR 2024'!L20+'CONTRACTACIO 2n TR 2024'!L20+'CONTRACTACIO 3r TR 2024'!L20+'CONTRACTACIO 4t TR 2024'!L20</f>
        <v>27</v>
      </c>
      <c r="M20" s="20">
        <f t="shared" si="4"/>
        <v>0.84375</v>
      </c>
      <c r="N20" s="13">
        <f>'CONTRACTACIO 1r TR 2024'!N20+'CONTRACTACIO 2n TR 2024'!N20+'CONTRACTACIO 3r TR 2024'!N20+'CONTRACTACIO 4t TR 2024'!N20</f>
        <v>60094.790000000008</v>
      </c>
      <c r="O20" s="13">
        <f>'CONTRACTACIO 1r TR 2024'!O20+'CONTRACTACIO 2n TR 2024'!O20+'CONTRACTACIO 3r TR 2024'!O20+'CONTRACTACIO 4t TR 2024'!O20</f>
        <v>69429.27</v>
      </c>
      <c r="P20" s="21">
        <f t="shared" si="5"/>
        <v>0.91921628408172862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40.200000000000003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2</v>
      </c>
      <c r="H21" s="20">
        <f t="shared" si="2"/>
        <v>7.1942446043165471E-3</v>
      </c>
      <c r="I21" s="13">
        <f>'CONTRACTACIO 1r TR 2024'!I21+'CONTRACTACIO 2n TR 2024'!I21+'CONTRACTACIO 3r TR 2024'!I21+'CONTRACTACIO 4t TR 2024'!I21</f>
        <v>199.17000000000002</v>
      </c>
      <c r="J21" s="13">
        <f>'CONTRACTACIO 1r TR 2024'!J21+'CONTRACTACIO 2n TR 2024'!J21+'CONTRACTACIO 3r TR 2024'!J21+'CONTRACTACIO 4t TR 2024'!J21</f>
        <v>219.99</v>
      </c>
      <c r="K21" s="21">
        <f t="shared" si="3"/>
        <v>9.7718040557264404E-5</v>
      </c>
      <c r="L21" s="9">
        <f>'CONTRACTACIO 1r TR 2024'!L21+'CONTRACTACIO 2n TR 2024'!L21+'CONTRACTACIO 3r TR 2024'!L21+'CONTRACTACIO 4t TR 2024'!L21</f>
        <v>3</v>
      </c>
      <c r="M21" s="20">
        <f t="shared" si="4"/>
        <v>9.375E-2</v>
      </c>
      <c r="N21" s="13">
        <f>'CONTRACTACIO 1r TR 2024'!N21+'CONTRACTACIO 2n TR 2024'!N21+'CONTRACTACIO 3r TR 2024'!N21+'CONTRACTACIO 4t TR 2024'!N21</f>
        <v>5116.93</v>
      </c>
      <c r="O21" s="13">
        <f>'CONTRACTACIO 1r TR 2024'!O21+'CONTRACTACIO 2n TR 2024'!O21+'CONTRACTACIO 3r TR 2024'!O21+'CONTRACTACIO 4t TR 2024'!O21</f>
        <v>5633.51</v>
      </c>
      <c r="P21" s="21">
        <f t="shared" si="5"/>
        <v>7.4585461269249392E-2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40.200000000000003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40.200000000000003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278</v>
      </c>
      <c r="H25" s="17">
        <f t="shared" si="12"/>
        <v>0.99999999999999989</v>
      </c>
      <c r="I25" s="18">
        <f t="shared" si="12"/>
        <v>1895558.98</v>
      </c>
      <c r="J25" s="18">
        <f t="shared" si="12"/>
        <v>2251273.14</v>
      </c>
      <c r="K25" s="19">
        <f t="shared" si="12"/>
        <v>1</v>
      </c>
      <c r="L25" s="16">
        <f t="shared" si="12"/>
        <v>32</v>
      </c>
      <c r="M25" s="17">
        <f t="shared" si="12"/>
        <v>1</v>
      </c>
      <c r="N25" s="18">
        <f t="shared" si="12"/>
        <v>65598.62000000001</v>
      </c>
      <c r="O25" s="18">
        <f t="shared" si="12"/>
        <v>75530.94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2024'!A28:Q28</f>
        <v>https://bcnroc.ajuntament.barcelona.cat/jspui/bitstream/11703/135210/3/GM_Pressupost2024.pdf#page=247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1" t="s">
        <v>10</v>
      </c>
      <c r="B31" s="154" t="s">
        <v>17</v>
      </c>
      <c r="C31" s="155"/>
      <c r="D31" s="155"/>
      <c r="E31" s="155"/>
      <c r="F31" s="156"/>
      <c r="G31" s="25"/>
      <c r="H31" s="54"/>
      <c r="I31" s="54"/>
      <c r="J31" s="160" t="s">
        <v>15</v>
      </c>
      <c r="K31" s="161"/>
      <c r="L31" s="154" t="s">
        <v>16</v>
      </c>
      <c r="M31" s="155"/>
      <c r="N31" s="155"/>
      <c r="O31" s="155"/>
      <c r="P31" s="156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2"/>
      <c r="B32" s="157"/>
      <c r="C32" s="158"/>
      <c r="D32" s="158"/>
      <c r="E32" s="158"/>
      <c r="F32" s="159"/>
      <c r="G32" s="25"/>
      <c r="J32" s="162"/>
      <c r="K32" s="163"/>
      <c r="L32" s="166"/>
      <c r="M32" s="167"/>
      <c r="N32" s="167"/>
      <c r="O32" s="167"/>
      <c r="P32" s="16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3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4"/>
      <c r="K33" s="165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7" customHeight="1" x14ac:dyDescent="0.3">
      <c r="A34" s="41" t="s">
        <v>25</v>
      </c>
      <c r="B34" s="9">
        <f t="shared" ref="B34:B43" si="13">B13+G13+L13+Q13+V13+AA13</f>
        <v>4</v>
      </c>
      <c r="C34" s="8">
        <f t="shared" ref="C34:C40" si="14">IF(B34,B34/$B$46,"")</f>
        <v>1.2903225806451613E-2</v>
      </c>
      <c r="D34" s="10">
        <f t="shared" ref="D34:D43" si="15">D13+I13+N13+S13+X13+AC13</f>
        <v>1134866.58</v>
      </c>
      <c r="E34" s="11">
        <f t="shared" ref="E34:E43" si="16">E13+J13+O13+T13+Y13+AD13</f>
        <v>1373188.57</v>
      </c>
      <c r="F34" s="21">
        <f t="shared" ref="F34:F40" si="17">IF(E34,E34/$E$46,"")</f>
        <v>0.59016080545982197</v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278</v>
      </c>
      <c r="M35" s="8">
        <f t="shared" si="18"/>
        <v>0.89677419354838706</v>
      </c>
      <c r="N35" s="61">
        <f>I25</f>
        <v>1895558.98</v>
      </c>
      <c r="O35" s="61">
        <f>J25</f>
        <v>2251273.14</v>
      </c>
      <c r="P35" s="59">
        <f t="shared" si="19"/>
        <v>0.96753876243847747</v>
      </c>
    </row>
    <row r="36" spans="1:33" s="25" customFormat="1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45" t="s">
        <v>2</v>
      </c>
      <c r="K36" s="146"/>
      <c r="L36" s="60">
        <f>L25</f>
        <v>32</v>
      </c>
      <c r="M36" s="8">
        <f t="shared" si="18"/>
        <v>0.1032258064516129</v>
      </c>
      <c r="N36" s="61">
        <f>N25</f>
        <v>65598.62000000001</v>
      </c>
      <c r="O36" s="61">
        <f>O25</f>
        <v>75530.94</v>
      </c>
      <c r="P36" s="59">
        <f t="shared" si="19"/>
        <v>3.2461237561522582E-2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5" t="s">
        <v>5</v>
      </c>
      <c r="K38" s="146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1</v>
      </c>
      <c r="C39" s="8">
        <f t="shared" si="14"/>
        <v>3.2258064516129032E-3</v>
      </c>
      <c r="D39" s="13">
        <f t="shared" si="15"/>
        <v>24369.01</v>
      </c>
      <c r="E39" s="22">
        <f t="shared" si="16"/>
        <v>29486.5</v>
      </c>
      <c r="F39" s="21">
        <f t="shared" si="17"/>
        <v>1.2672532360352403E-2</v>
      </c>
      <c r="G39" s="25"/>
      <c r="H39" s="25"/>
      <c r="I39" s="25"/>
      <c r="J39" s="145" t="s">
        <v>4</v>
      </c>
      <c r="K39" s="146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8</v>
      </c>
      <c r="C40" s="8">
        <f t="shared" si="14"/>
        <v>2.5806451612903226E-2</v>
      </c>
      <c r="D40" s="13">
        <f t="shared" si="15"/>
        <v>21432.170000000002</v>
      </c>
      <c r="E40" s="23">
        <f t="shared" si="16"/>
        <v>24432.94</v>
      </c>
      <c r="F40" s="21">
        <f t="shared" si="17"/>
        <v>1.0500643440508321E-2</v>
      </c>
      <c r="G40" s="25"/>
      <c r="H40" s="25"/>
      <c r="I40" s="25"/>
      <c r="J40" s="147" t="s">
        <v>0</v>
      </c>
      <c r="K40" s="148"/>
      <c r="L40" s="83">
        <f>SUM(L34:L39)</f>
        <v>310</v>
      </c>
      <c r="M40" s="17">
        <f>SUM(M34:M39)</f>
        <v>1</v>
      </c>
      <c r="N40" s="84">
        <f>SUM(N34:N39)</f>
        <v>1961157.6</v>
      </c>
      <c r="O40" s="85">
        <f>SUM(O34:O39)</f>
        <v>2326804.08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292</v>
      </c>
      <c r="C41" s="8">
        <f>IF(B41,B41/$B$46,"")</f>
        <v>0.9419354838709677</v>
      </c>
      <c r="D41" s="13">
        <f t="shared" si="15"/>
        <v>775173.74</v>
      </c>
      <c r="E41" s="23">
        <f t="shared" si="16"/>
        <v>893842.57</v>
      </c>
      <c r="F41" s="21">
        <f>IF(E41,E41/$E$46,"")</f>
        <v>0.38415033637039175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5</v>
      </c>
      <c r="C42" s="8">
        <f>IF(B42,B42/$B$46,"")</f>
        <v>1.6129032258064516E-2</v>
      </c>
      <c r="D42" s="13">
        <f t="shared" si="15"/>
        <v>5316.1</v>
      </c>
      <c r="E42" s="14">
        <f t="shared" si="16"/>
        <v>5853.5</v>
      </c>
      <c r="F42" s="21">
        <f>IF(E42,E42/$E$46,"")</f>
        <v>2.5156823689255351E-3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310</v>
      </c>
      <c r="C46" s="17">
        <f>SUM(C34:C45)</f>
        <v>1</v>
      </c>
      <c r="D46" s="18">
        <f>SUM(D34:D45)</f>
        <v>1961157.6</v>
      </c>
      <c r="E46" s="18">
        <f>SUM(E34:E45)</f>
        <v>2326804.08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2025-01-17T08:37:44Z</dcterms:modified>
</cp:coreProperties>
</file>