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136" windowHeight="13056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ANUAL'!$A$1:$AE$51</definedName>
    <definedName name="_xlnm.Print_Area" localSheetId="0">'CONTRACTACIO 1r TR 2024'!$A$1:$AE$48</definedName>
    <definedName name="_xlnm.Print_Area" localSheetId="1">'CONTRACTACIO 2n TR 2024'!$A$1:$AE$48</definedName>
    <definedName name="_xlnm.Print_Area" localSheetId="2">'CONTRACTACIO 3r TR 2024'!$A$1:$AE$48</definedName>
    <definedName name="_xlnm.Print_Area" localSheetId="3">'CONTRACTACIO 4t TR 2024'!$A$1:$AE$48</definedName>
  </definedNames>
  <calcPr calcId="181029"/>
</workbook>
</file>

<file path=xl/calcChain.xml><?xml version="1.0" encoding="utf-8"?>
<calcChain xmlns="http://schemas.openxmlformats.org/spreadsheetml/2006/main">
  <c r="B24" i="7" l="1"/>
  <c r="B46" i="7" s="1"/>
  <c r="C46" i="7" s="1"/>
  <c r="D24" i="7"/>
  <c r="D46" i="7" s="1"/>
  <c r="E24" i="7"/>
  <c r="F24" i="7" s="1"/>
  <c r="G24" i="7"/>
  <c r="H24" i="7"/>
  <c r="I24" i="7"/>
  <c r="J24" i="7"/>
  <c r="K24" i="7"/>
  <c r="L24" i="7"/>
  <c r="M24" i="7" s="1"/>
  <c r="N24" i="7"/>
  <c r="O24" i="7"/>
  <c r="P24" i="7"/>
  <c r="Q24" i="7"/>
  <c r="R24" i="7" s="1"/>
  <c r="S24" i="7"/>
  <c r="T24" i="7"/>
  <c r="U24" i="7" s="1"/>
  <c r="V24" i="7"/>
  <c r="W24" i="7" s="1"/>
  <c r="X24" i="7"/>
  <c r="Y24" i="7"/>
  <c r="Z24" i="7" s="1"/>
  <c r="AA24" i="7"/>
  <c r="AB24" i="7" s="1"/>
  <c r="AC24" i="7"/>
  <c r="AD24" i="7"/>
  <c r="AE24" i="7" s="1"/>
  <c r="E46" i="6"/>
  <c r="F46" i="6" s="1"/>
  <c r="D46" i="6"/>
  <c r="B46" i="6"/>
  <c r="C46" i="6" s="1"/>
  <c r="AE24" i="6"/>
  <c r="AB24" i="6"/>
  <c r="Z24" i="6"/>
  <c r="W24" i="6"/>
  <c r="U24" i="6"/>
  <c r="R24" i="6"/>
  <c r="P24" i="6"/>
  <c r="M24" i="6"/>
  <c r="K24" i="6"/>
  <c r="H24" i="6"/>
  <c r="F24" i="6"/>
  <c r="C24" i="6"/>
  <c r="E46" i="5"/>
  <c r="F46" i="5" s="1"/>
  <c r="D46" i="5"/>
  <c r="B46" i="5"/>
  <c r="C46" i="5" s="1"/>
  <c r="AE24" i="5"/>
  <c r="AB24" i="5"/>
  <c r="Z24" i="5"/>
  <c r="W24" i="5"/>
  <c r="U24" i="5"/>
  <c r="R24" i="5"/>
  <c r="P24" i="5"/>
  <c r="M24" i="5"/>
  <c r="K24" i="5"/>
  <c r="H24" i="5"/>
  <c r="F24" i="5"/>
  <c r="C24" i="5"/>
  <c r="E46" i="4"/>
  <c r="F46" i="4" s="1"/>
  <c r="D46" i="4"/>
  <c r="B46" i="4"/>
  <c r="C46" i="4" s="1"/>
  <c r="AE24" i="4"/>
  <c r="AB24" i="4"/>
  <c r="Z24" i="4"/>
  <c r="W24" i="4"/>
  <c r="U24" i="4"/>
  <c r="R24" i="4"/>
  <c r="P24" i="4"/>
  <c r="M24" i="4"/>
  <c r="K24" i="4"/>
  <c r="H24" i="4"/>
  <c r="F24" i="4"/>
  <c r="C24" i="4"/>
  <c r="AE24" i="1"/>
  <c r="AB24" i="1"/>
  <c r="Z24" i="1"/>
  <c r="W24" i="1"/>
  <c r="U24" i="1"/>
  <c r="R24" i="1"/>
  <c r="P24" i="1"/>
  <c r="M24" i="1"/>
  <c r="K24" i="1"/>
  <c r="H24" i="1"/>
  <c r="F24" i="1"/>
  <c r="C24" i="1"/>
  <c r="E46" i="1"/>
  <c r="F46" i="1" s="1"/>
  <c r="D46" i="1"/>
  <c r="B46" i="1"/>
  <c r="C46" i="1" s="1"/>
  <c r="B45" i="1"/>
  <c r="E45" i="1"/>
  <c r="F45" i="1" s="1"/>
  <c r="D45" i="1"/>
  <c r="C45" i="1"/>
  <c r="C24" i="7" l="1"/>
  <c r="E46" i="7"/>
  <c r="F46" i="7" s="1"/>
  <c r="A29" i="7"/>
  <c r="A29" i="6"/>
  <c r="A29" i="5"/>
  <c r="A29" i="4"/>
  <c r="A28" i="7"/>
  <c r="A28" i="6"/>
  <c r="A28" i="5"/>
  <c r="A28" i="4"/>
  <c r="E45" i="6" l="1"/>
  <c r="F45" i="6" s="1"/>
  <c r="D45" i="6"/>
  <c r="B45" i="6"/>
  <c r="C45" i="6"/>
  <c r="E45" i="5"/>
  <c r="F45" i="5"/>
  <c r="D45" i="5"/>
  <c r="B45" i="5"/>
  <c r="C45" i="5" s="1"/>
  <c r="E45" i="4"/>
  <c r="F45" i="4"/>
  <c r="D45" i="4"/>
  <c r="B45" i="4"/>
  <c r="C45" i="4" s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Z26" i="1" s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K23" i="7" s="1"/>
  <c r="I23" i="7"/>
  <c r="G23" i="7"/>
  <c r="H23" i="7" s="1"/>
  <c r="E23" i="7"/>
  <c r="F23" i="7" s="1"/>
  <c r="D23" i="7"/>
  <c r="B23" i="7"/>
  <c r="C23" i="7" s="1"/>
  <c r="B8" i="7"/>
  <c r="B8" i="6"/>
  <c r="B8" i="5"/>
  <c r="B8" i="4"/>
  <c r="AD22" i="7"/>
  <c r="AE22" i="7" s="1"/>
  <c r="AC22" i="7"/>
  <c r="AA22" i="7"/>
  <c r="AB22" i="7" s="1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K22" i="7" s="1"/>
  <c r="I22" i="7"/>
  <c r="G22" i="7"/>
  <c r="E22" i="7"/>
  <c r="F22" i="7" s="1"/>
  <c r="D22" i="7"/>
  <c r="B22" i="7"/>
  <c r="C22" i="7" s="1"/>
  <c r="E44" i="6"/>
  <c r="E48" i="6" s="1"/>
  <c r="D44" i="6"/>
  <c r="B44" i="6"/>
  <c r="AE22" i="6"/>
  <c r="AB22" i="6"/>
  <c r="Z22" i="6"/>
  <c r="W22" i="6"/>
  <c r="U22" i="6"/>
  <c r="R22" i="6"/>
  <c r="P22" i="6"/>
  <c r="M22" i="6"/>
  <c r="E44" i="5"/>
  <c r="F44" i="5" s="1"/>
  <c r="D44" i="5"/>
  <c r="B44" i="5"/>
  <c r="AE22" i="5"/>
  <c r="AB22" i="5"/>
  <c r="Z22" i="5"/>
  <c r="W22" i="5"/>
  <c r="U22" i="5"/>
  <c r="R22" i="5"/>
  <c r="P22" i="5"/>
  <c r="M22" i="5"/>
  <c r="F22" i="5"/>
  <c r="C22" i="5"/>
  <c r="E44" i="4"/>
  <c r="D44" i="4"/>
  <c r="B44" i="4"/>
  <c r="AE22" i="4"/>
  <c r="AB22" i="4"/>
  <c r="Z22" i="4"/>
  <c r="W22" i="4"/>
  <c r="U22" i="4"/>
  <c r="R22" i="4"/>
  <c r="P22" i="4"/>
  <c r="M22" i="4"/>
  <c r="F22" i="4"/>
  <c r="C22" i="4"/>
  <c r="E44" i="1"/>
  <c r="D44" i="1"/>
  <c r="B44" i="1"/>
  <c r="C44" i="1"/>
  <c r="AE22" i="1"/>
  <c r="AB22" i="1"/>
  <c r="Z22" i="1"/>
  <c r="W22" i="1"/>
  <c r="U22" i="1"/>
  <c r="R22" i="1"/>
  <c r="P22" i="1"/>
  <c r="M22" i="1"/>
  <c r="C13" i="4"/>
  <c r="B26" i="1"/>
  <c r="B16" i="7"/>
  <c r="C16" i="7" s="1"/>
  <c r="D16" i="7"/>
  <c r="J25" i="7"/>
  <c r="E25" i="7"/>
  <c r="O25" i="7"/>
  <c r="P25" i="7" s="1"/>
  <c r="T25" i="7"/>
  <c r="U25" i="7" s="1"/>
  <c r="Y25" i="7"/>
  <c r="Z25" i="7" s="1"/>
  <c r="AD25" i="7"/>
  <c r="AE25" i="7" s="1"/>
  <c r="E13" i="7"/>
  <c r="F13" i="7" s="1"/>
  <c r="J13" i="7"/>
  <c r="O13" i="7"/>
  <c r="T13" i="7"/>
  <c r="Y13" i="7"/>
  <c r="Z13" i="7" s="1"/>
  <c r="AD13" i="7"/>
  <c r="AE13" i="7" s="1"/>
  <c r="E20" i="7"/>
  <c r="J20" i="7"/>
  <c r="O20" i="7"/>
  <c r="AD20" i="7"/>
  <c r="AE20" i="7" s="1"/>
  <c r="T20" i="7"/>
  <c r="U20" i="7" s="1"/>
  <c r="Y20" i="7"/>
  <c r="E21" i="7"/>
  <c r="F21" i="7" s="1"/>
  <c r="J21" i="7"/>
  <c r="O21" i="7"/>
  <c r="AD21" i="7"/>
  <c r="AE21" i="7" s="1"/>
  <c r="T21" i="7"/>
  <c r="U21" i="7" s="1"/>
  <c r="Y21" i="7"/>
  <c r="Z21" i="7" s="1"/>
  <c r="J14" i="7"/>
  <c r="K14" i="7" s="1"/>
  <c r="O14" i="7"/>
  <c r="E14" i="7"/>
  <c r="F14" i="7" s="1"/>
  <c r="T14" i="7"/>
  <c r="U14" i="7" s="1"/>
  <c r="Y14" i="7"/>
  <c r="Z14" i="7" s="1"/>
  <c r="AD14" i="7"/>
  <c r="AE14" i="7" s="1"/>
  <c r="J15" i="7"/>
  <c r="O15" i="7"/>
  <c r="P15" i="7" s="1"/>
  <c r="E15" i="7"/>
  <c r="F15" i="7" s="1"/>
  <c r="T15" i="7"/>
  <c r="U15" i="7" s="1"/>
  <c r="Y15" i="7"/>
  <c r="Z15" i="7" s="1"/>
  <c r="AD15" i="7"/>
  <c r="AE15" i="7" s="1"/>
  <c r="J16" i="7"/>
  <c r="K16" i="7" s="1"/>
  <c r="O16" i="7"/>
  <c r="E16" i="7"/>
  <c r="F16" i="7" s="1"/>
  <c r="T16" i="7"/>
  <c r="U16" i="7" s="1"/>
  <c r="Y16" i="7"/>
  <c r="Z16" i="7" s="1"/>
  <c r="AD16" i="7"/>
  <c r="J17" i="7"/>
  <c r="K17" i="7" s="1"/>
  <c r="O17" i="7"/>
  <c r="P17" i="7" s="1"/>
  <c r="E17" i="7"/>
  <c r="F17" i="7" s="1"/>
  <c r="T17" i="7"/>
  <c r="U17" i="7" s="1"/>
  <c r="Y17" i="7"/>
  <c r="Z17" i="7" s="1"/>
  <c r="AD17" i="7"/>
  <c r="AE17" i="7" s="1"/>
  <c r="J18" i="7"/>
  <c r="O18" i="7"/>
  <c r="AD18" i="7"/>
  <c r="E18" i="7"/>
  <c r="F18" i="7" s="1"/>
  <c r="T18" i="7"/>
  <c r="U18" i="7" s="1"/>
  <c r="Y18" i="7"/>
  <c r="Z18" i="7" s="1"/>
  <c r="J19" i="7"/>
  <c r="K19" i="7" s="1"/>
  <c r="O19" i="7"/>
  <c r="P19" i="7" s="1"/>
  <c r="AD19" i="7"/>
  <c r="AE19" i="7" s="1"/>
  <c r="E19" i="7"/>
  <c r="F19" i="7" s="1"/>
  <c r="T19" i="7"/>
  <c r="U19" i="7" s="1"/>
  <c r="Y19" i="7"/>
  <c r="Z19" i="7" s="1"/>
  <c r="I25" i="7"/>
  <c r="D25" i="7"/>
  <c r="N25" i="7"/>
  <c r="S25" i="7"/>
  <c r="X25" i="7"/>
  <c r="AC25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5" i="7"/>
  <c r="B25" i="7"/>
  <c r="C25" i="7" s="1"/>
  <c r="L25" i="7"/>
  <c r="M25" i="7" s="1"/>
  <c r="Q25" i="7"/>
  <c r="R25" i="7" s="1"/>
  <c r="V25" i="7"/>
  <c r="W25" i="7" s="1"/>
  <c r="AA25" i="7"/>
  <c r="AB25" i="7" s="1"/>
  <c r="G16" i="7"/>
  <c r="H16" i="7" s="1"/>
  <c r="L16" i="7"/>
  <c r="M16" i="7" s="1"/>
  <c r="Q16" i="7"/>
  <c r="R16" i="7" s="1"/>
  <c r="V16" i="7"/>
  <c r="W16" i="7" s="1"/>
  <c r="AA16" i="7"/>
  <c r="AB16" i="7" s="1"/>
  <c r="B13" i="7"/>
  <c r="C13" i="7" s="1"/>
  <c r="G13" i="7"/>
  <c r="L13" i="7"/>
  <c r="Q13" i="7"/>
  <c r="V13" i="7"/>
  <c r="W13" i="7" s="1"/>
  <c r="AA13" i="7"/>
  <c r="AB13" i="7" s="1"/>
  <c r="B20" i="7"/>
  <c r="G20" i="7"/>
  <c r="L20" i="7"/>
  <c r="AA20" i="7"/>
  <c r="AB20" i="7" s="1"/>
  <c r="Q20" i="7"/>
  <c r="R20" i="7" s="1"/>
  <c r="V20" i="7"/>
  <c r="W20" i="7" s="1"/>
  <c r="B21" i="7"/>
  <c r="C21" i="7" s="1"/>
  <c r="G21" i="7"/>
  <c r="L21" i="7"/>
  <c r="AA21" i="7"/>
  <c r="AB21" i="7" s="1"/>
  <c r="Q21" i="7"/>
  <c r="R21" i="7" s="1"/>
  <c r="V21" i="7"/>
  <c r="W21" i="7" s="1"/>
  <c r="G14" i="7"/>
  <c r="L14" i="7"/>
  <c r="B14" i="7"/>
  <c r="C14" i="7" s="1"/>
  <c r="Q14" i="7"/>
  <c r="R14" i="7" s="1"/>
  <c r="V14" i="7"/>
  <c r="W14" i="7" s="1"/>
  <c r="AA14" i="7"/>
  <c r="AB14" i="7" s="1"/>
  <c r="G15" i="7"/>
  <c r="L15" i="7"/>
  <c r="M15" i="7" s="1"/>
  <c r="B15" i="7"/>
  <c r="C15" i="7" s="1"/>
  <c r="Q15" i="7"/>
  <c r="R15" i="7" s="1"/>
  <c r="V15" i="7"/>
  <c r="W15" i="7" s="1"/>
  <c r="AA15" i="7"/>
  <c r="AB15" i="7" s="1"/>
  <c r="G17" i="7"/>
  <c r="H17" i="7" s="1"/>
  <c r="L17" i="7"/>
  <c r="M17" i="7" s="1"/>
  <c r="B17" i="7"/>
  <c r="C17" i="7" s="1"/>
  <c r="Q17" i="7"/>
  <c r="R17" i="7" s="1"/>
  <c r="V17" i="7"/>
  <c r="W17" i="7" s="1"/>
  <c r="AA17" i="7"/>
  <c r="AB17" i="7" s="1"/>
  <c r="G18" i="7"/>
  <c r="H18" i="7" s="1"/>
  <c r="L18" i="7"/>
  <c r="M18" i="7" s="1"/>
  <c r="AA18" i="7"/>
  <c r="B18" i="7"/>
  <c r="C18" i="7" s="1"/>
  <c r="Q18" i="7"/>
  <c r="R18" i="7" s="1"/>
  <c r="V18" i="7"/>
  <c r="W18" i="7" s="1"/>
  <c r="G19" i="7"/>
  <c r="H19" i="7" s="1"/>
  <c r="L19" i="7"/>
  <c r="M19" i="7" s="1"/>
  <c r="AA19" i="7"/>
  <c r="AB19" i="7" s="1"/>
  <c r="B19" i="7"/>
  <c r="C19" i="7" s="1"/>
  <c r="Q19" i="7"/>
  <c r="R19" i="7" s="1"/>
  <c r="V19" i="7"/>
  <c r="W19" i="7" s="1"/>
  <c r="J26" i="6"/>
  <c r="K20" i="6"/>
  <c r="E26" i="6"/>
  <c r="O35" i="6" s="1"/>
  <c r="P35" i="6" s="1"/>
  <c r="O26" i="6"/>
  <c r="O37" i="6" s="1"/>
  <c r="Y26" i="6"/>
  <c r="O39" i="6"/>
  <c r="P39" i="6" s="1"/>
  <c r="T26" i="6"/>
  <c r="O38" i="6" s="1"/>
  <c r="P38" i="6" s="1"/>
  <c r="AD26" i="6"/>
  <c r="O40" i="6"/>
  <c r="P40" i="6"/>
  <c r="I26" i="6"/>
  <c r="N36" i="6" s="1"/>
  <c r="D26" i="6"/>
  <c r="N35" i="6" s="1"/>
  <c r="N26" i="6"/>
  <c r="N37" i="6" s="1"/>
  <c r="X26" i="6"/>
  <c r="N39" i="6"/>
  <c r="S26" i="6"/>
  <c r="N38" i="6" s="1"/>
  <c r="AC26" i="6"/>
  <c r="N40" i="6"/>
  <c r="G26" i="6"/>
  <c r="H15" i="6"/>
  <c r="B26" i="6"/>
  <c r="L35" i="6" s="1"/>
  <c r="M35" i="6" s="1"/>
  <c r="L26" i="6"/>
  <c r="L37" i="6" s="1"/>
  <c r="V26" i="6"/>
  <c r="L39" i="6"/>
  <c r="Q26" i="6"/>
  <c r="L38" i="6" s="1"/>
  <c r="M38" i="6" s="1"/>
  <c r="AA26" i="6"/>
  <c r="L40" i="6"/>
  <c r="M40" i="6"/>
  <c r="E47" i="6"/>
  <c r="F47" i="6" s="1"/>
  <c r="E35" i="6"/>
  <c r="E36" i="6"/>
  <c r="E37" i="6"/>
  <c r="E38" i="6"/>
  <c r="E39" i="6"/>
  <c r="F39" i="6"/>
  <c r="E40" i="6"/>
  <c r="E41" i="6"/>
  <c r="E42" i="6"/>
  <c r="F42" i="6" s="1"/>
  <c r="E43" i="6"/>
  <c r="D47" i="6"/>
  <c r="D35" i="6"/>
  <c r="D36" i="6"/>
  <c r="D37" i="6"/>
  <c r="D38" i="6"/>
  <c r="D39" i="6"/>
  <c r="D40" i="6"/>
  <c r="D48" i="6" s="1"/>
  <c r="D41" i="6"/>
  <c r="D42" i="6"/>
  <c r="D43" i="6"/>
  <c r="B47" i="6"/>
  <c r="B43" i="6"/>
  <c r="C43" i="6" s="1"/>
  <c r="B35" i="6"/>
  <c r="B36" i="6"/>
  <c r="B37" i="6"/>
  <c r="B38" i="6"/>
  <c r="B39" i="6"/>
  <c r="C39" i="6" s="1"/>
  <c r="B40" i="6"/>
  <c r="B41" i="6"/>
  <c r="C41" i="6" s="1"/>
  <c r="B42" i="6"/>
  <c r="B48" i="6" s="1"/>
  <c r="AE13" i="6"/>
  <c r="AE26" i="6" s="1"/>
  <c r="AE14" i="6"/>
  <c r="AE15" i="6"/>
  <c r="AE16" i="6"/>
  <c r="AE17" i="6"/>
  <c r="AE18" i="6"/>
  <c r="AE19" i="6"/>
  <c r="AE20" i="6"/>
  <c r="AE21" i="6"/>
  <c r="AE25" i="6"/>
  <c r="AB13" i="6"/>
  <c r="AB14" i="6"/>
  <c r="AB15" i="6"/>
  <c r="AB16" i="6"/>
  <c r="AB17" i="6"/>
  <c r="AB18" i="6"/>
  <c r="AB19" i="6"/>
  <c r="AB20" i="6"/>
  <c r="AB26" i="6" s="1"/>
  <c r="AB21" i="6"/>
  <c r="AB25" i="6"/>
  <c r="Z13" i="6"/>
  <c r="Z26" i="6" s="1"/>
  <c r="Z14" i="6"/>
  <c r="Z15" i="6"/>
  <c r="Z16" i="6"/>
  <c r="Z17" i="6"/>
  <c r="Z19" i="6"/>
  <c r="Z20" i="6"/>
  <c r="Z25" i="6"/>
  <c r="W13" i="6"/>
  <c r="W26" i="6" s="1"/>
  <c r="W14" i="6"/>
  <c r="W15" i="6"/>
  <c r="W16" i="6"/>
  <c r="W17" i="6"/>
  <c r="W20" i="6"/>
  <c r="W21" i="6"/>
  <c r="W25" i="6"/>
  <c r="U14" i="6"/>
  <c r="U15" i="6"/>
  <c r="U17" i="6"/>
  <c r="U18" i="6"/>
  <c r="U19" i="6"/>
  <c r="U20" i="6"/>
  <c r="U21" i="6"/>
  <c r="U25" i="6"/>
  <c r="R13" i="6"/>
  <c r="R14" i="6"/>
  <c r="R15" i="6"/>
  <c r="R17" i="6"/>
  <c r="R18" i="6"/>
  <c r="R19" i="6"/>
  <c r="R20" i="6"/>
  <c r="R21" i="6"/>
  <c r="R25" i="6"/>
  <c r="P13" i="6"/>
  <c r="P15" i="6"/>
  <c r="P16" i="6"/>
  <c r="P18" i="6"/>
  <c r="P20" i="6"/>
  <c r="P21" i="6"/>
  <c r="P25" i="6"/>
  <c r="M14" i="6"/>
  <c r="M15" i="6"/>
  <c r="M16" i="6"/>
  <c r="M19" i="6"/>
  <c r="M20" i="6"/>
  <c r="M21" i="6"/>
  <c r="M25" i="6"/>
  <c r="K16" i="6"/>
  <c r="K17" i="6"/>
  <c r="H16" i="6"/>
  <c r="H17" i="6"/>
  <c r="H21" i="6"/>
  <c r="F15" i="6"/>
  <c r="F16" i="6"/>
  <c r="F17" i="6"/>
  <c r="F18" i="6"/>
  <c r="F19" i="6"/>
  <c r="F20" i="6"/>
  <c r="F21" i="6"/>
  <c r="F25" i="6"/>
  <c r="C14" i="6"/>
  <c r="C15" i="6"/>
  <c r="C16" i="6"/>
  <c r="C17" i="6"/>
  <c r="C18" i="6"/>
  <c r="C19" i="6"/>
  <c r="C21" i="6"/>
  <c r="C25" i="6"/>
  <c r="AD26" i="5"/>
  <c r="O40" i="5" s="1"/>
  <c r="P40" i="5" s="1"/>
  <c r="AC26" i="5"/>
  <c r="N40" i="5" s="1"/>
  <c r="N41" i="5" s="1"/>
  <c r="AA26" i="5"/>
  <c r="L40" i="5" s="1"/>
  <c r="M40" i="5" s="1"/>
  <c r="E26" i="5"/>
  <c r="O35" i="5" s="1"/>
  <c r="J26" i="5"/>
  <c r="O26" i="5"/>
  <c r="O37" i="5" s="1"/>
  <c r="T26" i="5"/>
  <c r="O38" i="5"/>
  <c r="Y26" i="5"/>
  <c r="O39" i="5" s="1"/>
  <c r="P39" i="5" s="1"/>
  <c r="Z18" i="5"/>
  <c r="D26" i="5"/>
  <c r="N35" i="5"/>
  <c r="I26" i="5"/>
  <c r="N36" i="5"/>
  <c r="N26" i="5"/>
  <c r="N37" i="5"/>
  <c r="S26" i="5"/>
  <c r="N38" i="5"/>
  <c r="X26" i="5"/>
  <c r="N39" i="5"/>
  <c r="B26" i="5"/>
  <c r="L35" i="5" s="1"/>
  <c r="M35" i="5" s="1"/>
  <c r="G26" i="5"/>
  <c r="H21" i="5" s="1"/>
  <c r="L26" i="5"/>
  <c r="L37" i="5" s="1"/>
  <c r="Q26" i="5"/>
  <c r="L38" i="5" s="1"/>
  <c r="M38" i="5" s="1"/>
  <c r="V26" i="5"/>
  <c r="L39" i="5" s="1"/>
  <c r="M39" i="5" s="1"/>
  <c r="E35" i="5"/>
  <c r="E36" i="5"/>
  <c r="E37" i="5"/>
  <c r="E42" i="5"/>
  <c r="E43" i="5"/>
  <c r="E40" i="5"/>
  <c r="F40" i="5" s="1"/>
  <c r="E41" i="5"/>
  <c r="E47" i="5"/>
  <c r="F47" i="5" s="1"/>
  <c r="E38" i="5"/>
  <c r="E39" i="5"/>
  <c r="F39" i="5"/>
  <c r="D35" i="5"/>
  <c r="D36" i="5"/>
  <c r="D37" i="5"/>
  <c r="D42" i="5"/>
  <c r="D43" i="5"/>
  <c r="D40" i="5"/>
  <c r="D41" i="5"/>
  <c r="D47" i="5"/>
  <c r="D38" i="5"/>
  <c r="D39" i="5"/>
  <c r="B35" i="5"/>
  <c r="B36" i="5"/>
  <c r="B37" i="5"/>
  <c r="B42" i="5"/>
  <c r="B43" i="5"/>
  <c r="B47" i="5"/>
  <c r="C47" i="5" s="1"/>
  <c r="B40" i="5"/>
  <c r="B41" i="5"/>
  <c r="B38" i="5"/>
  <c r="C38" i="5" s="1"/>
  <c r="B39" i="5"/>
  <c r="C39" i="5" s="1"/>
  <c r="AE25" i="5"/>
  <c r="AB25" i="5"/>
  <c r="Z25" i="5"/>
  <c r="W25" i="5"/>
  <c r="U25" i="5"/>
  <c r="R25" i="5"/>
  <c r="P25" i="5"/>
  <c r="M25" i="5"/>
  <c r="K25" i="5"/>
  <c r="F25" i="5"/>
  <c r="C25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K16" i="5"/>
  <c r="K17" i="5"/>
  <c r="H16" i="5"/>
  <c r="H17" i="5"/>
  <c r="H19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7" i="4"/>
  <c r="E35" i="4"/>
  <c r="F35" i="4" s="1"/>
  <c r="E36" i="4"/>
  <c r="E37" i="4"/>
  <c r="E38" i="4"/>
  <c r="E39" i="4"/>
  <c r="F39" i="4" s="1"/>
  <c r="E40" i="4"/>
  <c r="F40" i="4" s="1"/>
  <c r="E41" i="4"/>
  <c r="F41" i="4" s="1"/>
  <c r="E42" i="4"/>
  <c r="E43" i="4"/>
  <c r="D47" i="4"/>
  <c r="B47" i="4"/>
  <c r="B43" i="4"/>
  <c r="B35" i="4"/>
  <c r="B36" i="4"/>
  <c r="B37" i="4"/>
  <c r="B38" i="4"/>
  <c r="C38" i="4" s="1"/>
  <c r="B39" i="4"/>
  <c r="B40" i="4"/>
  <c r="B41" i="4"/>
  <c r="C41" i="4" s="1"/>
  <c r="B42" i="4"/>
  <c r="AE13" i="4"/>
  <c r="AE14" i="4"/>
  <c r="AE15" i="4"/>
  <c r="AE16" i="4"/>
  <c r="AE17" i="4"/>
  <c r="AE18" i="4"/>
  <c r="AE19" i="4"/>
  <c r="AE20" i="4"/>
  <c r="AE21" i="4"/>
  <c r="AE25" i="4"/>
  <c r="AD26" i="4"/>
  <c r="O40" i="4" s="1"/>
  <c r="AC26" i="4"/>
  <c r="N40" i="4" s="1"/>
  <c r="AB13" i="4"/>
  <c r="AB14" i="4"/>
  <c r="AB15" i="4"/>
  <c r="AB16" i="4"/>
  <c r="AB17" i="4"/>
  <c r="AB18" i="4"/>
  <c r="AB19" i="4"/>
  <c r="AB20" i="4"/>
  <c r="AB21" i="4"/>
  <c r="AB25" i="4"/>
  <c r="AA26" i="4"/>
  <c r="Z13" i="4"/>
  <c r="Z14" i="4"/>
  <c r="Z15" i="4"/>
  <c r="Z16" i="4"/>
  <c r="Z18" i="4"/>
  <c r="Z19" i="4"/>
  <c r="Y26" i="4"/>
  <c r="O39" i="4" s="1"/>
  <c r="P39" i="4" s="1"/>
  <c r="Z20" i="4"/>
  <c r="Z25" i="4"/>
  <c r="X26" i="4"/>
  <c r="N39" i="4" s="1"/>
  <c r="W13" i="4"/>
  <c r="W14" i="4"/>
  <c r="W15" i="4"/>
  <c r="W16" i="4"/>
  <c r="W18" i="4"/>
  <c r="W19" i="4"/>
  <c r="V26" i="4"/>
  <c r="L39" i="4" s="1"/>
  <c r="M39" i="4" s="1"/>
  <c r="W21" i="4"/>
  <c r="W25" i="4"/>
  <c r="T26" i="4"/>
  <c r="U13" i="4"/>
  <c r="U14" i="4"/>
  <c r="U15" i="4"/>
  <c r="U16" i="4"/>
  <c r="U17" i="4"/>
  <c r="U18" i="4"/>
  <c r="U19" i="4"/>
  <c r="U26" i="4" s="1"/>
  <c r="U20" i="4"/>
  <c r="U21" i="4"/>
  <c r="U25" i="4"/>
  <c r="S26" i="4"/>
  <c r="N38" i="4" s="1"/>
  <c r="Q26" i="4"/>
  <c r="R13" i="4"/>
  <c r="R14" i="4"/>
  <c r="R15" i="4"/>
  <c r="R16" i="4"/>
  <c r="R17" i="4"/>
  <c r="R18" i="4"/>
  <c r="R19" i="4"/>
  <c r="R20" i="4"/>
  <c r="R21" i="4"/>
  <c r="R25" i="4"/>
  <c r="O26" i="4"/>
  <c r="O37" i="4" s="1"/>
  <c r="P19" i="4"/>
  <c r="P17" i="4"/>
  <c r="P25" i="4"/>
  <c r="N26" i="4"/>
  <c r="N37" i="4"/>
  <c r="L26" i="4"/>
  <c r="L37" i="4" s="1"/>
  <c r="M19" i="4"/>
  <c r="M15" i="4"/>
  <c r="M16" i="4"/>
  <c r="M17" i="4"/>
  <c r="M18" i="4"/>
  <c r="M25" i="4"/>
  <c r="J26" i="4"/>
  <c r="O36" i="4" s="1"/>
  <c r="K16" i="4"/>
  <c r="K17" i="4"/>
  <c r="I26" i="4"/>
  <c r="N36" i="4" s="1"/>
  <c r="G26" i="4"/>
  <c r="L36" i="4" s="1"/>
  <c r="H16" i="4"/>
  <c r="H17" i="4"/>
  <c r="H21" i="4"/>
  <c r="E26" i="4"/>
  <c r="F18" i="4"/>
  <c r="F13" i="4"/>
  <c r="F16" i="4"/>
  <c r="F17" i="4"/>
  <c r="F19" i="4"/>
  <c r="F21" i="4"/>
  <c r="F25" i="4"/>
  <c r="D26" i="4"/>
  <c r="N35" i="4" s="1"/>
  <c r="B26" i="4"/>
  <c r="L35" i="4" s="1"/>
  <c r="C16" i="4"/>
  <c r="C17" i="4"/>
  <c r="C19" i="4"/>
  <c r="C21" i="4"/>
  <c r="C25" i="4"/>
  <c r="O38" i="4"/>
  <c r="P38" i="4" s="1"/>
  <c r="L40" i="4"/>
  <c r="M40" i="4" s="1"/>
  <c r="D35" i="4"/>
  <c r="D36" i="4"/>
  <c r="D37" i="4"/>
  <c r="D38" i="4"/>
  <c r="D39" i="4"/>
  <c r="D40" i="4"/>
  <c r="D41" i="4"/>
  <c r="D42" i="4"/>
  <c r="D43" i="4"/>
  <c r="J26" i="1"/>
  <c r="O36" i="1" s="1"/>
  <c r="K22" i="1"/>
  <c r="O26" i="1"/>
  <c r="O37" i="1" s="1"/>
  <c r="E26" i="1"/>
  <c r="Y26" i="1"/>
  <c r="O39" i="1"/>
  <c r="P39" i="1" s="1"/>
  <c r="I26" i="1"/>
  <c r="N36" i="1" s="1"/>
  <c r="N26" i="1"/>
  <c r="N37" i="1" s="1"/>
  <c r="D26" i="1"/>
  <c r="N35" i="1"/>
  <c r="X26" i="1"/>
  <c r="N39" i="1"/>
  <c r="G26" i="1"/>
  <c r="L36" i="1" s="1"/>
  <c r="H22" i="1"/>
  <c r="L26" i="1"/>
  <c r="L37" i="1" s="1"/>
  <c r="M20" i="1"/>
  <c r="V26" i="1"/>
  <c r="L39" i="1"/>
  <c r="Q26" i="1"/>
  <c r="L38" i="1" s="1"/>
  <c r="M38" i="1" s="1"/>
  <c r="AE25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5" i="1"/>
  <c r="Z25" i="1"/>
  <c r="Z21" i="1"/>
  <c r="Z20" i="1"/>
  <c r="Z19" i="1"/>
  <c r="Z18" i="1"/>
  <c r="Z17" i="1"/>
  <c r="Z16" i="1"/>
  <c r="Z15" i="1"/>
  <c r="Z14" i="1"/>
  <c r="W25" i="1"/>
  <c r="W21" i="1"/>
  <c r="W20" i="1"/>
  <c r="W19" i="1"/>
  <c r="W18" i="1"/>
  <c r="W17" i="1"/>
  <c r="W16" i="1"/>
  <c r="W15" i="1"/>
  <c r="W14" i="1"/>
  <c r="W26" i="1" s="1"/>
  <c r="U25" i="1"/>
  <c r="R25" i="1"/>
  <c r="R21" i="1"/>
  <c r="R20" i="1"/>
  <c r="R19" i="1"/>
  <c r="R18" i="1"/>
  <c r="R17" i="1"/>
  <c r="R16" i="1"/>
  <c r="R15" i="1"/>
  <c r="R14" i="1"/>
  <c r="P25" i="1"/>
  <c r="P19" i="1"/>
  <c r="P18" i="1"/>
  <c r="P17" i="1"/>
  <c r="P15" i="1"/>
  <c r="P14" i="1"/>
  <c r="M25" i="1"/>
  <c r="M19" i="1"/>
  <c r="M18" i="1"/>
  <c r="M17" i="1"/>
  <c r="M16" i="1"/>
  <c r="M15" i="1"/>
  <c r="M14" i="1"/>
  <c r="K25" i="1"/>
  <c r="K19" i="1"/>
  <c r="K18" i="1"/>
  <c r="K17" i="1"/>
  <c r="K16" i="1"/>
  <c r="K15" i="1"/>
  <c r="K14" i="1"/>
  <c r="H19" i="1"/>
  <c r="H17" i="1"/>
  <c r="H15" i="1"/>
  <c r="C25" i="1"/>
  <c r="C21" i="1"/>
  <c r="C20" i="1"/>
  <c r="C19" i="1"/>
  <c r="C18" i="1"/>
  <c r="C17" i="1"/>
  <c r="C16" i="1"/>
  <c r="C15" i="1"/>
  <c r="C14" i="1"/>
  <c r="E47" i="1"/>
  <c r="E43" i="1"/>
  <c r="E35" i="1"/>
  <c r="E42" i="1"/>
  <c r="E36" i="1"/>
  <c r="E37" i="1"/>
  <c r="F37" i="1" s="1"/>
  <c r="E38" i="1"/>
  <c r="E39" i="1"/>
  <c r="F39" i="1" s="1"/>
  <c r="E40" i="1"/>
  <c r="F40" i="1" s="1"/>
  <c r="E41" i="1"/>
  <c r="F41" i="1" s="1"/>
  <c r="D47" i="1"/>
  <c r="D43" i="1"/>
  <c r="D35" i="1"/>
  <c r="D42" i="1"/>
  <c r="D36" i="1"/>
  <c r="D37" i="1"/>
  <c r="D48" i="1" s="1"/>
  <c r="D38" i="1"/>
  <c r="D39" i="1"/>
  <c r="D40" i="1"/>
  <c r="D41" i="1"/>
  <c r="B47" i="1"/>
  <c r="B43" i="1"/>
  <c r="B35" i="1"/>
  <c r="B42" i="1"/>
  <c r="B36" i="1"/>
  <c r="B37" i="1"/>
  <c r="B38" i="1"/>
  <c r="C38" i="1" s="1"/>
  <c r="B39" i="1"/>
  <c r="C39" i="1" s="1"/>
  <c r="B40" i="1"/>
  <c r="C40" i="1" s="1"/>
  <c r="B41" i="1"/>
  <c r="C41" i="1" s="1"/>
  <c r="AE13" i="1"/>
  <c r="AE26" i="1" s="1"/>
  <c r="AD26" i="1"/>
  <c r="O40" i="1" s="1"/>
  <c r="P40" i="1" s="1"/>
  <c r="AE16" i="1"/>
  <c r="AC26" i="1"/>
  <c r="N40" i="1"/>
  <c r="AB13" i="1"/>
  <c r="AA26" i="1"/>
  <c r="L40" i="1" s="1"/>
  <c r="M40" i="1" s="1"/>
  <c r="Z13" i="1"/>
  <c r="W13" i="1"/>
  <c r="U13" i="1"/>
  <c r="U14" i="1"/>
  <c r="U15" i="1"/>
  <c r="U16" i="1"/>
  <c r="U17" i="1"/>
  <c r="U18" i="1"/>
  <c r="U19" i="1"/>
  <c r="U20" i="1"/>
  <c r="U21" i="1"/>
  <c r="T26" i="1"/>
  <c r="O38" i="1"/>
  <c r="S26" i="1"/>
  <c r="N38" i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AE16" i="7"/>
  <c r="L38" i="4"/>
  <c r="M38" i="4" s="1"/>
  <c r="F22" i="1"/>
  <c r="F23" i="1"/>
  <c r="F25" i="1"/>
  <c r="C22" i="1"/>
  <c r="C23" i="1"/>
  <c r="F22" i="6"/>
  <c r="C22" i="6"/>
  <c r="F47" i="1"/>
  <c r="H20" i="6"/>
  <c r="H19" i="6"/>
  <c r="M18" i="6"/>
  <c r="M13" i="6"/>
  <c r="P19" i="6"/>
  <c r="P14" i="6"/>
  <c r="Z21" i="6"/>
  <c r="L36" i="6"/>
  <c r="M36" i="6" s="1"/>
  <c r="H22" i="6"/>
  <c r="O36" i="6"/>
  <c r="P36" i="6"/>
  <c r="K22" i="6"/>
  <c r="M13" i="5"/>
  <c r="H22" i="5"/>
  <c r="O36" i="5"/>
  <c r="K22" i="5"/>
  <c r="H19" i="4"/>
  <c r="H22" i="4"/>
  <c r="K13" i="4"/>
  <c r="K22" i="4"/>
  <c r="Z21" i="4"/>
  <c r="L35" i="1"/>
  <c r="F20" i="1"/>
  <c r="O35" i="1"/>
  <c r="P35" i="1" s="1"/>
  <c r="F13" i="1"/>
  <c r="C13" i="1"/>
  <c r="H16" i="1"/>
  <c r="H14" i="1"/>
  <c r="H18" i="1"/>
  <c r="H25" i="1"/>
  <c r="Z18" i="6"/>
  <c r="C20" i="6"/>
  <c r="C13" i="6"/>
  <c r="F14" i="6"/>
  <c r="K15" i="6"/>
  <c r="R16" i="6"/>
  <c r="U16" i="6"/>
  <c r="U13" i="6"/>
  <c r="H18" i="6"/>
  <c r="H13" i="6"/>
  <c r="H25" i="6"/>
  <c r="H14" i="6"/>
  <c r="K19" i="6"/>
  <c r="K14" i="6"/>
  <c r="K18" i="6"/>
  <c r="K21" i="6"/>
  <c r="K13" i="6"/>
  <c r="F13" i="6"/>
  <c r="F26" i="6" s="1"/>
  <c r="W19" i="6"/>
  <c r="W18" i="6"/>
  <c r="K25" i="6"/>
  <c r="H14" i="5"/>
  <c r="H25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H13" i="5"/>
  <c r="K19" i="5"/>
  <c r="K20" i="5"/>
  <c r="C14" i="5"/>
  <c r="C13" i="5"/>
  <c r="C26" i="5" s="1"/>
  <c r="B48" i="5"/>
  <c r="C43" i="5" s="1"/>
  <c r="D48" i="5"/>
  <c r="AE21" i="5"/>
  <c r="AE20" i="5"/>
  <c r="C20" i="5"/>
  <c r="F21" i="5"/>
  <c r="F20" i="5"/>
  <c r="C44" i="6"/>
  <c r="Z20" i="7"/>
  <c r="P15" i="4"/>
  <c r="H15" i="4"/>
  <c r="H18" i="4"/>
  <c r="H14" i="4"/>
  <c r="K15" i="4"/>
  <c r="K14" i="4"/>
  <c r="K18" i="4"/>
  <c r="C15" i="4"/>
  <c r="C26" i="4" s="1"/>
  <c r="F15" i="4"/>
  <c r="P13" i="4"/>
  <c r="P18" i="4"/>
  <c r="H25" i="4"/>
  <c r="K19" i="4"/>
  <c r="K20" i="4"/>
  <c r="K25" i="4"/>
  <c r="C14" i="4"/>
  <c r="F14" i="4"/>
  <c r="F20" i="4"/>
  <c r="K21" i="4"/>
  <c r="H20" i="4"/>
  <c r="W17" i="4"/>
  <c r="Z17" i="4"/>
  <c r="C18" i="4"/>
  <c r="C20" i="4"/>
  <c r="O35" i="4"/>
  <c r="H13" i="4"/>
  <c r="M13" i="4"/>
  <c r="W20" i="4"/>
  <c r="F44" i="4"/>
  <c r="C37" i="1"/>
  <c r="C36" i="1"/>
  <c r="P16" i="7"/>
  <c r="F38" i="4"/>
  <c r="F38" i="1"/>
  <c r="F44" i="1"/>
  <c r="F25" i="7"/>
  <c r="C37" i="6"/>
  <c r="C42" i="6"/>
  <c r="C40" i="5"/>
  <c r="C44" i="5"/>
  <c r="P38" i="5"/>
  <c r="C37" i="4"/>
  <c r="C44" i="4"/>
  <c r="C47" i="1"/>
  <c r="F38" i="6"/>
  <c r="C40" i="6"/>
  <c r="C38" i="6"/>
  <c r="F41" i="6"/>
  <c r="F37" i="6"/>
  <c r="C36" i="6"/>
  <c r="F36" i="6"/>
  <c r="F43" i="6"/>
  <c r="U13" i="7"/>
  <c r="C35" i="6"/>
  <c r="M39" i="6"/>
  <c r="F35" i="6"/>
  <c r="F40" i="6"/>
  <c r="AB18" i="7"/>
  <c r="C47" i="6"/>
  <c r="C37" i="5"/>
  <c r="F37" i="5"/>
  <c r="F38" i="5"/>
  <c r="F35" i="5"/>
  <c r="C41" i="5"/>
  <c r="C36" i="5"/>
  <c r="F41" i="5"/>
  <c r="F36" i="5"/>
  <c r="C35" i="5"/>
  <c r="F20" i="7"/>
  <c r="F37" i="4"/>
  <c r="K18" i="7"/>
  <c r="C39" i="4"/>
  <c r="F47" i="4"/>
  <c r="C47" i="4"/>
  <c r="K15" i="7"/>
  <c r="P35" i="4"/>
  <c r="C40" i="4"/>
  <c r="R13" i="7"/>
  <c r="C35" i="4"/>
  <c r="M13" i="7"/>
  <c r="P13" i="7"/>
  <c r="H15" i="7"/>
  <c r="H14" i="7"/>
  <c r="H25" i="7"/>
  <c r="P38" i="1"/>
  <c r="M39" i="1"/>
  <c r="M35" i="1"/>
  <c r="M20" i="5" l="1"/>
  <c r="E48" i="5"/>
  <c r="F42" i="5" s="1"/>
  <c r="L36" i="5"/>
  <c r="L41" i="5" s="1"/>
  <c r="H20" i="5"/>
  <c r="H26" i="5" s="1"/>
  <c r="C42" i="5"/>
  <c r="C48" i="5" s="1"/>
  <c r="P21" i="5"/>
  <c r="P26" i="5" s="1"/>
  <c r="M21" i="5"/>
  <c r="M26" i="5" s="1"/>
  <c r="P21" i="4"/>
  <c r="M21" i="4"/>
  <c r="M26" i="4" s="1"/>
  <c r="P14" i="4"/>
  <c r="M14" i="4"/>
  <c r="P20" i="4"/>
  <c r="E48" i="4"/>
  <c r="F42" i="4" s="1"/>
  <c r="H26" i="4"/>
  <c r="M20" i="4"/>
  <c r="P21" i="1"/>
  <c r="M21" i="1"/>
  <c r="M26" i="1" s="1"/>
  <c r="K20" i="1"/>
  <c r="K21" i="1"/>
  <c r="H21" i="1"/>
  <c r="P20" i="1"/>
  <c r="H20" i="1"/>
  <c r="K13" i="1"/>
  <c r="E48" i="1"/>
  <c r="F35" i="1" s="1"/>
  <c r="H13" i="1"/>
  <c r="H26" i="1" s="1"/>
  <c r="R26" i="1"/>
  <c r="C26" i="6"/>
  <c r="R26" i="6"/>
  <c r="M26" i="6"/>
  <c r="U26" i="1"/>
  <c r="P26" i="6"/>
  <c r="F36" i="1"/>
  <c r="K26" i="6"/>
  <c r="F44" i="6"/>
  <c r="F48" i="6" s="1"/>
  <c r="W26" i="5"/>
  <c r="C26" i="1"/>
  <c r="D48" i="4"/>
  <c r="AB26" i="5"/>
  <c r="Z26" i="5"/>
  <c r="H26" i="6"/>
  <c r="AB26" i="1"/>
  <c r="K26" i="4"/>
  <c r="F26" i="1"/>
  <c r="P37" i="6"/>
  <c r="O41" i="6"/>
  <c r="L41" i="6"/>
  <c r="M37" i="6"/>
  <c r="M41" i="6" s="1"/>
  <c r="N41" i="6"/>
  <c r="P41" i="6"/>
  <c r="U26" i="6"/>
  <c r="C48" i="6"/>
  <c r="E40" i="7"/>
  <c r="F40" i="7" s="1"/>
  <c r="E37" i="7"/>
  <c r="F37" i="7" s="1"/>
  <c r="AE18" i="7"/>
  <c r="AE26" i="7" s="1"/>
  <c r="O41" i="5"/>
  <c r="P36" i="5" s="1"/>
  <c r="P35" i="5"/>
  <c r="F26" i="5"/>
  <c r="AE26" i="5"/>
  <c r="K26" i="5"/>
  <c r="U26" i="5"/>
  <c r="R26" i="5"/>
  <c r="B26" i="7"/>
  <c r="L35" i="7" s="1"/>
  <c r="M35" i="7" s="1"/>
  <c r="E47" i="7"/>
  <c r="F47" i="7" s="1"/>
  <c r="G26" i="7"/>
  <c r="H21" i="7" s="1"/>
  <c r="AC26" i="7"/>
  <c r="N39" i="7" s="1"/>
  <c r="D42" i="7"/>
  <c r="D35" i="7"/>
  <c r="N41" i="4"/>
  <c r="L41" i="1"/>
  <c r="M36" i="1" s="1"/>
  <c r="N41" i="1"/>
  <c r="O41" i="1"/>
  <c r="P36" i="1" s="1"/>
  <c r="L41" i="4"/>
  <c r="M37" i="4" s="1"/>
  <c r="M35" i="4"/>
  <c r="P40" i="4"/>
  <c r="O41" i="4"/>
  <c r="P37" i="4" s="1"/>
  <c r="P26" i="4"/>
  <c r="F26" i="4"/>
  <c r="R26" i="4"/>
  <c r="W26" i="4"/>
  <c r="Z26" i="4"/>
  <c r="AB26" i="4"/>
  <c r="AE26" i="4"/>
  <c r="B39" i="7"/>
  <c r="C39" i="7" s="1"/>
  <c r="AA26" i="7"/>
  <c r="L39" i="7" s="1"/>
  <c r="M39" i="7" s="1"/>
  <c r="L26" i="7"/>
  <c r="M21" i="7" s="1"/>
  <c r="K25" i="7"/>
  <c r="B48" i="4"/>
  <c r="D41" i="7"/>
  <c r="X26" i="7"/>
  <c r="N40" i="7" s="1"/>
  <c r="R26" i="7"/>
  <c r="O26" i="7"/>
  <c r="O37" i="7" s="1"/>
  <c r="D44" i="7"/>
  <c r="E45" i="7"/>
  <c r="F45" i="7" s="1"/>
  <c r="B42" i="7"/>
  <c r="D40" i="7"/>
  <c r="D39" i="7"/>
  <c r="N26" i="7"/>
  <c r="N37" i="7" s="1"/>
  <c r="D36" i="7"/>
  <c r="D43" i="7"/>
  <c r="I26" i="7"/>
  <c r="N36" i="7" s="1"/>
  <c r="D47" i="7"/>
  <c r="U26" i="7"/>
  <c r="F26" i="7"/>
  <c r="D45" i="7"/>
  <c r="B40" i="7"/>
  <c r="C40" i="7" s="1"/>
  <c r="B35" i="7"/>
  <c r="E42" i="7"/>
  <c r="E35" i="7"/>
  <c r="D38" i="7"/>
  <c r="B44" i="7"/>
  <c r="C44" i="7" s="1"/>
  <c r="AB26" i="7"/>
  <c r="W26" i="7"/>
  <c r="Z26" i="7"/>
  <c r="B45" i="7"/>
  <c r="C45" i="7" s="1"/>
  <c r="C20" i="7"/>
  <c r="C26" i="7" s="1"/>
  <c r="D37" i="7"/>
  <c r="B43" i="7"/>
  <c r="B38" i="7"/>
  <c r="C38" i="7" s="1"/>
  <c r="Q26" i="7"/>
  <c r="L38" i="7" s="1"/>
  <c r="M38" i="7" s="1"/>
  <c r="J26" i="7"/>
  <c r="O36" i="7" s="1"/>
  <c r="P18" i="7"/>
  <c r="AD26" i="7"/>
  <c r="O39" i="7" s="1"/>
  <c r="P39" i="7" s="1"/>
  <c r="Y26" i="7"/>
  <c r="O40" i="7" s="1"/>
  <c r="P40" i="7" s="1"/>
  <c r="S26" i="7"/>
  <c r="N38" i="7" s="1"/>
  <c r="T26" i="7"/>
  <c r="O38" i="7" s="1"/>
  <c r="P38" i="7" s="1"/>
  <c r="B48" i="1"/>
  <c r="C43" i="1" s="1"/>
  <c r="E44" i="7"/>
  <c r="F44" i="7" s="1"/>
  <c r="D26" i="7"/>
  <c r="N35" i="7" s="1"/>
  <c r="B47" i="7"/>
  <c r="C47" i="7" s="1"/>
  <c r="E41" i="7"/>
  <c r="F41" i="7" s="1"/>
  <c r="B36" i="7"/>
  <c r="B41" i="7"/>
  <c r="C41" i="7" s="1"/>
  <c r="E39" i="7"/>
  <c r="F39" i="7" s="1"/>
  <c r="B37" i="7"/>
  <c r="C37" i="7" s="1"/>
  <c r="E43" i="7"/>
  <c r="H22" i="7"/>
  <c r="E36" i="7"/>
  <c r="E38" i="7"/>
  <c r="F38" i="7" s="1"/>
  <c r="V26" i="7"/>
  <c r="L40" i="7" s="1"/>
  <c r="M40" i="7" s="1"/>
  <c r="E26" i="7"/>
  <c r="O35" i="7" s="1"/>
  <c r="F43" i="5" l="1"/>
  <c r="F48" i="5" s="1"/>
  <c r="M36" i="5"/>
  <c r="M37" i="5"/>
  <c r="P37" i="5"/>
  <c r="P41" i="5" s="1"/>
  <c r="M41" i="5"/>
  <c r="F43" i="4"/>
  <c r="C42" i="4"/>
  <c r="C43" i="4"/>
  <c r="P14" i="7"/>
  <c r="F36" i="4"/>
  <c r="F48" i="4" s="1"/>
  <c r="L37" i="7"/>
  <c r="M14" i="7"/>
  <c r="C36" i="4"/>
  <c r="P36" i="4"/>
  <c r="P41" i="4"/>
  <c r="P21" i="7"/>
  <c r="H13" i="7"/>
  <c r="M36" i="4"/>
  <c r="M41" i="4" s="1"/>
  <c r="P26" i="1"/>
  <c r="K26" i="1"/>
  <c r="F42" i="1"/>
  <c r="F43" i="1"/>
  <c r="K21" i="7"/>
  <c r="M37" i="1"/>
  <c r="M41" i="1" s="1"/>
  <c r="P20" i="7"/>
  <c r="P26" i="7" s="1"/>
  <c r="P37" i="1"/>
  <c r="P41" i="1" s="1"/>
  <c r="M20" i="7"/>
  <c r="K20" i="7"/>
  <c r="C35" i="1"/>
  <c r="C42" i="1"/>
  <c r="L36" i="7"/>
  <c r="L41" i="7" s="1"/>
  <c r="M36" i="7" s="1"/>
  <c r="H20" i="7"/>
  <c r="F48" i="1"/>
  <c r="K13" i="7"/>
  <c r="D48" i="7"/>
  <c r="E48" i="7"/>
  <c r="F35" i="7" s="1"/>
  <c r="B48" i="7"/>
  <c r="C35" i="7" s="1"/>
  <c r="O41" i="7"/>
  <c r="P36" i="7" s="1"/>
  <c r="P35" i="7"/>
  <c r="N41" i="7"/>
  <c r="M26" i="7" l="1"/>
  <c r="H26" i="7"/>
  <c r="C48" i="4"/>
  <c r="F36" i="7"/>
  <c r="C36" i="7"/>
  <c r="K26" i="7"/>
  <c r="C43" i="7"/>
  <c r="F43" i="7"/>
  <c r="P37" i="7"/>
  <c r="P41" i="7" s="1"/>
  <c r="M37" i="7"/>
  <c r="M41" i="7" s="1"/>
  <c r="F42" i="7"/>
  <c r="C42" i="7"/>
  <c r="C48" i="1"/>
  <c r="C48" i="7" l="1"/>
  <c r="F48" i="7"/>
</calcChain>
</file>

<file path=xl/sharedStrings.xml><?xml version="1.0" encoding="utf-8"?>
<sst xmlns="http://schemas.openxmlformats.org/spreadsheetml/2006/main" count="467" uniqueCount="63">
  <si>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</si>
  <si>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</si>
  <si>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</si>
  <si>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</si>
  <si>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</si>
  <si>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</si>
  <si>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</si>
  <si>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</si>
  <si>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</si>
  <si>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</si>
  <si>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</si>
  <si>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</si>
  <si>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</si>
  <si>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</si>
  <si>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</si>
  <si>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</si>
  <si>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</si>
  <si>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</si>
  <si>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</si>
  <si>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</si>
  <si>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</si>
  <si>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</si>
  <si>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</si>
  <si>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</si>
  <si>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</si>
  <si>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</si>
  <si>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</si>
  <si>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</si>
  <si>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</si>
  <si>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</si>
  <si>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</si>
  <si>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</si>
  <si>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</si>
  <si>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</si>
  <si>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</si>
  <si>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</si>
  <si>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</si>
  <si>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</si>
  <si>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</si>
  <si>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</si>
  <si>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</si>
  <si>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</si>
  <si>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</si>
  <si>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</si>
  <si>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</si>
  <si>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</si>
  <si>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</si>
  <si>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</si>
  <si>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</si>
  <si>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</si>
  <si>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</si>
  <si>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</si>
  <si>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</si>
  <si>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</si>
  <si>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</si>
  <si>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</si>
  <si>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</si>
  <si>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</si>
  <si>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</si>
  <si>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Ctes Accès Bases Dades i Subscripció a Publicacions 
     (DA 9a LCSP)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</si>
  <si>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t>
  </si>
  <si>
    <t>https://bcnroc.ajuntament.barcelona.cat/jspui/bitstream/11703/117122/5/GM_Pressupost_2020.pdf#page=218</t>
  </si>
  <si>
    <t>Fundació Privada Barcelona Olímpica (FBO)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</si>
</sst>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44" fontId="24" fillId="0" borderId="2" xfId="2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ANUAL'!$B$34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2-4E33-B92B-4A8639518582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2-4E33-B92B-4A8639518582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2-4E33-B92B-4A8639518582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2-4E33-B92B-4A8639518582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62-4E33-B92B-4A8639518582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62-4E33-B92B-4A8639518582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62-4E33-B92B-4A8639518582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62-4E33-B92B-4A8639518582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62-4E33-B92B-4A8639518582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62-4E33-B92B-4A863951858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ANUAL'!$A$35:$A$47</c:f>
              <c:strCache>
                <c:ptCount val="13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Ctes Accès Bases Dades i Subscripció a Publicacions 
     (DA 9a LCSP)</c:v>
                </c:pt>
                <c:pt idx="12">
                  <c:v>Tramitació d'Emergència
     (art. 120 LCSP)</c:v>
                </c:pt>
              </c:strCache>
            </c:strRef>
          </c:cat>
          <c:val>
            <c:numRef>
              <c:f>'2024 - CONTRACTACIÓ ANUAL'!$B$35:$B$47</c:f>
              <c:numCache>
                <c:formatCode>#,##0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115</c:v>
                </c:pt>
                <c:pt idx="8">
                  <c:v>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62-4E33-B92B-4A8639518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ANUAL'!$E$34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41-4EC9-B143-E488AE41404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41-4EC9-B143-E488AE41404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41-4EC9-B143-E488AE41404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41-4EC9-B143-E488AE41404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41-4EC9-B143-E488AE41404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41-4EC9-B143-E488AE41404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41-4EC9-B143-E488AE41404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41-4EC9-B143-E488AE41404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41-4EC9-B143-E488AE41404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41-4EC9-B143-E488AE4140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ANUAL'!$A$35:$A$47</c:f>
              <c:strCache>
                <c:ptCount val="13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Ctes Accès Bases Dades i Subscripció a Publicacions 
     (DA 9a LCSP)</c:v>
                </c:pt>
                <c:pt idx="12">
                  <c:v>Tramitació d'Emergència
     (art. 120 LCSP)</c:v>
                </c:pt>
              </c:strCache>
            </c:strRef>
          </c:cat>
          <c:val>
            <c:numRef>
              <c:f>'2024 - CONTRACTACIÓ ANUAL'!$E$35:$E$47</c:f>
              <c:numCache>
                <c:formatCode>#,##0.00\ "€"</c:formatCode>
                <c:ptCount val="13"/>
                <c:pt idx="0">
                  <c:v>349556.9</c:v>
                </c:pt>
                <c:pt idx="1">
                  <c:v>79672.7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409979.16</c:v>
                </c:pt>
                <c:pt idx="8">
                  <c:v>31937.15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941-4EC9-B143-E488AE4140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ANUAL'!$L$34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E0-4614-B6B2-8480ED6050D5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0-4614-B6B2-8480ED6050D5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0-4614-B6B2-8480ED6050D5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E0-4614-B6B2-8480ED6050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ANUAL'!$J$35:$K$40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ANUAL'!$L$35:$L$40</c:f>
              <c:numCache>
                <c:formatCode>#,##0</c:formatCode>
                <c:ptCount val="6"/>
                <c:pt idx="0">
                  <c:v>0</c:v>
                </c:pt>
                <c:pt idx="1">
                  <c:v>124</c:v>
                </c:pt>
                <c:pt idx="2">
                  <c:v>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E0-4614-B6B2-8480ED6050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ANUAL'!$O$34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8-4612-8391-406F69627557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B8-4612-8391-406F69627557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B8-4612-8391-406F69627557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8-4612-8391-406F69627557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8-4612-8391-406F69627557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B8-4612-8391-406F696275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ANUAL'!$J$35:$K$40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ANUAL'!$O$35:$O$40</c:f>
              <c:numCache>
                <c:formatCode>#,##0.00\ "€"</c:formatCode>
                <c:ptCount val="6"/>
                <c:pt idx="0">
                  <c:v>0</c:v>
                </c:pt>
                <c:pt idx="1">
                  <c:v>738059.9</c:v>
                </c:pt>
                <c:pt idx="2">
                  <c:v>133086.01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FB8-4612-8391-406F696275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28</xdr:row>
      <xdr:rowOff>230909</xdr:rowOff>
    </xdr:from>
    <xdr:to>
      <xdr:col>24</xdr:col>
      <xdr:colOff>333375</xdr:colOff>
      <xdr:row>37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28</xdr:row>
      <xdr:rowOff>202046</xdr:rowOff>
    </xdr:from>
    <xdr:to>
      <xdr:col>30</xdr:col>
      <xdr:colOff>714375</xdr:colOff>
      <xdr:row>37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37</xdr:row>
      <xdr:rowOff>377220</xdr:rowOff>
    </xdr:from>
    <xdr:to>
      <xdr:col>24</xdr:col>
      <xdr:colOff>331231</xdr:colOff>
      <xdr:row>50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37</xdr:row>
      <xdr:rowOff>362912</xdr:rowOff>
    </xdr:from>
    <xdr:to>
      <xdr:col>30</xdr:col>
      <xdr:colOff>698500</xdr:colOff>
      <xdr:row>50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zoomScale="70" zoomScaleNormal="70" workbookViewId="0">
      <selection activeCell="O22" sqref="O2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53</v>
      </c>
      <c r="C7" s="31"/>
      <c r="D7" s="31"/>
      <c r="E7" s="31"/>
      <c r="F7" s="31"/>
      <c r="H7" s="69"/>
      <c r="I7" s="84" t="s">
        <v>46</v>
      </c>
      <c r="J7" s="85">
        <v>45382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62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5" si="0">IF(B13,B13/$B$26,"")</f>
        <v/>
      </c>
      <c r="D13" s="4"/>
      <c r="E13" s="5"/>
      <c r="F13" s="21" t="str">
        <f t="shared" ref="F13:F25" si="1">IF(E13,E13/$E$26,"")</f>
        <v/>
      </c>
      <c r="G13" s="1">
        <v>2</v>
      </c>
      <c r="H13" s="20">
        <f t="shared" ref="H13:H25" si="2">IF(G13,G13/$G$26,"")</f>
        <v>3.7037037037037035E-2</v>
      </c>
      <c r="I13" s="4">
        <v>288890</v>
      </c>
      <c r="J13" s="5">
        <v>349556.9</v>
      </c>
      <c r="K13" s="21">
        <f t="shared" ref="K13:K25" si="3">IF(J13,J13/$J$26,"")</f>
        <v>0.66627711842540371</v>
      </c>
      <c r="L13" s="1"/>
      <c r="M13" s="20" t="str">
        <f t="shared" ref="M13:M25" si="4">IF(L13,L13/$L$26,"")</f>
        <v/>
      </c>
      <c r="N13" s="4"/>
      <c r="O13" s="5"/>
      <c r="P13" s="21" t="str">
        <f t="shared" ref="P13:P25" si="5">IF(O13,O13/$O$26,"")</f>
        <v/>
      </c>
      <c r="Q13" s="1"/>
      <c r="R13" s="20" t="str">
        <f t="shared" ref="R13:R25" si="6">IF(Q13,Q13/$Q$26,"")</f>
        <v/>
      </c>
      <c r="S13" s="4">
        <v>0</v>
      </c>
      <c r="T13" s="5">
        <v>0</v>
      </c>
      <c r="U13" s="21" t="str">
        <f t="shared" ref="U13:U25" si="7">IF(T13,T13/$T$26,"")</f>
        <v/>
      </c>
      <c r="V13" s="1"/>
      <c r="W13" s="20" t="str">
        <f t="shared" ref="W13:W25" si="8">IF(V13,V13/$V$26,"")</f>
        <v/>
      </c>
      <c r="X13" s="4"/>
      <c r="Y13" s="5"/>
      <c r="Z13" s="21" t="str">
        <f t="shared" ref="Z13:Z25" si="9">IF(Y13,Y13/$Y$26,"")</f>
        <v/>
      </c>
      <c r="AA13" s="1"/>
      <c r="AB13" s="20" t="str">
        <f t="shared" ref="AB13:AB25" si="10">IF(AA13,AA13/$AA$26,"")</f>
        <v/>
      </c>
      <c r="AC13" s="4"/>
      <c r="AD13" s="5"/>
      <c r="AE13" s="21" t="str">
        <f t="shared" ref="AE13:AE25" si="11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37</v>
      </c>
      <c r="H20" s="62">
        <f t="shared" si="2"/>
        <v>0.68518518518518523</v>
      </c>
      <c r="I20" s="65">
        <v>135143.60999999999</v>
      </c>
      <c r="J20" s="66">
        <v>162263.46</v>
      </c>
      <c r="K20" s="63">
        <f t="shared" si="3"/>
        <v>0.30928421254032101</v>
      </c>
      <c r="L20" s="64">
        <v>3</v>
      </c>
      <c r="M20" s="62">
        <f t="shared" si="4"/>
        <v>0.33333333333333331</v>
      </c>
      <c r="N20" s="65">
        <v>4644.32</v>
      </c>
      <c r="O20" s="66">
        <v>5619.63</v>
      </c>
      <c r="P20" s="63">
        <f t="shared" si="5"/>
        <v>0.91661066600553265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15</v>
      </c>
      <c r="H21" s="20">
        <f t="shared" si="2"/>
        <v>0.27777777777777779</v>
      </c>
      <c r="I21" s="91">
        <v>10598.29</v>
      </c>
      <c r="J21" s="91">
        <v>12821.55</v>
      </c>
      <c r="K21" s="21">
        <f t="shared" si="3"/>
        <v>2.4438669034275204E-2</v>
      </c>
      <c r="L21" s="2">
        <v>6</v>
      </c>
      <c r="M21" s="20">
        <f t="shared" si="4"/>
        <v>0.66666666666666663</v>
      </c>
      <c r="N21" s="6">
        <v>422.52</v>
      </c>
      <c r="O21" s="7">
        <v>511.25</v>
      </c>
      <c r="P21" s="21">
        <f t="shared" si="5"/>
        <v>8.3389333994467352E-2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9.9" customHeight="1" x14ac:dyDescent="0.3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/>
      <c r="W24" s="20" t="str">
        <f t="shared" si="8"/>
        <v/>
      </c>
      <c r="X24" s="93"/>
      <c r="Y24" s="94"/>
      <c r="Z24" s="21" t="str">
        <f t="shared" si="9"/>
        <v/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0" customFormat="1" ht="36" customHeight="1" x14ac:dyDescent="0.3">
      <c r="A25" s="90" t="s">
        <v>52</v>
      </c>
      <c r="B25" s="64"/>
      <c r="C25" s="62" t="str">
        <f t="shared" si="0"/>
        <v/>
      </c>
      <c r="D25" s="65"/>
      <c r="E25" s="66"/>
      <c r="F25" s="63" t="str">
        <f t="shared" si="1"/>
        <v/>
      </c>
      <c r="G25" s="64"/>
      <c r="H25" s="62" t="str">
        <f t="shared" si="2"/>
        <v/>
      </c>
      <c r="I25" s="65"/>
      <c r="J25" s="66"/>
      <c r="K25" s="63" t="str">
        <f t="shared" si="3"/>
        <v/>
      </c>
      <c r="L25" s="64"/>
      <c r="M25" s="62" t="str">
        <f t="shared" si="4"/>
        <v/>
      </c>
      <c r="N25" s="65"/>
      <c r="O25" s="66"/>
      <c r="P25" s="63" t="str">
        <f t="shared" si="5"/>
        <v/>
      </c>
      <c r="Q25" s="64"/>
      <c r="R25" s="62" t="str">
        <f t="shared" si="6"/>
        <v/>
      </c>
      <c r="S25" s="65"/>
      <c r="T25" s="66"/>
      <c r="U25" s="63" t="str">
        <f t="shared" si="7"/>
        <v/>
      </c>
      <c r="V25" s="64"/>
      <c r="W25" s="62" t="str">
        <f t="shared" si="8"/>
        <v/>
      </c>
      <c r="X25" s="65"/>
      <c r="Y25" s="66"/>
      <c r="Z25" s="63" t="str">
        <f t="shared" si="9"/>
        <v/>
      </c>
      <c r="AA25" s="64"/>
      <c r="AB25" s="20" t="str">
        <f t="shared" si="10"/>
        <v/>
      </c>
      <c r="AC25" s="65"/>
      <c r="AD25" s="66"/>
      <c r="AE25" s="63" t="str">
        <f t="shared" si="11"/>
        <v/>
      </c>
    </row>
    <row r="26" spans="1:31" ht="33" customHeight="1" thickBot="1" x14ac:dyDescent="0.3">
      <c r="A26" s="78" t="s">
        <v>0</v>
      </c>
      <c r="B26" s="16">
        <f t="shared" ref="B26:AE26" si="12">SUM(B13:B25)</f>
        <v>0</v>
      </c>
      <c r="C26" s="17">
        <f t="shared" si="12"/>
        <v>0</v>
      </c>
      <c r="D26" s="18">
        <f t="shared" si="12"/>
        <v>0</v>
      </c>
      <c r="E26" s="18">
        <f t="shared" si="12"/>
        <v>0</v>
      </c>
      <c r="F26" s="19">
        <f t="shared" si="12"/>
        <v>0</v>
      </c>
      <c r="G26" s="16">
        <f t="shared" si="12"/>
        <v>54</v>
      </c>
      <c r="H26" s="17">
        <f t="shared" si="12"/>
        <v>1</v>
      </c>
      <c r="I26" s="18">
        <f t="shared" si="12"/>
        <v>434631.89999999997</v>
      </c>
      <c r="J26" s="18">
        <f t="shared" si="12"/>
        <v>524641.91</v>
      </c>
      <c r="K26" s="19">
        <f t="shared" si="12"/>
        <v>0.99999999999999989</v>
      </c>
      <c r="L26" s="16">
        <f t="shared" si="12"/>
        <v>9</v>
      </c>
      <c r="M26" s="17">
        <f t="shared" si="12"/>
        <v>1</v>
      </c>
      <c r="N26" s="18">
        <f t="shared" si="12"/>
        <v>5066.84</v>
      </c>
      <c r="O26" s="18">
        <f t="shared" si="12"/>
        <v>6130.88</v>
      </c>
      <c r="P26" s="19">
        <f t="shared" si="12"/>
        <v>1</v>
      </c>
      <c r="Q26" s="16">
        <f t="shared" si="12"/>
        <v>0</v>
      </c>
      <c r="R26" s="17">
        <f t="shared" si="12"/>
        <v>0</v>
      </c>
      <c r="S26" s="18">
        <f t="shared" si="12"/>
        <v>0</v>
      </c>
      <c r="T26" s="18">
        <f t="shared" si="12"/>
        <v>0</v>
      </c>
      <c r="U26" s="19">
        <f t="shared" si="12"/>
        <v>0</v>
      </c>
      <c r="V26" s="16">
        <f t="shared" si="12"/>
        <v>0</v>
      </c>
      <c r="W26" s="17">
        <f t="shared" si="12"/>
        <v>0</v>
      </c>
      <c r="X26" s="18">
        <f t="shared" si="12"/>
        <v>0</v>
      </c>
      <c r="Y26" s="18">
        <f t="shared" si="12"/>
        <v>0</v>
      </c>
      <c r="Z26" s="19">
        <f t="shared" si="12"/>
        <v>0</v>
      </c>
      <c r="AA26" s="16">
        <f t="shared" si="12"/>
        <v>0</v>
      </c>
      <c r="AB26" s="17">
        <f t="shared" si="12"/>
        <v>0</v>
      </c>
      <c r="AC26" s="18">
        <f t="shared" si="12"/>
        <v>0</v>
      </c>
      <c r="AD26" s="18">
        <f t="shared" si="12"/>
        <v>0</v>
      </c>
      <c r="AE26" s="19">
        <f t="shared" si="12"/>
        <v>0</v>
      </c>
    </row>
    <row r="27" spans="1:31" s="24" customFormat="1" ht="18.600000000000001" customHeight="1" x14ac:dyDescent="0.25">
      <c r="B27" s="25"/>
      <c r="H27" s="25"/>
      <c r="N27" s="25"/>
    </row>
    <row r="28" spans="1:31" s="47" customFormat="1" ht="34.200000000000003" customHeight="1" x14ac:dyDescent="0.3">
      <c r="A28" s="143" t="s">
        <v>60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2" customHeight="1" x14ac:dyDescent="0.25">
      <c r="A29" s="144" t="s">
        <v>61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5" customHeight="1" x14ac:dyDescent="0.3">
      <c r="A30" s="139" t="s">
        <v>36</v>
      </c>
      <c r="B30" s="139"/>
      <c r="C30" s="139"/>
      <c r="D30" s="139"/>
      <c r="E30" s="139"/>
      <c r="F30" s="139"/>
      <c r="G30" s="139"/>
      <c r="H30" s="139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35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">
      <c r="A32" s="120" t="s">
        <v>10</v>
      </c>
      <c r="B32" s="125" t="s">
        <v>17</v>
      </c>
      <c r="C32" s="126"/>
      <c r="D32" s="126"/>
      <c r="E32" s="126"/>
      <c r="F32" s="127"/>
      <c r="G32" s="24"/>
      <c r="J32" s="131" t="s">
        <v>15</v>
      </c>
      <c r="K32" s="132"/>
      <c r="L32" s="125" t="s">
        <v>16</v>
      </c>
      <c r="M32" s="126"/>
      <c r="N32" s="126"/>
      <c r="O32" s="126"/>
      <c r="P32" s="12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35">
      <c r="A33" s="121"/>
      <c r="B33" s="140"/>
      <c r="C33" s="141"/>
      <c r="D33" s="141"/>
      <c r="E33" s="141"/>
      <c r="F33" s="142"/>
      <c r="G33" s="24"/>
      <c r="J33" s="133"/>
      <c r="K33" s="134"/>
      <c r="L33" s="128"/>
      <c r="M33" s="129"/>
      <c r="N33" s="129"/>
      <c r="O33" s="129"/>
      <c r="P33" s="130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thickBot="1" x14ac:dyDescent="0.35">
      <c r="A34" s="122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35"/>
      <c r="K34" s="136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3">
      <c r="A35" s="39" t="s">
        <v>25</v>
      </c>
      <c r="B35" s="9">
        <f t="shared" ref="B35:B46" si="13">B13+G13+L13+Q13+AA13+V13</f>
        <v>2</v>
      </c>
      <c r="C35" s="8">
        <f t="shared" ref="C35:C46" si="14">IF(B35,B35/$B$48,"")</f>
        <v>3.1746031746031744E-2</v>
      </c>
      <c r="D35" s="10">
        <f t="shared" ref="D35:D46" si="15">D13+I13+N13+S13+AC13+X13</f>
        <v>288890</v>
      </c>
      <c r="E35" s="11">
        <f t="shared" ref="E35:E46" si="16">E13+J13+O13+T13+AD13+Y13</f>
        <v>349556.9</v>
      </c>
      <c r="F35" s="21">
        <f t="shared" ref="F35:F44" si="17">IF(E35,E35/$E$48,"")</f>
        <v>0.65858104745723678</v>
      </c>
      <c r="J35" s="100" t="s">
        <v>3</v>
      </c>
      <c r="K35" s="101"/>
      <c r="L35" s="54">
        <f>B26</f>
        <v>0</v>
      </c>
      <c r="M35" s="8" t="str">
        <f t="shared" ref="M35:M40" si="18">IF(L35,L35/$L$41,"")</f>
        <v/>
      </c>
      <c r="N35" s="55">
        <f>D26</f>
        <v>0</v>
      </c>
      <c r="O35" s="55">
        <f>E26</f>
        <v>0</v>
      </c>
      <c r="P35" s="56" t="str">
        <f t="shared" ref="P35:P40" si="19">IF(O35,O35/$O$41,"")</f>
        <v/>
      </c>
    </row>
    <row r="36" spans="1:33" s="24" customFormat="1" ht="30" customHeight="1" x14ac:dyDescent="0.3">
      <c r="A36" s="41" t="s">
        <v>18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96" t="s">
        <v>1</v>
      </c>
      <c r="K36" s="97"/>
      <c r="L36" s="57">
        <f>G26</f>
        <v>54</v>
      </c>
      <c r="M36" s="8">
        <f t="shared" si="18"/>
        <v>0.8571428571428571</v>
      </c>
      <c r="N36" s="58">
        <f>I26</f>
        <v>434631.89999999997</v>
      </c>
      <c r="O36" s="58">
        <f>J26</f>
        <v>524641.91</v>
      </c>
      <c r="P36" s="56">
        <f t="shared" si="19"/>
        <v>0.98844914412436247</v>
      </c>
    </row>
    <row r="37" spans="1:33" ht="30" customHeight="1" x14ac:dyDescent="0.3">
      <c r="A37" s="41" t="s">
        <v>19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6" t="s">
        <v>2</v>
      </c>
      <c r="K37" s="97"/>
      <c r="L37" s="57">
        <f>L26</f>
        <v>9</v>
      </c>
      <c r="M37" s="8">
        <f t="shared" si="18"/>
        <v>0.14285714285714285</v>
      </c>
      <c r="N37" s="58">
        <f>N26</f>
        <v>5066.84</v>
      </c>
      <c r="O37" s="58">
        <f>O26</f>
        <v>6130.88</v>
      </c>
      <c r="P37" s="56">
        <f t="shared" si="19"/>
        <v>1.1550855875637483E-2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2">
        <f t="shared" si="13"/>
        <v>0</v>
      </c>
      <c r="C38" s="8" t="str">
        <f t="shared" si="14"/>
        <v/>
      </c>
      <c r="D38" s="13">
        <f t="shared" si="15"/>
        <v>0</v>
      </c>
      <c r="E38" s="14">
        <f t="shared" si="16"/>
        <v>0</v>
      </c>
      <c r="F38" s="21" t="str">
        <f t="shared" si="17"/>
        <v/>
      </c>
      <c r="G38" s="24"/>
      <c r="J38" s="96" t="s">
        <v>34</v>
      </c>
      <c r="K38" s="97"/>
      <c r="L38" s="57">
        <f>Q26</f>
        <v>0</v>
      </c>
      <c r="M38" s="8" t="str">
        <f t="shared" si="18"/>
        <v/>
      </c>
      <c r="N38" s="58">
        <f>S26</f>
        <v>0</v>
      </c>
      <c r="O38" s="58">
        <f>T26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1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96" t="s">
        <v>5</v>
      </c>
      <c r="K39" s="97"/>
      <c r="L39" s="57">
        <f>V26</f>
        <v>0</v>
      </c>
      <c r="M39" s="8" t="str">
        <f t="shared" si="18"/>
        <v/>
      </c>
      <c r="N39" s="58">
        <f>X26</f>
        <v>0</v>
      </c>
      <c r="O39" s="58">
        <f>Y26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3">
      <c r="A40" s="42" t="s">
        <v>33</v>
      </c>
      <c r="B40" s="15">
        <f t="shared" si="13"/>
        <v>0</v>
      </c>
      <c r="C40" s="8" t="str">
        <f t="shared" si="14"/>
        <v/>
      </c>
      <c r="D40" s="13">
        <f t="shared" si="15"/>
        <v>0</v>
      </c>
      <c r="E40" s="22">
        <f t="shared" si="16"/>
        <v>0</v>
      </c>
      <c r="F40" s="21" t="str">
        <f t="shared" si="17"/>
        <v/>
      </c>
      <c r="G40" s="24"/>
      <c r="J40" s="96" t="s">
        <v>4</v>
      </c>
      <c r="K40" s="97"/>
      <c r="L40" s="57">
        <f>AA26</f>
        <v>0</v>
      </c>
      <c r="M40" s="8" t="str">
        <f t="shared" si="18"/>
        <v/>
      </c>
      <c r="N40" s="58">
        <f>AC26</f>
        <v>0</v>
      </c>
      <c r="O40" s="58">
        <f>AD26</f>
        <v>0</v>
      </c>
      <c r="P40" s="56" t="str">
        <f t="shared" si="1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35">
      <c r="A41" s="42" t="s">
        <v>28</v>
      </c>
      <c r="B41" s="12">
        <f t="shared" si="13"/>
        <v>0</v>
      </c>
      <c r="C41" s="8" t="str">
        <f t="shared" si="14"/>
        <v/>
      </c>
      <c r="D41" s="13">
        <f t="shared" si="15"/>
        <v>0</v>
      </c>
      <c r="E41" s="14">
        <f t="shared" si="16"/>
        <v>0</v>
      </c>
      <c r="F41" s="21" t="str">
        <f t="shared" si="17"/>
        <v/>
      </c>
      <c r="G41" s="24"/>
      <c r="J41" s="98" t="s">
        <v>0</v>
      </c>
      <c r="K41" s="99"/>
      <c r="L41" s="79">
        <f>SUM(L35:L40)</f>
        <v>63</v>
      </c>
      <c r="M41" s="17">
        <f>SUM(M35:M40)</f>
        <v>1</v>
      </c>
      <c r="N41" s="80">
        <f>SUM(N35:N40)</f>
        <v>439698.74</v>
      </c>
      <c r="O41" s="81">
        <f>SUM(O35:O40)</f>
        <v>530772.79</v>
      </c>
      <c r="P41" s="82">
        <f>SUM(P35:P40)</f>
        <v>1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3" t="s">
        <v>29</v>
      </c>
      <c r="B42" s="12">
        <f t="shared" si="13"/>
        <v>40</v>
      </c>
      <c r="C42" s="8">
        <f t="shared" si="14"/>
        <v>0.63492063492063489</v>
      </c>
      <c r="D42" s="13">
        <f t="shared" si="15"/>
        <v>139787.93</v>
      </c>
      <c r="E42" s="14">
        <f t="shared" si="16"/>
        <v>167883.09</v>
      </c>
      <c r="F42" s="21">
        <f t="shared" si="17"/>
        <v>0.31629935287375976</v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">
      <c r="A43" s="89" t="s">
        <v>50</v>
      </c>
      <c r="B43" s="12">
        <f t="shared" si="13"/>
        <v>21</v>
      </c>
      <c r="C43" s="8">
        <f t="shared" si="14"/>
        <v>0.33333333333333331</v>
      </c>
      <c r="D43" s="13">
        <f t="shared" si="15"/>
        <v>11020.810000000001</v>
      </c>
      <c r="E43" s="14">
        <f t="shared" si="16"/>
        <v>13332.8</v>
      </c>
      <c r="F43" s="21">
        <f t="shared" si="17"/>
        <v>2.5119599669003376E-2</v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76" t="s">
        <v>45</v>
      </c>
      <c r="B44" s="12">
        <f t="shared" si="13"/>
        <v>0</v>
      </c>
      <c r="C44" s="8" t="str">
        <f t="shared" si="14"/>
        <v/>
      </c>
      <c r="D44" s="13">
        <f t="shared" si="15"/>
        <v>0</v>
      </c>
      <c r="E44" s="14">
        <f t="shared" si="16"/>
        <v>0</v>
      </c>
      <c r="F44" s="21" t="str">
        <f t="shared" si="17"/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47</v>
      </c>
      <c r="B45" s="12">
        <f t="shared" si="13"/>
        <v>0</v>
      </c>
      <c r="C45" s="8" t="str">
        <f t="shared" si="14"/>
        <v/>
      </c>
      <c r="D45" s="13">
        <f t="shared" si="15"/>
        <v>0</v>
      </c>
      <c r="E45" s="14">
        <f t="shared" si="16"/>
        <v>0</v>
      </c>
      <c r="F45" s="21" t="str">
        <f t="shared" ref="F45" si="20"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50000000000003" customHeight="1" x14ac:dyDescent="0.3">
      <c r="A46" s="88" t="s">
        <v>59</v>
      </c>
      <c r="B46" s="12">
        <f t="shared" si="13"/>
        <v>0</v>
      </c>
      <c r="C46" s="8" t="str">
        <f t="shared" si="14"/>
        <v/>
      </c>
      <c r="D46" s="13">
        <f t="shared" si="15"/>
        <v>0</v>
      </c>
      <c r="E46" s="14">
        <f t="shared" si="16"/>
        <v>0</v>
      </c>
      <c r="F46" s="21" t="str">
        <f t="shared" ref="F46" si="21">IF(E46,E46/$E$48,"")</f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90" t="s">
        <v>52</v>
      </c>
      <c r="B47" s="12">
        <f t="shared" ref="B47" si="22">B25+G25+L25+Q25+AA25+V25</f>
        <v>0</v>
      </c>
      <c r="C47" s="8" t="str">
        <f t="shared" ref="C47" si="23">IF(B47,B47/$B$48,"")</f>
        <v/>
      </c>
      <c r="D47" s="13">
        <f t="shared" ref="D47" si="24">D25+I25+N25+S25+AC25+X25</f>
        <v>0</v>
      </c>
      <c r="E47" s="14">
        <f t="shared" ref="E47" si="25">E25+J25+O25+T25+AD25+Y25</f>
        <v>0</v>
      </c>
      <c r="F47" s="21" t="str">
        <f t="shared" ref="F47" si="26"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35">
      <c r="A48" s="61" t="s">
        <v>0</v>
      </c>
      <c r="B48" s="16">
        <f>SUM(B35:B47)</f>
        <v>63</v>
      </c>
      <c r="C48" s="17">
        <f>SUM(C35:C47)</f>
        <v>1</v>
      </c>
      <c r="D48" s="18">
        <f>SUM(D35:D47)</f>
        <v>439698.74</v>
      </c>
      <c r="E48" s="18">
        <f>SUM(E35:E47)</f>
        <v>530772.79</v>
      </c>
      <c r="F48" s="19">
        <f>SUM(F35:F47)</f>
        <v>0.99999999999999989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" customHeight="1" x14ac:dyDescent="0.3">
      <c r="B50" s="25"/>
      <c r="H50" s="25"/>
      <c r="N50" s="25"/>
    </row>
    <row r="51" spans="1:33" s="24" customFormat="1" x14ac:dyDescent="0.3">
      <c r="B51" s="25"/>
      <c r="H51" s="25"/>
      <c r="N51" s="25"/>
    </row>
    <row r="52" spans="1:33" s="24" customFormat="1" x14ac:dyDescent="0.3">
      <c r="B52" s="25"/>
      <c r="H52" s="25"/>
      <c r="N52" s="25"/>
    </row>
    <row r="53" spans="1:33" s="24" customFormat="1" x14ac:dyDescent="0.3">
      <c r="B53" s="25"/>
      <c r="H53" s="25"/>
      <c r="N53" s="25"/>
    </row>
    <row r="54" spans="1:33" s="24" customFormat="1" x14ac:dyDescent="0.3">
      <c r="B54" s="25"/>
      <c r="H54" s="25"/>
      <c r="N54" s="25"/>
    </row>
    <row r="55" spans="1:33" s="24" customFormat="1" x14ac:dyDescent="0.3">
      <c r="B55" s="25"/>
      <c r="H55" s="25"/>
      <c r="N55" s="25"/>
    </row>
    <row r="56" spans="1:33" s="24" customFormat="1" x14ac:dyDescent="0.3">
      <c r="B56" s="25"/>
      <c r="H56" s="25"/>
      <c r="N56" s="25"/>
    </row>
    <row r="57" spans="1:33" s="24" customFormat="1" x14ac:dyDescent="0.3">
      <c r="B57" s="25"/>
      <c r="H57" s="25"/>
      <c r="N57" s="25"/>
    </row>
    <row r="58" spans="1:33" s="24" customFormat="1" x14ac:dyDescent="0.3">
      <c r="B58" s="25"/>
      <c r="H58" s="25"/>
      <c r="N58" s="25"/>
    </row>
    <row r="59" spans="1:33" s="24" customFormat="1" x14ac:dyDescent="0.3">
      <c r="B59" s="25"/>
      <c r="H59" s="25"/>
      <c r="N59" s="25"/>
    </row>
    <row r="60" spans="1:33" s="24" customFormat="1" x14ac:dyDescent="0.3">
      <c r="B60" s="25"/>
      <c r="H60" s="25"/>
      <c r="N60" s="25"/>
    </row>
    <row r="61" spans="1:33" s="24" customFormat="1" x14ac:dyDescent="0.3">
      <c r="B61" s="25"/>
      <c r="H61" s="25"/>
      <c r="N61" s="25"/>
    </row>
    <row r="62" spans="1:33" s="24" customFormat="1" x14ac:dyDescent="0.3">
      <c r="B62" s="25"/>
      <c r="H62" s="25"/>
      <c r="N62" s="25"/>
    </row>
    <row r="63" spans="1:33" s="24" customFormat="1" x14ac:dyDescent="0.3">
      <c r="B63" s="25"/>
      <c r="H63" s="25"/>
      <c r="N63" s="25"/>
    </row>
    <row r="64" spans="1:33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H106" s="25"/>
      <c r="N106" s="25"/>
    </row>
    <row r="107" spans="2:21" s="24" customFormat="1" x14ac:dyDescent="0.3">
      <c r="B107" s="25"/>
      <c r="H107" s="25"/>
      <c r="N107" s="25"/>
    </row>
    <row r="108" spans="2:21" s="24" customFormat="1" x14ac:dyDescent="0.3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mergeCells count="22">
    <mergeCell ref="A32:A34"/>
    <mergeCell ref="L11:P11"/>
    <mergeCell ref="L32:P33"/>
    <mergeCell ref="J32:K34"/>
    <mergeCell ref="A11:A12"/>
    <mergeCell ref="A30:H30"/>
    <mergeCell ref="B32:F33"/>
    <mergeCell ref="A28:Q28"/>
    <mergeCell ref="A29:Q29"/>
    <mergeCell ref="B10:AE10"/>
    <mergeCell ref="B11:F11"/>
    <mergeCell ref="G11:K11"/>
    <mergeCell ref="Q11:U11"/>
    <mergeCell ref="AA11:AE11"/>
    <mergeCell ref="V11:Z11"/>
    <mergeCell ref="J39:K39"/>
    <mergeCell ref="J41:K41"/>
    <mergeCell ref="J35:K35"/>
    <mergeCell ref="J36:K36"/>
    <mergeCell ref="J37:K37"/>
    <mergeCell ref="J38:K38"/>
    <mergeCell ref="J40:K40"/>
  </mergeCells>
  <hyperlinks>
    <hyperlink ref="A29" r:id="rId1" location="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M35:M40 C45:C46 C35:C44 C4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opLeftCell="A10" zoomScale="80" zoomScaleNormal="80" workbookViewId="0">
      <selection activeCell="G22" sqref="G2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45473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 t="shared" ref="M13:M24" si="4">IF(L13,L13/$L$26,"")</f>
        <v/>
      </c>
      <c r="N13" s="4"/>
      <c r="O13" s="5"/>
      <c r="P13" s="21" t="str">
        <f t="shared" ref="P13:P24" si="5">IF(O13,O13/$O$26,"")</f>
        <v/>
      </c>
      <c r="Q13" s="1"/>
      <c r="R13" s="20" t="str">
        <f t="shared" ref="R13:R24" si="6">IF(Q13,Q13/$Q$26,"")</f>
        <v/>
      </c>
      <c r="S13" s="4"/>
      <c r="T13" s="5"/>
      <c r="U13" s="21" t="str">
        <f t="shared" ref="U13:U25" si="7">IF(T13,T13/$T$26,"")</f>
        <v/>
      </c>
      <c r="V13" s="1"/>
      <c r="W13" s="20" t="str">
        <f t="shared" ref="W13:W24" si="8">IF(V13,V13/$V$26,"")</f>
        <v/>
      </c>
      <c r="X13" s="4"/>
      <c r="Y13" s="5"/>
      <c r="Z13" s="21" t="str">
        <f t="shared" ref="Z13:Z24" si="9">IF(Y13,Y13/$Y$26,"")</f>
        <v/>
      </c>
      <c r="AA13" s="1"/>
      <c r="AB13" s="20" t="str">
        <f t="shared" ref="AB13:AB24" si="10">IF(AA13,AA13/$AA$26,"")</f>
        <v/>
      </c>
      <c r="AC13" s="4"/>
      <c r="AD13" s="5"/>
      <c r="AE13" s="21" t="str">
        <f t="shared" ref="AE13:AE24" si="11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3.3333333333333333E-2</v>
      </c>
      <c r="N14" s="6">
        <v>65845.210000000006</v>
      </c>
      <c r="O14" s="7">
        <v>79672.7</v>
      </c>
      <c r="P14" s="21">
        <f t="shared" si="5"/>
        <v>0.78049542685540163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32</v>
      </c>
      <c r="H20" s="62">
        <f t="shared" si="2"/>
        <v>0.84210526315789469</v>
      </c>
      <c r="I20" s="65">
        <v>120941.12</v>
      </c>
      <c r="J20" s="66">
        <v>145660.81</v>
      </c>
      <c r="K20" s="21">
        <f t="shared" si="3"/>
        <v>0.98599890691872794</v>
      </c>
      <c r="L20" s="64">
        <v>10</v>
      </c>
      <c r="M20" s="62">
        <f t="shared" si="4"/>
        <v>0.33333333333333331</v>
      </c>
      <c r="N20" s="65">
        <v>13999.38</v>
      </c>
      <c r="O20" s="66">
        <v>16939.25</v>
      </c>
      <c r="P20" s="63">
        <f t="shared" si="5"/>
        <v>0.16594149764424154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6</v>
      </c>
      <c r="H21" s="20">
        <f t="shared" si="2"/>
        <v>0.15789473684210525</v>
      </c>
      <c r="I21" s="6">
        <v>1709.4</v>
      </c>
      <c r="J21" s="7">
        <v>2068.37</v>
      </c>
      <c r="K21" s="21">
        <f t="shared" si="3"/>
        <v>1.4001093081272096E-2</v>
      </c>
      <c r="L21" s="2">
        <v>19</v>
      </c>
      <c r="M21" s="20">
        <f t="shared" si="4"/>
        <v>0.6333333333333333</v>
      </c>
      <c r="N21" s="6">
        <v>4518.76</v>
      </c>
      <c r="O21" s="7">
        <v>5467.7</v>
      </c>
      <c r="P21" s="21">
        <f t="shared" si="5"/>
        <v>5.3563075500356827E-2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9.9" customHeight="1" x14ac:dyDescent="0.3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/>
      <c r="W24" s="20" t="str">
        <f t="shared" si="8"/>
        <v/>
      </c>
      <c r="X24" s="93"/>
      <c r="Y24" s="94"/>
      <c r="Z24" s="21" t="str">
        <f t="shared" si="9"/>
        <v/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0" customFormat="1" ht="36" customHeight="1" x14ac:dyDescent="0.3">
      <c r="A25" s="90" t="s">
        <v>52</v>
      </c>
      <c r="B25" s="64"/>
      <c r="C25" s="62" t="str">
        <f t="shared" ref="C25" si="12">IF(B25,B25/$B$26,"")</f>
        <v/>
      </c>
      <c r="D25" s="65"/>
      <c r="E25" s="66"/>
      <c r="F25" s="63" t="str">
        <f t="shared" si="1"/>
        <v/>
      </c>
      <c r="G25" s="64"/>
      <c r="H25" s="62" t="str">
        <f t="shared" ref="H25" si="13">IF(G25,G25/$G$26,"")</f>
        <v/>
      </c>
      <c r="I25" s="65"/>
      <c r="J25" s="66"/>
      <c r="K25" s="63" t="str">
        <f t="shared" ref="K25" si="14">IF(J25,J25/$J$26,"")</f>
        <v/>
      </c>
      <c r="L25" s="64"/>
      <c r="M25" s="62" t="str">
        <f t="shared" ref="M25" si="15">IF(L25,L25/$L$26,"")</f>
        <v/>
      </c>
      <c r="N25" s="65"/>
      <c r="O25" s="66"/>
      <c r="P25" s="63" t="str">
        <f t="shared" ref="P25" si="16">IF(O25,O25/$O$26,"")</f>
        <v/>
      </c>
      <c r="Q25" s="64"/>
      <c r="R25" s="62" t="str">
        <f t="shared" ref="R25" si="17">IF(Q25,Q25/$Q$26,"")</f>
        <v/>
      </c>
      <c r="S25" s="65"/>
      <c r="T25" s="66"/>
      <c r="U25" s="63" t="str">
        <f t="shared" si="7"/>
        <v/>
      </c>
      <c r="V25" s="64"/>
      <c r="W25" s="62" t="str">
        <f t="shared" ref="W25" si="18">IF(V25,V25/$V$26,"")</f>
        <v/>
      </c>
      <c r="X25" s="65"/>
      <c r="Y25" s="66"/>
      <c r="Z25" s="63" t="str">
        <f t="shared" ref="Z25" si="19">IF(Y25,Y25/$Y$26,"")</f>
        <v/>
      </c>
      <c r="AA25" s="64"/>
      <c r="AB25" s="20" t="str">
        <f t="shared" ref="AB25" si="20">IF(AA25,AA25/$AA$26,"")</f>
        <v/>
      </c>
      <c r="AC25" s="65"/>
      <c r="AD25" s="66"/>
      <c r="AE25" s="63" t="str">
        <f t="shared" ref="AE25" si="21">IF(AD25,AD25/$AD$26,"")</f>
        <v/>
      </c>
    </row>
    <row r="26" spans="1:31" ht="33" customHeight="1" thickBot="1" x14ac:dyDescent="0.3">
      <c r="A26" s="78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38</v>
      </c>
      <c r="H26" s="17">
        <f t="shared" si="22"/>
        <v>1</v>
      </c>
      <c r="I26" s="18">
        <f t="shared" si="22"/>
        <v>122650.51999999999</v>
      </c>
      <c r="J26" s="18">
        <f t="shared" si="22"/>
        <v>147729.18</v>
      </c>
      <c r="K26" s="19">
        <f t="shared" si="22"/>
        <v>1</v>
      </c>
      <c r="L26" s="16">
        <f t="shared" si="22"/>
        <v>30</v>
      </c>
      <c r="M26" s="17">
        <f t="shared" si="22"/>
        <v>1</v>
      </c>
      <c r="N26" s="18">
        <f t="shared" si="22"/>
        <v>84363.35</v>
      </c>
      <c r="O26" s="18">
        <f t="shared" si="22"/>
        <v>102079.65</v>
      </c>
      <c r="P26" s="19">
        <f t="shared" si="22"/>
        <v>1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4" customFormat="1" ht="18" customHeight="1" x14ac:dyDescent="0.25">
      <c r="B27" s="25"/>
      <c r="H27" s="25"/>
      <c r="N27" s="25"/>
    </row>
    <row r="28" spans="1:31" s="47" customFormat="1" ht="34.200000000000003" customHeight="1" x14ac:dyDescent="0.25">
      <c r="A28" s="143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2" customHeight="1" x14ac:dyDescent="0.25">
      <c r="A29" s="144" t="str">
        <f>'CONTRACTACIO 1r TR 2024'!A29:Q29</f>
        <v>https://bcnroc.ajuntament.barcelona.cat/jspui/bitstream/11703/117122/5/GM_Pressupost_2020.pdf#page=218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5" customHeight="1" x14ac:dyDescent="0.3">
      <c r="A30" s="139" t="s">
        <v>36</v>
      </c>
      <c r="B30" s="139"/>
      <c r="C30" s="139"/>
      <c r="D30" s="139"/>
      <c r="E30" s="139"/>
      <c r="F30" s="139"/>
      <c r="G30" s="139"/>
      <c r="H30" s="139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3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">
      <c r="A32" s="120" t="s">
        <v>10</v>
      </c>
      <c r="B32" s="125" t="s">
        <v>17</v>
      </c>
      <c r="C32" s="126"/>
      <c r="D32" s="126"/>
      <c r="E32" s="126"/>
      <c r="F32" s="127"/>
      <c r="G32" s="24"/>
      <c r="J32" s="131" t="s">
        <v>15</v>
      </c>
      <c r="K32" s="132"/>
      <c r="L32" s="125" t="s">
        <v>16</v>
      </c>
      <c r="M32" s="126"/>
      <c r="N32" s="126"/>
      <c r="O32" s="126"/>
      <c r="P32" s="12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35">
      <c r="A33" s="121"/>
      <c r="B33" s="128"/>
      <c r="C33" s="129"/>
      <c r="D33" s="129"/>
      <c r="E33" s="129"/>
      <c r="F33" s="130"/>
      <c r="G33" s="24"/>
      <c r="J33" s="133"/>
      <c r="K33" s="134"/>
      <c r="L33" s="128"/>
      <c r="M33" s="129"/>
      <c r="N33" s="129"/>
      <c r="O33" s="129"/>
      <c r="P33" s="130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thickBot="1" x14ac:dyDescent="0.35">
      <c r="A34" s="122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35"/>
      <c r="K34" s="136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3">
      <c r="A35" s="39" t="s">
        <v>25</v>
      </c>
      <c r="B35" s="9">
        <f t="shared" ref="B35:B46" si="23">B13+G13+L13+Q13+AA13+V13</f>
        <v>0</v>
      </c>
      <c r="C35" s="8" t="str">
        <f t="shared" ref="C35:C47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3" si="27">IF(E35,E35/$E$48,"")</f>
        <v/>
      </c>
      <c r="J35" s="100" t="s">
        <v>3</v>
      </c>
      <c r="K35" s="101"/>
      <c r="L35" s="54">
        <f>B26</f>
        <v>0</v>
      </c>
      <c r="M35" s="8" t="str">
        <f t="shared" ref="M35:M40" si="28">IF(L35,L35/$L$41,"")</f>
        <v/>
      </c>
      <c r="N35" s="55">
        <f>D26</f>
        <v>0</v>
      </c>
      <c r="O35" s="55">
        <f>E26</f>
        <v>0</v>
      </c>
      <c r="P35" s="56" t="str">
        <f t="shared" ref="P35:P40" si="29">IF(O35,O35/$O$41,"")</f>
        <v/>
      </c>
    </row>
    <row r="36" spans="1:33" s="24" customFormat="1" ht="30" customHeight="1" x14ac:dyDescent="0.3">
      <c r="A36" s="41" t="s">
        <v>18</v>
      </c>
      <c r="B36" s="12">
        <f t="shared" si="23"/>
        <v>1</v>
      </c>
      <c r="C36" s="8">
        <f t="shared" si="24"/>
        <v>1.4705882352941176E-2</v>
      </c>
      <c r="D36" s="13">
        <f t="shared" si="25"/>
        <v>65845.210000000006</v>
      </c>
      <c r="E36" s="14">
        <f t="shared" si="26"/>
        <v>79672.7</v>
      </c>
      <c r="F36" s="21">
        <f t="shared" si="27"/>
        <v>0.31893468297337607</v>
      </c>
      <c r="J36" s="96" t="s">
        <v>1</v>
      </c>
      <c r="K36" s="97"/>
      <c r="L36" s="57">
        <f>G26</f>
        <v>38</v>
      </c>
      <c r="M36" s="8">
        <f t="shared" si="28"/>
        <v>0.55882352941176472</v>
      </c>
      <c r="N36" s="58">
        <f>I26</f>
        <v>122650.51999999999</v>
      </c>
      <c r="O36" s="58">
        <f>J26</f>
        <v>147729.18</v>
      </c>
      <c r="P36" s="56">
        <f t="shared" si="29"/>
        <v>0.59136892799185681</v>
      </c>
    </row>
    <row r="37" spans="1:33" ht="30" customHeight="1" x14ac:dyDescent="0.3">
      <c r="A37" s="41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6" t="s">
        <v>2</v>
      </c>
      <c r="K37" s="97"/>
      <c r="L37" s="57">
        <f>L26</f>
        <v>30</v>
      </c>
      <c r="M37" s="8">
        <f t="shared" si="28"/>
        <v>0.44117647058823528</v>
      </c>
      <c r="N37" s="58">
        <f>N26</f>
        <v>84363.35</v>
      </c>
      <c r="O37" s="58">
        <f>O26</f>
        <v>102079.65</v>
      </c>
      <c r="P37" s="56">
        <f t="shared" si="29"/>
        <v>0.40863107200814319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4"/>
      <c r="J38" s="96" t="s">
        <v>34</v>
      </c>
      <c r="K38" s="97"/>
      <c r="L38" s="57">
        <f>Q26</f>
        <v>0</v>
      </c>
      <c r="M38" s="8" t="str">
        <f t="shared" si="28"/>
        <v/>
      </c>
      <c r="N38" s="58">
        <f>S26</f>
        <v>0</v>
      </c>
      <c r="O38" s="58">
        <f>T26</f>
        <v>0</v>
      </c>
      <c r="P38" s="56" t="str">
        <f t="shared" si="2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1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6" t="s">
        <v>5</v>
      </c>
      <c r="K39" s="97"/>
      <c r="L39" s="57">
        <f>V26</f>
        <v>0</v>
      </c>
      <c r="M39" s="8" t="str">
        <f t="shared" si="28"/>
        <v/>
      </c>
      <c r="N39" s="58">
        <f>X26</f>
        <v>0</v>
      </c>
      <c r="O39" s="58">
        <f>Y26</f>
        <v>0</v>
      </c>
      <c r="P39" s="56" t="str">
        <f t="shared" si="2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3">
      <c r="A40" s="42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4"/>
      <c r="J40" s="96" t="s">
        <v>4</v>
      </c>
      <c r="K40" s="97"/>
      <c r="L40" s="57">
        <f>AA26</f>
        <v>0</v>
      </c>
      <c r="M40" s="8" t="str">
        <f t="shared" si="28"/>
        <v/>
      </c>
      <c r="N40" s="58">
        <f>AC26</f>
        <v>0</v>
      </c>
      <c r="O40" s="58">
        <f>AD26</f>
        <v>0</v>
      </c>
      <c r="P40" s="56" t="str">
        <f t="shared" si="2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35">
      <c r="A41" s="42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J41" s="98" t="s">
        <v>0</v>
      </c>
      <c r="K41" s="99"/>
      <c r="L41" s="79">
        <f>SUM(L35:L40)</f>
        <v>68</v>
      </c>
      <c r="M41" s="17">
        <f>SUM(M35:M40)</f>
        <v>1</v>
      </c>
      <c r="N41" s="80">
        <f>SUM(N35:N40)</f>
        <v>207013.87</v>
      </c>
      <c r="O41" s="81">
        <f>SUM(O35:O40)</f>
        <v>249808.83</v>
      </c>
      <c r="P41" s="82">
        <f>SUM(P35:P40)</f>
        <v>1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3" t="s">
        <v>29</v>
      </c>
      <c r="B42" s="12">
        <f t="shared" si="23"/>
        <v>42</v>
      </c>
      <c r="C42" s="8">
        <f t="shared" si="24"/>
        <v>0.61764705882352944</v>
      </c>
      <c r="D42" s="13">
        <f t="shared" si="25"/>
        <v>134940.5</v>
      </c>
      <c r="E42" s="14">
        <f t="shared" si="26"/>
        <v>162600.06</v>
      </c>
      <c r="F42" s="21">
        <f t="shared" si="27"/>
        <v>0.65089796865867389</v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">
      <c r="A43" s="44" t="s">
        <v>32</v>
      </c>
      <c r="B43" s="12">
        <f t="shared" si="23"/>
        <v>25</v>
      </c>
      <c r="C43" s="8">
        <f t="shared" si="24"/>
        <v>0.36764705882352944</v>
      </c>
      <c r="D43" s="13">
        <f t="shared" si="25"/>
        <v>6228.16</v>
      </c>
      <c r="E43" s="14">
        <f t="shared" si="26"/>
        <v>7536.07</v>
      </c>
      <c r="F43" s="21">
        <f t="shared" si="27"/>
        <v>3.016734836795E-2</v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76" t="s">
        <v>45</v>
      </c>
      <c r="B44" s="12">
        <f t="shared" si="23"/>
        <v>0</v>
      </c>
      <c r="C44" s="8" t="str">
        <f t="shared" si="24"/>
        <v/>
      </c>
      <c r="D44" s="13">
        <f t="shared" si="25"/>
        <v>0</v>
      </c>
      <c r="E44" s="14">
        <f t="shared" si="26"/>
        <v>0</v>
      </c>
      <c r="F44" s="21" t="str">
        <f t="shared" ref="F44" si="30">IF(E44,E44/$E$48,"")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47</v>
      </c>
      <c r="B45" s="12">
        <f t="shared" si="23"/>
        <v>0</v>
      </c>
      <c r="C45" s="8" t="str">
        <f t="shared" si="24"/>
        <v/>
      </c>
      <c r="D45" s="13">
        <f t="shared" si="25"/>
        <v>0</v>
      </c>
      <c r="E45" s="14">
        <f t="shared" si="26"/>
        <v>0</v>
      </c>
      <c r="F45" s="21" t="str">
        <f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50000000000003" customHeight="1" x14ac:dyDescent="0.3">
      <c r="A46" s="88" t="s">
        <v>59</v>
      </c>
      <c r="B46" s="12">
        <f t="shared" si="23"/>
        <v>0</v>
      </c>
      <c r="C46" s="8" t="str">
        <f t="shared" si="24"/>
        <v/>
      </c>
      <c r="D46" s="13">
        <f t="shared" si="25"/>
        <v>0</v>
      </c>
      <c r="E46" s="14">
        <f t="shared" si="26"/>
        <v>0</v>
      </c>
      <c r="F46" s="21" t="str">
        <f t="shared" ref="F46" si="31">IF(E46,E46/$E$48,"")</f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88" t="s">
        <v>52</v>
      </c>
      <c r="B47" s="12">
        <f t="shared" ref="B47" si="32">B25+G25+L25+Q25+AA25+V25</f>
        <v>0</v>
      </c>
      <c r="C47" s="8" t="str">
        <f t="shared" si="24"/>
        <v/>
      </c>
      <c r="D47" s="13">
        <f t="shared" ref="D47" si="33">D25+I25+N25+S25+AC25+X25</f>
        <v>0</v>
      </c>
      <c r="E47" s="14">
        <f t="shared" ref="E47" si="34">E25+J25+O25+T25+AD25+Y25</f>
        <v>0</v>
      </c>
      <c r="F47" s="21" t="str">
        <f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35">
      <c r="A48" s="61" t="s">
        <v>0</v>
      </c>
      <c r="B48" s="16">
        <f>SUM(B35:B47)</f>
        <v>68</v>
      </c>
      <c r="C48" s="17">
        <f>SUM(C35:C47)</f>
        <v>1</v>
      </c>
      <c r="D48" s="18">
        <f>SUM(D35:D47)</f>
        <v>207013.87000000002</v>
      </c>
      <c r="E48" s="18">
        <f>SUM(E35:E47)</f>
        <v>249808.83000000002</v>
      </c>
      <c r="F48" s="19">
        <f>SUM(F35:F47)</f>
        <v>0.99999999999999989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" customHeight="1" x14ac:dyDescent="0.3">
      <c r="B50" s="25"/>
      <c r="H50" s="25"/>
      <c r="N50" s="25"/>
    </row>
    <row r="51" spans="1:33" s="24" customFormat="1" x14ac:dyDescent="0.3">
      <c r="B51" s="25"/>
      <c r="H51" s="25"/>
      <c r="N51" s="25"/>
    </row>
    <row r="52" spans="1:33" s="24" customFormat="1" x14ac:dyDescent="0.3">
      <c r="B52" s="25"/>
      <c r="H52" s="25"/>
      <c r="N52" s="25"/>
    </row>
    <row r="53" spans="1:33" s="24" customFormat="1" x14ac:dyDescent="0.3">
      <c r="B53" s="25"/>
      <c r="H53" s="25"/>
      <c r="N53" s="25"/>
    </row>
    <row r="54" spans="1:33" s="24" customFormat="1" x14ac:dyDescent="0.3">
      <c r="B54" s="25"/>
      <c r="H54" s="25"/>
      <c r="N54" s="25"/>
    </row>
    <row r="55" spans="1:33" s="24" customFormat="1" x14ac:dyDescent="0.3">
      <c r="B55" s="25"/>
      <c r="H55" s="25"/>
      <c r="N55" s="25"/>
    </row>
    <row r="56" spans="1:33" s="24" customFormat="1" x14ac:dyDescent="0.3">
      <c r="B56" s="25"/>
      <c r="H56" s="25"/>
      <c r="N56" s="25"/>
    </row>
    <row r="57" spans="1:33" s="24" customFormat="1" x14ac:dyDescent="0.3">
      <c r="B57" s="25"/>
      <c r="H57" s="25"/>
      <c r="N57" s="25"/>
    </row>
    <row r="58" spans="1:33" s="24" customFormat="1" x14ac:dyDescent="0.3">
      <c r="B58" s="25"/>
      <c r="H58" s="25"/>
      <c r="N58" s="25"/>
    </row>
    <row r="59" spans="1:33" s="24" customFormat="1" x14ac:dyDescent="0.3">
      <c r="B59" s="25"/>
      <c r="H59" s="25"/>
      <c r="N59" s="25"/>
    </row>
    <row r="60" spans="1:33" s="24" customFormat="1" x14ac:dyDescent="0.3">
      <c r="B60" s="25"/>
      <c r="H60" s="25"/>
      <c r="N60" s="25"/>
    </row>
    <row r="61" spans="1:33" s="24" customFormat="1" x14ac:dyDescent="0.3">
      <c r="B61" s="25"/>
      <c r="H61" s="25"/>
      <c r="N61" s="25"/>
    </row>
    <row r="62" spans="1:33" s="24" customFormat="1" x14ac:dyDescent="0.3">
      <c r="B62" s="25"/>
      <c r="H62" s="25"/>
      <c r="N62" s="25"/>
    </row>
    <row r="63" spans="1:33" s="24" customFormat="1" x14ac:dyDescent="0.3">
      <c r="B63" s="25"/>
      <c r="H63" s="25"/>
      <c r="N63" s="25"/>
    </row>
    <row r="64" spans="1:33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H106" s="25"/>
      <c r="N106" s="25"/>
    </row>
    <row r="107" spans="2:21" s="24" customFormat="1" x14ac:dyDescent="0.3">
      <c r="B107" s="25"/>
      <c r="H107" s="25"/>
      <c r="N107" s="25"/>
    </row>
    <row r="108" spans="2:21" s="24" customFormat="1" x14ac:dyDescent="0.3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sheetProtection password="C9C3" sheet="1" objects="1" scenarios="1"/>
  <mergeCells count="22">
    <mergeCell ref="J41:K41"/>
    <mergeCell ref="J35:K35"/>
    <mergeCell ref="J36:K36"/>
    <mergeCell ref="J37:K37"/>
    <mergeCell ref="J38:K38"/>
    <mergeCell ref="J40:K40"/>
    <mergeCell ref="J39:K39"/>
    <mergeCell ref="A28:Q28"/>
    <mergeCell ref="A30:H30"/>
    <mergeCell ref="A32:A34"/>
    <mergeCell ref="B32:F33"/>
    <mergeCell ref="J32:K34"/>
    <mergeCell ref="L32:P33"/>
    <mergeCell ref="A29:Q29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6:C47 M35:M40 C35:C45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abSelected="1" zoomScale="80" zoomScaleNormal="80" workbookViewId="0">
      <selection activeCell="O21" sqref="O21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55</v>
      </c>
      <c r="C7" s="31"/>
      <c r="D7" s="31"/>
      <c r="E7" s="31"/>
      <c r="F7" s="31"/>
      <c r="H7" s="69"/>
      <c r="I7" s="84" t="s">
        <v>46</v>
      </c>
      <c r="J7" s="85">
        <v>45565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 t="shared" ref="M13:M24" si="4">IF(L13,L13/$L$26,"")</f>
        <v/>
      </c>
      <c r="N13" s="4"/>
      <c r="O13" s="5"/>
      <c r="P13" s="21" t="str">
        <f t="shared" ref="P13:P24" si="5">IF(O13,O13/$O$26,"")</f>
        <v/>
      </c>
      <c r="Q13" s="1"/>
      <c r="R13" s="20" t="str">
        <f t="shared" ref="R13:R24" si="6">IF(Q13,Q13/$Q$26,"")</f>
        <v/>
      </c>
      <c r="S13" s="4"/>
      <c r="T13" s="5"/>
      <c r="U13" s="21" t="str">
        <f t="shared" ref="U13:U25" si="7">IF(T13,T13/$T$26,"")</f>
        <v/>
      </c>
      <c r="V13" s="1"/>
      <c r="W13" s="20" t="str">
        <f t="shared" ref="W13:W24" si="8">IF(V13,V13/$V$26,"")</f>
        <v/>
      </c>
      <c r="X13" s="4"/>
      <c r="Y13" s="5"/>
      <c r="Z13" s="21" t="str">
        <f t="shared" ref="Z13:Z24" si="9">IF(Y13,Y13/$Y$26,"")</f>
        <v/>
      </c>
      <c r="AA13" s="1"/>
      <c r="AB13" s="20" t="str">
        <f t="shared" ref="AB13:AB24" si="10">IF(AA13,AA13/$AA$26,"")</f>
        <v/>
      </c>
      <c r="AC13" s="4"/>
      <c r="AD13" s="5"/>
      <c r="AE13" s="21" t="str">
        <f t="shared" ref="AE13:AE24" si="11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22</v>
      </c>
      <c r="H20" s="62">
        <f t="shared" si="2"/>
        <v>0.6875</v>
      </c>
      <c r="I20" s="65">
        <v>46100.9</v>
      </c>
      <c r="J20" s="66">
        <v>55782.09</v>
      </c>
      <c r="K20" s="63">
        <f t="shared" si="3"/>
        <v>0.84918709898991929</v>
      </c>
      <c r="L20" s="64">
        <v>11</v>
      </c>
      <c r="M20" s="62">
        <f t="shared" si="4"/>
        <v>0.55000000000000004</v>
      </c>
      <c r="N20" s="65">
        <v>20172.740000000002</v>
      </c>
      <c r="O20" s="66">
        <v>23713.919999999998</v>
      </c>
      <c r="P20" s="63">
        <f t="shared" si="5"/>
        <v>0.9533050216518435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10</v>
      </c>
      <c r="H21" s="20">
        <f t="shared" si="2"/>
        <v>0.3125</v>
      </c>
      <c r="I21" s="6">
        <v>8189.22</v>
      </c>
      <c r="J21" s="7">
        <v>9906.7199999999993</v>
      </c>
      <c r="K21" s="21">
        <f t="shared" si="3"/>
        <v>0.15081290101008071</v>
      </c>
      <c r="L21" s="2">
        <v>9</v>
      </c>
      <c r="M21" s="20">
        <f t="shared" si="4"/>
        <v>0.45</v>
      </c>
      <c r="N21" s="6">
        <v>959.96</v>
      </c>
      <c r="O21" s="7">
        <v>1161.56</v>
      </c>
      <c r="P21" s="21">
        <f t="shared" si="5"/>
        <v>4.6694978348156495E-2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9.9" customHeight="1" x14ac:dyDescent="0.3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/>
      <c r="W24" s="20" t="str">
        <f t="shared" si="8"/>
        <v/>
      </c>
      <c r="X24" s="93"/>
      <c r="Y24" s="94"/>
      <c r="Z24" s="21" t="str">
        <f t="shared" si="9"/>
        <v/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0" customFormat="1" ht="36" customHeight="1" x14ac:dyDescent="0.3">
      <c r="A25" s="90" t="s">
        <v>52</v>
      </c>
      <c r="B25" s="64"/>
      <c r="C25" s="62" t="str">
        <f t="shared" ref="C25" si="12">IF(B25,B25/$B$26,"")</f>
        <v/>
      </c>
      <c r="D25" s="65"/>
      <c r="E25" s="66"/>
      <c r="F25" s="63" t="str">
        <f t="shared" si="1"/>
        <v/>
      </c>
      <c r="G25" s="64"/>
      <c r="H25" s="62" t="str">
        <f t="shared" ref="H25" si="13">IF(G25,G25/$G$26,"")</f>
        <v/>
      </c>
      <c r="I25" s="65"/>
      <c r="J25" s="66"/>
      <c r="K25" s="63" t="str">
        <f t="shared" ref="K25" si="14">IF(J25,J25/$J$26,"")</f>
        <v/>
      </c>
      <c r="L25" s="64"/>
      <c r="M25" s="62" t="str">
        <f t="shared" ref="M25" si="15">IF(L25,L25/$L$26,"")</f>
        <v/>
      </c>
      <c r="N25" s="65"/>
      <c r="O25" s="66"/>
      <c r="P25" s="63" t="str">
        <f t="shared" ref="P25" si="16">IF(O25,O25/$O$26,"")</f>
        <v/>
      </c>
      <c r="Q25" s="64"/>
      <c r="R25" s="62" t="str">
        <f t="shared" ref="R25" si="17">IF(Q25,Q25/$Q$26,"")</f>
        <v/>
      </c>
      <c r="S25" s="65"/>
      <c r="T25" s="66"/>
      <c r="U25" s="63" t="str">
        <f t="shared" si="7"/>
        <v/>
      </c>
      <c r="V25" s="64"/>
      <c r="W25" s="62" t="str">
        <f t="shared" ref="W25" si="18">IF(V25,V25/$V$26,"")</f>
        <v/>
      </c>
      <c r="X25" s="65"/>
      <c r="Y25" s="66"/>
      <c r="Z25" s="63" t="str">
        <f t="shared" ref="Z25" si="19">IF(Y25,Y25/$Y$26,"")</f>
        <v/>
      </c>
      <c r="AA25" s="64"/>
      <c r="AB25" s="20" t="str">
        <f t="shared" ref="AB25" si="20">IF(AA25,AA25/$AA$26,"")</f>
        <v/>
      </c>
      <c r="AC25" s="65"/>
      <c r="AD25" s="66"/>
      <c r="AE25" s="63" t="str">
        <f t="shared" ref="AE25" si="21">IF(AD25,AD25/$AD$26,"")</f>
        <v/>
      </c>
    </row>
    <row r="26" spans="1:31" ht="33" customHeight="1" thickBot="1" x14ac:dyDescent="0.35">
      <c r="A26" s="78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32</v>
      </c>
      <c r="H26" s="17">
        <f t="shared" si="22"/>
        <v>1</v>
      </c>
      <c r="I26" s="18">
        <f t="shared" si="22"/>
        <v>54290.12</v>
      </c>
      <c r="J26" s="18">
        <f t="shared" si="22"/>
        <v>65688.81</v>
      </c>
      <c r="K26" s="19">
        <f t="shared" si="22"/>
        <v>1</v>
      </c>
      <c r="L26" s="16">
        <f t="shared" si="22"/>
        <v>20</v>
      </c>
      <c r="M26" s="17">
        <f t="shared" si="22"/>
        <v>1</v>
      </c>
      <c r="N26" s="18">
        <f t="shared" si="22"/>
        <v>21132.7</v>
      </c>
      <c r="O26" s="18">
        <f t="shared" si="22"/>
        <v>24875.48</v>
      </c>
      <c r="P26" s="19">
        <f t="shared" si="22"/>
        <v>1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4" customFormat="1" ht="18.75" customHeight="1" x14ac:dyDescent="0.3">
      <c r="B27" s="25"/>
      <c r="H27" s="25"/>
      <c r="N27" s="25"/>
    </row>
    <row r="28" spans="1:31" s="47" customFormat="1" ht="34.200000000000003" customHeight="1" x14ac:dyDescent="0.3">
      <c r="A28" s="143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2" customHeight="1" x14ac:dyDescent="0.3">
      <c r="A29" s="144" t="str">
        <f>'CONTRACTACIO 1r TR 2024'!A29:Q29</f>
        <v>https://bcnroc.ajuntament.barcelona.cat/jspui/bitstream/11703/117122/5/GM_Pressupost_2020.pdf#page=218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5" customHeight="1" x14ac:dyDescent="0.3">
      <c r="A30" s="139" t="s">
        <v>36</v>
      </c>
      <c r="B30" s="139"/>
      <c r="C30" s="139"/>
      <c r="D30" s="139"/>
      <c r="E30" s="139"/>
      <c r="F30" s="139"/>
      <c r="G30" s="139"/>
      <c r="H30" s="139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35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">
      <c r="A32" s="120" t="s">
        <v>10</v>
      </c>
      <c r="B32" s="125" t="s">
        <v>17</v>
      </c>
      <c r="C32" s="126"/>
      <c r="D32" s="126"/>
      <c r="E32" s="126"/>
      <c r="F32" s="127"/>
      <c r="G32" s="24"/>
      <c r="J32" s="131" t="s">
        <v>15</v>
      </c>
      <c r="K32" s="132"/>
      <c r="L32" s="125" t="s">
        <v>16</v>
      </c>
      <c r="M32" s="126"/>
      <c r="N32" s="126"/>
      <c r="O32" s="126"/>
      <c r="P32" s="12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35">
      <c r="A33" s="121"/>
      <c r="B33" s="140"/>
      <c r="C33" s="141"/>
      <c r="D33" s="141"/>
      <c r="E33" s="141"/>
      <c r="F33" s="142"/>
      <c r="G33" s="24"/>
      <c r="J33" s="133"/>
      <c r="K33" s="134"/>
      <c r="L33" s="128"/>
      <c r="M33" s="129"/>
      <c r="N33" s="129"/>
      <c r="O33" s="129"/>
      <c r="P33" s="130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thickBot="1" x14ac:dyDescent="0.35">
      <c r="A34" s="122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35"/>
      <c r="K34" s="136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3">
      <c r="A35" s="39" t="s">
        <v>25</v>
      </c>
      <c r="B35" s="9">
        <f t="shared" ref="B35:B46" si="23">B13+G13+L13+Q13+AA13+V13</f>
        <v>0</v>
      </c>
      <c r="C35" s="8" t="str">
        <f t="shared" ref="C35:C43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4" si="27">IF(E35,E35/$E$48,"")</f>
        <v/>
      </c>
      <c r="J35" s="100" t="s">
        <v>3</v>
      </c>
      <c r="K35" s="101"/>
      <c r="L35" s="54">
        <f>B26</f>
        <v>0</v>
      </c>
      <c r="M35" s="8" t="str">
        <f>IF(L35,L35/$L$41,"")</f>
        <v/>
      </c>
      <c r="N35" s="55">
        <f>D26</f>
        <v>0</v>
      </c>
      <c r="O35" s="55">
        <f>E26</f>
        <v>0</v>
      </c>
      <c r="P35" s="56" t="str">
        <f>IF(O35,O35/$O$41,"")</f>
        <v/>
      </c>
    </row>
    <row r="36" spans="1:33" s="24" customFormat="1" ht="30" customHeight="1" x14ac:dyDescent="0.3">
      <c r="A36" s="41" t="s">
        <v>18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J36" s="96" t="s">
        <v>1</v>
      </c>
      <c r="K36" s="97"/>
      <c r="L36" s="57">
        <f>G26</f>
        <v>32</v>
      </c>
      <c r="M36" s="8">
        <f>IF(L36,L36/$L$41,"")</f>
        <v>0.61538461538461542</v>
      </c>
      <c r="N36" s="58">
        <f>I26</f>
        <v>54290.12</v>
      </c>
      <c r="O36" s="58">
        <f>J26</f>
        <v>65688.81</v>
      </c>
      <c r="P36" s="56">
        <f>IF(O36,O36/$O$41,"")</f>
        <v>0.72532794106816278</v>
      </c>
    </row>
    <row r="37" spans="1:33" ht="30" customHeight="1" x14ac:dyDescent="0.3">
      <c r="A37" s="41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6" t="s">
        <v>2</v>
      </c>
      <c r="K37" s="97"/>
      <c r="L37" s="57">
        <f>L26</f>
        <v>20</v>
      </c>
      <c r="M37" s="8">
        <f>IF(L37,L37/$L$41,"")</f>
        <v>0.38461538461538464</v>
      </c>
      <c r="N37" s="58">
        <f>N26</f>
        <v>21132.7</v>
      </c>
      <c r="O37" s="58">
        <f>O26</f>
        <v>24875.48</v>
      </c>
      <c r="P37" s="56">
        <f>IF(O37,O37/$O$41,"")</f>
        <v>0.27467205893183727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4"/>
      <c r="J38" s="96" t="s">
        <v>34</v>
      </c>
      <c r="K38" s="97"/>
      <c r="L38" s="57">
        <f>Q26</f>
        <v>0</v>
      </c>
      <c r="M38" s="8" t="str">
        <f>IF(L38,L38/$L$41,"")</f>
        <v/>
      </c>
      <c r="N38" s="58">
        <f>S26</f>
        <v>0</v>
      </c>
      <c r="O38" s="58">
        <f>T26</f>
        <v>0</v>
      </c>
      <c r="P38" s="56" t="str">
        <f>IF(O38,O38/$O$41,"")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1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6" t="s">
        <v>5</v>
      </c>
      <c r="K39" s="97"/>
      <c r="L39" s="57">
        <f>V26</f>
        <v>0</v>
      </c>
      <c r="M39" s="8" t="str">
        <f>IF(L39,L39/$L$41,"")</f>
        <v/>
      </c>
      <c r="N39" s="58">
        <f>X26</f>
        <v>0</v>
      </c>
      <c r="O39" s="58">
        <f>Y26</f>
        <v>0</v>
      </c>
      <c r="P39" s="56" t="str">
        <f>IF(O39,O39/$O$41,"")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3">
      <c r="A40" s="42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4"/>
      <c r="J40" s="96" t="s">
        <v>4</v>
      </c>
      <c r="K40" s="97"/>
      <c r="L40" s="57">
        <f>AA26</f>
        <v>0</v>
      </c>
      <c r="M40" s="8" t="str">
        <f t="shared" ref="M40" si="28">IF(L40,L40/$L$41,"")</f>
        <v/>
      </c>
      <c r="N40" s="58">
        <f>AC26</f>
        <v>0</v>
      </c>
      <c r="O40" s="58">
        <f>AD26</f>
        <v>0</v>
      </c>
      <c r="P40" s="56" t="str">
        <f t="shared" ref="P40" si="29">IF(O40,O40/$O$41,"")</f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35">
      <c r="A41" s="42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J41" s="98" t="s">
        <v>0</v>
      </c>
      <c r="K41" s="99"/>
      <c r="L41" s="79">
        <f>SUM(L35:L40)</f>
        <v>52</v>
      </c>
      <c r="M41" s="17">
        <f>SUM(M35:M40)</f>
        <v>1</v>
      </c>
      <c r="N41" s="80">
        <f>SUM(N35:N40)</f>
        <v>75422.820000000007</v>
      </c>
      <c r="O41" s="81">
        <f>SUM(O35:O40)</f>
        <v>90564.29</v>
      </c>
      <c r="P41" s="82">
        <f>SUM(P35:P40)</f>
        <v>1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3" t="s">
        <v>29</v>
      </c>
      <c r="B42" s="12">
        <f t="shared" si="23"/>
        <v>33</v>
      </c>
      <c r="C42" s="8">
        <f t="shared" si="24"/>
        <v>0.63461538461538458</v>
      </c>
      <c r="D42" s="13">
        <f t="shared" si="25"/>
        <v>66273.64</v>
      </c>
      <c r="E42" s="14">
        <f t="shared" si="26"/>
        <v>79496.009999999995</v>
      </c>
      <c r="F42" s="21">
        <f t="shared" si="27"/>
        <v>0.87778538317917576</v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">
      <c r="A43" s="44" t="s">
        <v>32</v>
      </c>
      <c r="B43" s="12">
        <f t="shared" si="23"/>
        <v>19</v>
      </c>
      <c r="C43" s="8">
        <f t="shared" si="24"/>
        <v>0.36538461538461536</v>
      </c>
      <c r="D43" s="13">
        <f t="shared" si="25"/>
        <v>9149.18</v>
      </c>
      <c r="E43" s="14">
        <f t="shared" si="26"/>
        <v>11068.279999999999</v>
      </c>
      <c r="F43" s="21">
        <f t="shared" si="27"/>
        <v>0.12221461682082418</v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76" t="s">
        <v>45</v>
      </c>
      <c r="B44" s="12">
        <f t="shared" si="23"/>
        <v>0</v>
      </c>
      <c r="C44" s="8" t="str">
        <f t="shared" ref="C44:C45" si="30">IF(B44,B44/$B$48,"")</f>
        <v/>
      </c>
      <c r="D44" s="13">
        <f t="shared" si="25"/>
        <v>0</v>
      </c>
      <c r="E44" s="14">
        <f t="shared" si="26"/>
        <v>0</v>
      </c>
      <c r="F44" s="21" t="str">
        <f t="shared" si="27"/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47</v>
      </c>
      <c r="B45" s="12">
        <f t="shared" si="23"/>
        <v>0</v>
      </c>
      <c r="C45" s="8" t="str">
        <f t="shared" si="30"/>
        <v/>
      </c>
      <c r="D45" s="13">
        <f t="shared" si="25"/>
        <v>0</v>
      </c>
      <c r="E45" s="14">
        <f t="shared" si="26"/>
        <v>0</v>
      </c>
      <c r="F45" s="21" t="str">
        <f t="shared" ref="F45:F46" si="31"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50000000000003" customHeight="1" x14ac:dyDescent="0.3">
      <c r="A46" s="88" t="s">
        <v>59</v>
      </c>
      <c r="B46" s="12">
        <f t="shared" si="23"/>
        <v>0</v>
      </c>
      <c r="C46" s="8" t="str">
        <f>IF(B46,B46/$B$48,"")</f>
        <v/>
      </c>
      <c r="D46" s="13">
        <f t="shared" si="25"/>
        <v>0</v>
      </c>
      <c r="E46" s="14">
        <f t="shared" si="26"/>
        <v>0</v>
      </c>
      <c r="F46" s="21" t="str">
        <f t="shared" si="31"/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90" t="s">
        <v>52</v>
      </c>
      <c r="B47" s="12">
        <f t="shared" ref="B47" si="32">B25+G25+L25+Q25+AA25+V25</f>
        <v>0</v>
      </c>
      <c r="C47" s="8" t="str">
        <f t="shared" ref="C47" si="33">IF(B47,B47/$B$48,"")</f>
        <v/>
      </c>
      <c r="D47" s="13">
        <f t="shared" ref="D47" si="34">D25+I25+N25+S25+AC25+X25</f>
        <v>0</v>
      </c>
      <c r="E47" s="14">
        <f t="shared" ref="E47" si="35">E25+J25+O25+T25+AD25+Y25</f>
        <v>0</v>
      </c>
      <c r="F47" s="21" t="str">
        <f t="shared" ref="F47" si="36"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35">
      <c r="A48" s="61" t="s">
        <v>0</v>
      </c>
      <c r="B48" s="16">
        <f>SUM(B35:B47)</f>
        <v>52</v>
      </c>
      <c r="C48" s="17">
        <f>SUM(C35:C47)</f>
        <v>1</v>
      </c>
      <c r="D48" s="18">
        <f>SUM(D35:D47)</f>
        <v>75422.820000000007</v>
      </c>
      <c r="E48" s="18">
        <f>SUM(E35:E47)</f>
        <v>90564.29</v>
      </c>
      <c r="F48" s="19">
        <f>SUM(F35:F47)</f>
        <v>1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" customHeight="1" x14ac:dyDescent="0.3">
      <c r="B50" s="25"/>
      <c r="H50" s="25"/>
      <c r="N50" s="25"/>
    </row>
    <row r="51" spans="1:33" s="24" customFormat="1" x14ac:dyDescent="0.3">
      <c r="B51" s="25"/>
      <c r="H51" s="25"/>
      <c r="N51" s="25"/>
    </row>
    <row r="52" spans="1:33" s="24" customFormat="1" x14ac:dyDescent="0.3">
      <c r="B52" s="25"/>
      <c r="H52" s="25"/>
      <c r="N52" s="25"/>
    </row>
    <row r="53" spans="1:33" s="24" customFormat="1" x14ac:dyDescent="0.3">
      <c r="B53" s="25"/>
      <c r="H53" s="25"/>
      <c r="N53" s="25"/>
    </row>
    <row r="54" spans="1:33" s="24" customFormat="1" x14ac:dyDescent="0.3">
      <c r="B54" s="25"/>
      <c r="H54" s="25"/>
      <c r="N54" s="25"/>
    </row>
    <row r="55" spans="1:33" s="24" customFormat="1" x14ac:dyDescent="0.3">
      <c r="B55" s="25"/>
      <c r="H55" s="25"/>
      <c r="N55" s="25"/>
    </row>
    <row r="56" spans="1:33" s="24" customFormat="1" x14ac:dyDescent="0.3">
      <c r="B56" s="25"/>
      <c r="H56" s="25"/>
      <c r="N56" s="25"/>
    </row>
    <row r="57" spans="1:33" s="24" customFormat="1" x14ac:dyDescent="0.3">
      <c r="B57" s="25"/>
      <c r="H57" s="25"/>
      <c r="N57" s="25"/>
    </row>
    <row r="58" spans="1:33" s="24" customFormat="1" x14ac:dyDescent="0.3">
      <c r="B58" s="25"/>
      <c r="H58" s="25"/>
      <c r="N58" s="25"/>
    </row>
    <row r="59" spans="1:33" s="24" customFormat="1" x14ac:dyDescent="0.3">
      <c r="B59" s="25"/>
      <c r="H59" s="25"/>
      <c r="N59" s="25"/>
    </row>
    <row r="60" spans="1:33" s="24" customFormat="1" x14ac:dyDescent="0.3">
      <c r="B60" s="25"/>
      <c r="H60" s="25"/>
      <c r="N60" s="25"/>
    </row>
    <row r="61" spans="1:33" s="24" customFormat="1" x14ac:dyDescent="0.3">
      <c r="B61" s="25"/>
      <c r="H61" s="25"/>
      <c r="N61" s="25"/>
    </row>
    <row r="62" spans="1:33" s="24" customFormat="1" x14ac:dyDescent="0.3">
      <c r="B62" s="25"/>
      <c r="H62" s="25"/>
      <c r="N62" s="25"/>
    </row>
    <row r="63" spans="1:33" s="24" customFormat="1" x14ac:dyDescent="0.3">
      <c r="B63" s="25"/>
      <c r="H63" s="25"/>
      <c r="N63" s="25"/>
    </row>
    <row r="64" spans="1:33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H106" s="25"/>
      <c r="N106" s="25"/>
    </row>
    <row r="107" spans="2:21" s="24" customFormat="1" x14ac:dyDescent="0.3">
      <c r="B107" s="25"/>
      <c r="H107" s="25"/>
      <c r="N107" s="25"/>
    </row>
    <row r="108" spans="2:21" s="24" customFormat="1" x14ac:dyDescent="0.3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sheetProtection password="C9C3" sheet="1" objects="1" scenarios="1"/>
  <mergeCells count="22">
    <mergeCell ref="J41:K41"/>
    <mergeCell ref="J35:K35"/>
    <mergeCell ref="J36:K36"/>
    <mergeCell ref="J37:K37"/>
    <mergeCell ref="J38:K38"/>
    <mergeCell ref="J39:K39"/>
    <mergeCell ref="J40:K40"/>
    <mergeCell ref="A28:Q28"/>
    <mergeCell ref="A32:A34"/>
    <mergeCell ref="B32:F33"/>
    <mergeCell ref="J32:K34"/>
    <mergeCell ref="L32:P33"/>
    <mergeCell ref="A30:H30"/>
    <mergeCell ref="A29:Q29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6:C47 M35:M40 C35:C45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opLeftCell="A19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>IF(L13,L13/$L$26,"")</f>
        <v/>
      </c>
      <c r="N13" s="4"/>
      <c r="O13" s="5"/>
      <c r="P13" s="21" t="str">
        <f>IF(O13,O13/$O$26,"")</f>
        <v/>
      </c>
      <c r="Q13" s="1"/>
      <c r="R13" s="20" t="str">
        <f t="shared" ref="R13:R24" si="4">IF(Q13,Q13/$Q$26,"")</f>
        <v/>
      </c>
      <c r="S13" s="4"/>
      <c r="T13" s="5"/>
      <c r="U13" s="21" t="str">
        <f t="shared" ref="U13:U25" si="5">IF(T13,T13/$T$26,"")</f>
        <v/>
      </c>
      <c r="V13" s="1"/>
      <c r="W13" s="20" t="str">
        <f t="shared" ref="W13:W24" si="6">IF(V13,V13/$V$26,"")</f>
        <v/>
      </c>
      <c r="X13" s="4"/>
      <c r="Y13" s="5"/>
      <c r="Z13" s="21" t="str">
        <f t="shared" ref="Z13:Z24" si="7">IF(Y13,Y13/$Y$26,"")</f>
        <v/>
      </c>
      <c r="AA13" s="1"/>
      <c r="AB13" s="20" t="str">
        <f t="shared" ref="AB13:AB24" si="8">IF(AA13,AA13/$AA$26,"")</f>
        <v/>
      </c>
      <c r="AC13" s="4"/>
      <c r="AD13" s="5"/>
      <c r="AE13" s="21" t="str">
        <f t="shared" ref="AE13:AE24" si="9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IF(L14,L14/$L$26,"")</f>
        <v/>
      </c>
      <c r="N14" s="6"/>
      <c r="O14" s="7"/>
      <c r="P14" s="21" t="str">
        <f>IF(O14,O14/$O$26,"")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IF(L15,L15/$L$26,"")</f>
        <v/>
      </c>
      <c r="N15" s="6"/>
      <c r="O15" s="7"/>
      <c r="P15" s="21" t="str">
        <f>IF(O15,O15/$O$26,"")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IF(L16,L16/$L$26,"")</f>
        <v/>
      </c>
      <c r="N16" s="6"/>
      <c r="O16" s="7"/>
      <c r="P16" s="21" t="str">
        <f>IF(O16,O16/$O$26,"")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ref="M18:M24" si="10">IF(L18,L18/$L$26,"")</f>
        <v/>
      </c>
      <c r="N18" s="65"/>
      <c r="O18" s="66"/>
      <c r="P18" s="63" t="str">
        <f t="shared" ref="P18:P24" si="11">IF(O18,O18/$O$26,"")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10"/>
        <v/>
      </c>
      <c r="N19" s="6"/>
      <c r="O19" s="7"/>
      <c r="P19" s="21" t="str">
        <f t="shared" si="11"/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10"/>
        <v/>
      </c>
      <c r="N20" s="65"/>
      <c r="O20" s="66"/>
      <c r="P20" s="63" t="str">
        <f t="shared" si="11"/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10"/>
        <v/>
      </c>
      <c r="N21" s="6"/>
      <c r="O21" s="7"/>
      <c r="P21" s="21" t="str">
        <f t="shared" si="11"/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10"/>
        <v/>
      </c>
      <c r="N22" s="6"/>
      <c r="O22" s="7"/>
      <c r="P22" s="21" t="str">
        <f t="shared" si="11"/>
        <v/>
      </c>
      <c r="Q22" s="2"/>
      <c r="R22" s="20" t="str">
        <f t="shared" si="4"/>
        <v/>
      </c>
      <c r="S22" s="6"/>
      <c r="T22" s="7"/>
      <c r="U22" s="21" t="str">
        <f t="shared" si="5"/>
        <v/>
      </c>
      <c r="V22" s="2"/>
      <c r="W22" s="20" t="str">
        <f t="shared" si="6"/>
        <v/>
      </c>
      <c r="X22" s="6"/>
      <c r="Y22" s="7"/>
      <c r="Z22" s="21" t="str">
        <f t="shared" si="7"/>
        <v/>
      </c>
      <c r="AA22" s="2"/>
      <c r="AB22" s="20" t="str">
        <f t="shared" si="8"/>
        <v/>
      </c>
      <c r="AC22" s="6"/>
      <c r="AD22" s="7"/>
      <c r="AE22" s="21" t="str">
        <f t="shared" si="9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10"/>
        <v/>
      </c>
      <c r="N23" s="6"/>
      <c r="O23" s="7"/>
      <c r="P23" s="21" t="str">
        <f t="shared" si="11"/>
        <v/>
      </c>
      <c r="Q23" s="2"/>
      <c r="R23" s="20" t="str">
        <f t="shared" si="4"/>
        <v/>
      </c>
      <c r="S23" s="6"/>
      <c r="T23" s="7"/>
      <c r="U23" s="21" t="str">
        <f t="shared" si="5"/>
        <v/>
      </c>
      <c r="V23" s="2"/>
      <c r="W23" s="20" t="str">
        <f t="shared" si="6"/>
        <v/>
      </c>
      <c r="X23" s="6"/>
      <c r="Y23" s="7"/>
      <c r="Z23" s="21" t="str">
        <f t="shared" si="7"/>
        <v/>
      </c>
      <c r="AA23" s="2"/>
      <c r="AB23" s="20" t="str">
        <f t="shared" si="8"/>
        <v/>
      </c>
      <c r="AC23" s="6"/>
      <c r="AD23" s="7"/>
      <c r="AE23" s="21" t="str">
        <f t="shared" si="9"/>
        <v/>
      </c>
    </row>
    <row r="24" spans="1:31" s="40" customFormat="1" ht="39.9" customHeight="1" x14ac:dyDescent="0.3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10"/>
        <v/>
      </c>
      <c r="N24" s="6"/>
      <c r="O24" s="7"/>
      <c r="P24" s="21" t="str">
        <f t="shared" si="11"/>
        <v/>
      </c>
      <c r="Q24" s="2"/>
      <c r="R24" s="20" t="str">
        <f t="shared" si="4"/>
        <v/>
      </c>
      <c r="S24" s="6"/>
      <c r="T24" s="7"/>
      <c r="U24" s="21" t="str">
        <f t="shared" si="5"/>
        <v/>
      </c>
      <c r="V24" s="2"/>
      <c r="W24" s="20" t="str">
        <f t="shared" si="6"/>
        <v/>
      </c>
      <c r="X24" s="93"/>
      <c r="Y24" s="94"/>
      <c r="Z24" s="21" t="str">
        <f t="shared" si="7"/>
        <v/>
      </c>
      <c r="AA24" s="2"/>
      <c r="AB24" s="20" t="str">
        <f t="shared" si="8"/>
        <v/>
      </c>
      <c r="AC24" s="6"/>
      <c r="AD24" s="7"/>
      <c r="AE24" s="21" t="str">
        <f t="shared" si="9"/>
        <v/>
      </c>
    </row>
    <row r="25" spans="1:31" s="40" customFormat="1" ht="36" customHeight="1" x14ac:dyDescent="0.3">
      <c r="A25" s="90" t="s">
        <v>52</v>
      </c>
      <c r="B25" s="64"/>
      <c r="C25" s="62" t="str">
        <f t="shared" ref="C25" si="12">IF(B25,B25/$B$26,"")</f>
        <v/>
      </c>
      <c r="D25" s="65"/>
      <c r="E25" s="66"/>
      <c r="F25" s="63" t="str">
        <f t="shared" si="1"/>
        <v/>
      </c>
      <c r="G25" s="64"/>
      <c r="H25" s="62" t="str">
        <f t="shared" ref="H25" si="13">IF(G25,G25/$G$26,"")</f>
        <v/>
      </c>
      <c r="I25" s="65"/>
      <c r="J25" s="66"/>
      <c r="K25" s="63" t="str">
        <f t="shared" ref="K25" si="14">IF(J25,J25/$J$26,"")</f>
        <v/>
      </c>
      <c r="L25" s="64"/>
      <c r="M25" s="62" t="str">
        <f t="shared" ref="M25" si="15">IF(L25,L25/$L$26,"")</f>
        <v/>
      </c>
      <c r="N25" s="65"/>
      <c r="O25" s="66"/>
      <c r="P25" s="63" t="str">
        <f t="shared" ref="P25" si="16">IF(O25,O25/$O$26,"")</f>
        <v/>
      </c>
      <c r="Q25" s="64"/>
      <c r="R25" s="62" t="str">
        <f t="shared" ref="R25" si="17">IF(Q25,Q25/$Q$26,"")</f>
        <v/>
      </c>
      <c r="S25" s="65"/>
      <c r="T25" s="66"/>
      <c r="U25" s="63" t="str">
        <f t="shared" si="5"/>
        <v/>
      </c>
      <c r="V25" s="64"/>
      <c r="W25" s="62" t="str">
        <f t="shared" ref="W25" si="18">IF(V25,V25/$V$26,"")</f>
        <v/>
      </c>
      <c r="X25" s="65"/>
      <c r="Y25" s="66"/>
      <c r="Z25" s="63" t="str">
        <f t="shared" ref="Z25" si="19">IF(Y25,Y25/$Y$26,"")</f>
        <v/>
      </c>
      <c r="AA25" s="64"/>
      <c r="AB25" s="20" t="str">
        <f t="shared" ref="AB25" si="20">IF(AA25,AA25/$AA$26,"")</f>
        <v/>
      </c>
      <c r="AC25" s="65"/>
      <c r="AD25" s="66"/>
      <c r="AE25" s="63" t="str">
        <f t="shared" ref="AE25" si="21">IF(AD25,AD25/$AD$26,"")</f>
        <v/>
      </c>
    </row>
    <row r="26" spans="1:31" ht="33" customHeight="1" thickBot="1" x14ac:dyDescent="0.3">
      <c r="A26" s="78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0</v>
      </c>
      <c r="H26" s="17">
        <f t="shared" si="22"/>
        <v>0</v>
      </c>
      <c r="I26" s="18">
        <f t="shared" si="22"/>
        <v>0</v>
      </c>
      <c r="J26" s="18">
        <f t="shared" si="22"/>
        <v>0</v>
      </c>
      <c r="K26" s="19">
        <f t="shared" si="22"/>
        <v>0</v>
      </c>
      <c r="L26" s="16">
        <f t="shared" si="22"/>
        <v>0</v>
      </c>
      <c r="M26" s="17">
        <f t="shared" si="22"/>
        <v>0</v>
      </c>
      <c r="N26" s="18">
        <f t="shared" si="22"/>
        <v>0</v>
      </c>
      <c r="O26" s="18">
        <f t="shared" si="22"/>
        <v>0</v>
      </c>
      <c r="P26" s="19">
        <f t="shared" si="22"/>
        <v>0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4" customFormat="1" ht="18.75" customHeight="1" x14ac:dyDescent="0.25">
      <c r="B27" s="25"/>
      <c r="H27" s="25"/>
      <c r="N27" s="25"/>
    </row>
    <row r="28" spans="1:31" s="47" customFormat="1" ht="34.200000000000003" customHeight="1" x14ac:dyDescent="0.25">
      <c r="A28" s="143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2" customHeight="1" x14ac:dyDescent="0.25">
      <c r="A29" s="144" t="str">
        <f>'CONTRACTACIO 1r TR 2024'!A29:Q29</f>
        <v>https://bcnroc.ajuntament.barcelona.cat/jspui/bitstream/11703/117122/5/GM_Pressupost_2020.pdf#page=218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5" customHeight="1" x14ac:dyDescent="0.3">
      <c r="A30" s="139" t="s">
        <v>36</v>
      </c>
      <c r="B30" s="139"/>
      <c r="C30" s="139"/>
      <c r="D30" s="139"/>
      <c r="E30" s="139"/>
      <c r="F30" s="139"/>
      <c r="G30" s="139"/>
      <c r="H30" s="139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3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">
      <c r="A32" s="120" t="s">
        <v>10</v>
      </c>
      <c r="B32" s="125" t="s">
        <v>17</v>
      </c>
      <c r="C32" s="126"/>
      <c r="D32" s="126"/>
      <c r="E32" s="126"/>
      <c r="F32" s="127"/>
      <c r="G32" s="24"/>
      <c r="J32" s="131" t="s">
        <v>15</v>
      </c>
      <c r="K32" s="132"/>
      <c r="L32" s="125" t="s">
        <v>16</v>
      </c>
      <c r="M32" s="126"/>
      <c r="N32" s="126"/>
      <c r="O32" s="126"/>
      <c r="P32" s="12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35">
      <c r="A33" s="121"/>
      <c r="B33" s="140"/>
      <c r="C33" s="141"/>
      <c r="D33" s="141"/>
      <c r="E33" s="141"/>
      <c r="F33" s="142"/>
      <c r="G33" s="24"/>
      <c r="J33" s="133"/>
      <c r="K33" s="134"/>
      <c r="L33" s="128"/>
      <c r="M33" s="129"/>
      <c r="N33" s="129"/>
      <c r="O33" s="129"/>
      <c r="P33" s="130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thickBot="1" x14ac:dyDescent="0.35">
      <c r="A34" s="122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35"/>
      <c r="K34" s="136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25">
      <c r="A35" s="39" t="s">
        <v>25</v>
      </c>
      <c r="B35" s="9">
        <f t="shared" ref="B35:B46" si="23">B13+G13+L13+Q13+AA13+V13</f>
        <v>0</v>
      </c>
      <c r="C35" s="8" t="str">
        <f t="shared" ref="C35:C47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3" si="27">IF(E35,E35/$E$48,"")</f>
        <v/>
      </c>
      <c r="J35" s="100" t="s">
        <v>3</v>
      </c>
      <c r="K35" s="101"/>
      <c r="L35" s="54">
        <f>B26</f>
        <v>0</v>
      </c>
      <c r="M35" s="8" t="str">
        <f t="shared" ref="M35:M40" si="28">IF(L35,L35/$L$41,"")</f>
        <v/>
      </c>
      <c r="N35" s="55">
        <f>D26</f>
        <v>0</v>
      </c>
      <c r="O35" s="55">
        <f>E26</f>
        <v>0</v>
      </c>
      <c r="P35" s="56" t="str">
        <f t="shared" ref="P35:P40" si="29">IF(O35,O35/$O$41,"")</f>
        <v/>
      </c>
    </row>
    <row r="36" spans="1:33" s="24" customFormat="1" ht="30" customHeight="1" x14ac:dyDescent="0.25">
      <c r="A36" s="41" t="s">
        <v>18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J36" s="96" t="s">
        <v>1</v>
      </c>
      <c r="K36" s="97"/>
      <c r="L36" s="57">
        <f>G26</f>
        <v>0</v>
      </c>
      <c r="M36" s="8" t="str">
        <f t="shared" si="28"/>
        <v/>
      </c>
      <c r="N36" s="58">
        <f>I26</f>
        <v>0</v>
      </c>
      <c r="O36" s="58">
        <f>J26</f>
        <v>0</v>
      </c>
      <c r="P36" s="56" t="str">
        <f t="shared" si="29"/>
        <v/>
      </c>
    </row>
    <row r="37" spans="1:33" ht="30" customHeight="1" x14ac:dyDescent="0.25">
      <c r="A37" s="41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6" t="s">
        <v>2</v>
      </c>
      <c r="K37" s="97"/>
      <c r="L37" s="57">
        <f>L26</f>
        <v>0</v>
      </c>
      <c r="M37" s="8" t="str">
        <f t="shared" si="28"/>
        <v/>
      </c>
      <c r="N37" s="58">
        <f>N26</f>
        <v>0</v>
      </c>
      <c r="O37" s="58">
        <f>O26</f>
        <v>0</v>
      </c>
      <c r="P37" s="56" t="str">
        <f t="shared" si="2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4"/>
      <c r="J38" s="96" t="s">
        <v>34</v>
      </c>
      <c r="K38" s="97"/>
      <c r="L38" s="57">
        <f>Q26</f>
        <v>0</v>
      </c>
      <c r="M38" s="8" t="str">
        <f t="shared" si="28"/>
        <v/>
      </c>
      <c r="N38" s="58">
        <f>S26</f>
        <v>0</v>
      </c>
      <c r="O38" s="58">
        <f>T26</f>
        <v>0</v>
      </c>
      <c r="P38" s="56" t="str">
        <f t="shared" si="2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1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6" t="s">
        <v>5</v>
      </c>
      <c r="K39" s="97"/>
      <c r="L39" s="57">
        <f>V26</f>
        <v>0</v>
      </c>
      <c r="M39" s="8" t="str">
        <f t="shared" si="28"/>
        <v/>
      </c>
      <c r="N39" s="58">
        <f>X26</f>
        <v>0</v>
      </c>
      <c r="O39" s="58">
        <f>Y26</f>
        <v>0</v>
      </c>
      <c r="P39" s="56" t="str">
        <f t="shared" si="2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25">
      <c r="A40" s="42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4"/>
      <c r="J40" s="96" t="s">
        <v>4</v>
      </c>
      <c r="K40" s="97"/>
      <c r="L40" s="57">
        <f>AA26</f>
        <v>0</v>
      </c>
      <c r="M40" s="8" t="str">
        <f t="shared" si="28"/>
        <v/>
      </c>
      <c r="N40" s="58">
        <f>AC26</f>
        <v>0</v>
      </c>
      <c r="O40" s="58">
        <f>AD26</f>
        <v>0</v>
      </c>
      <c r="P40" s="56" t="str">
        <f t="shared" si="2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3">
      <c r="A41" s="42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J41" s="98" t="s">
        <v>0</v>
      </c>
      <c r="K41" s="99"/>
      <c r="L41" s="79">
        <f>SUM(L35:L40)</f>
        <v>0</v>
      </c>
      <c r="M41" s="17">
        <f>SUM(M35:M40)</f>
        <v>0</v>
      </c>
      <c r="N41" s="80">
        <f>SUM(N35:N40)</f>
        <v>0</v>
      </c>
      <c r="O41" s="81">
        <f>SUM(O35:O40)</f>
        <v>0</v>
      </c>
      <c r="P41" s="82">
        <f>SUM(P35:P40)</f>
        <v>0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25">
      <c r="A42" s="43" t="s">
        <v>29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">
      <c r="A43" s="44" t="s">
        <v>32</v>
      </c>
      <c r="B43" s="12">
        <f t="shared" si="23"/>
        <v>0</v>
      </c>
      <c r="C43" s="8" t="str">
        <f t="shared" si="24"/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76" t="s">
        <v>45</v>
      </c>
      <c r="B44" s="12">
        <f t="shared" si="23"/>
        <v>0</v>
      </c>
      <c r="C44" s="8" t="str">
        <f t="shared" si="24"/>
        <v/>
      </c>
      <c r="D44" s="13">
        <f t="shared" si="25"/>
        <v>0</v>
      </c>
      <c r="E44" s="14">
        <f t="shared" si="26"/>
        <v>0</v>
      </c>
      <c r="F44" s="21" t="str">
        <f t="shared" ref="F44" si="30">IF(E44,E44/$E$48,"")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47</v>
      </c>
      <c r="B45" s="12">
        <f t="shared" si="23"/>
        <v>0</v>
      </c>
      <c r="C45" s="8" t="str">
        <f t="shared" si="24"/>
        <v/>
      </c>
      <c r="D45" s="13">
        <f t="shared" si="25"/>
        <v>0</v>
      </c>
      <c r="E45" s="14">
        <f t="shared" si="26"/>
        <v>0</v>
      </c>
      <c r="F45" s="21" t="str">
        <f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50000000000003" customHeight="1" x14ac:dyDescent="0.3">
      <c r="A46" s="88" t="s">
        <v>59</v>
      </c>
      <c r="B46" s="12">
        <f t="shared" si="23"/>
        <v>0</v>
      </c>
      <c r="C46" s="8" t="str">
        <f t="shared" si="24"/>
        <v/>
      </c>
      <c r="D46" s="13">
        <f t="shared" si="25"/>
        <v>0</v>
      </c>
      <c r="E46" s="14">
        <f t="shared" si="26"/>
        <v>0</v>
      </c>
      <c r="F46" s="21" t="str">
        <f t="shared" ref="F46" si="31">IF(E46,E46/$E$48,"")</f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88" t="s">
        <v>52</v>
      </c>
      <c r="B47" s="12">
        <f t="shared" ref="B47" si="32">B25+G25+L25+Q25+AA25+V25</f>
        <v>0</v>
      </c>
      <c r="C47" s="8" t="str">
        <f t="shared" si="24"/>
        <v/>
      </c>
      <c r="D47" s="13">
        <f t="shared" ref="D47" si="33">D25+I25+N25+S25+AC25+X25</f>
        <v>0</v>
      </c>
      <c r="E47" s="14">
        <f t="shared" ref="E47" si="34">E25+J25+O25+T25+AD25+Y25</f>
        <v>0</v>
      </c>
      <c r="F47" s="21" t="str">
        <f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35">
      <c r="A48" s="61" t="s">
        <v>0</v>
      </c>
      <c r="B48" s="16">
        <f>SUM(B35:B47)</f>
        <v>0</v>
      </c>
      <c r="C48" s="17">
        <f>SUM(C35:C47)</f>
        <v>0</v>
      </c>
      <c r="D48" s="18">
        <f>SUM(D35:D47)</f>
        <v>0</v>
      </c>
      <c r="E48" s="18">
        <f>SUM(E35:E47)</f>
        <v>0</v>
      </c>
      <c r="F48" s="19">
        <f>SUM(F35:F47)</f>
        <v>0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" customHeight="1" x14ac:dyDescent="0.3">
      <c r="B50" s="25"/>
      <c r="H50" s="25"/>
      <c r="N50" s="25"/>
    </row>
    <row r="51" spans="1:33" s="24" customFormat="1" x14ac:dyDescent="0.3">
      <c r="B51" s="25"/>
      <c r="H51" s="25"/>
      <c r="N51" s="25"/>
    </row>
    <row r="52" spans="1:33" s="24" customFormat="1" x14ac:dyDescent="0.3">
      <c r="B52" s="25"/>
      <c r="H52" s="25"/>
      <c r="N52" s="25"/>
    </row>
    <row r="53" spans="1:33" s="24" customFormat="1" x14ac:dyDescent="0.3">
      <c r="B53" s="25"/>
      <c r="H53" s="25"/>
      <c r="N53" s="25"/>
    </row>
    <row r="54" spans="1:33" s="24" customFormat="1" x14ac:dyDescent="0.3">
      <c r="B54" s="25"/>
      <c r="H54" s="25"/>
      <c r="N54" s="25"/>
    </row>
    <row r="55" spans="1:33" s="24" customFormat="1" x14ac:dyDescent="0.3">
      <c r="B55" s="25"/>
      <c r="H55" s="25"/>
      <c r="N55" s="25"/>
    </row>
    <row r="56" spans="1:33" s="24" customFormat="1" x14ac:dyDescent="0.3">
      <c r="B56" s="25"/>
      <c r="H56" s="25"/>
      <c r="N56" s="25"/>
    </row>
    <row r="57" spans="1:33" s="24" customFormat="1" x14ac:dyDescent="0.3">
      <c r="B57" s="25"/>
      <c r="H57" s="25"/>
      <c r="N57" s="25"/>
    </row>
    <row r="58" spans="1:33" s="24" customFormat="1" x14ac:dyDescent="0.3">
      <c r="B58" s="25"/>
      <c r="H58" s="25"/>
      <c r="N58" s="25"/>
    </row>
    <row r="59" spans="1:33" s="24" customFormat="1" x14ac:dyDescent="0.3">
      <c r="B59" s="25"/>
      <c r="H59" s="25"/>
      <c r="N59" s="25"/>
    </row>
    <row r="60" spans="1:33" s="24" customFormat="1" x14ac:dyDescent="0.3">
      <c r="B60" s="25"/>
      <c r="H60" s="25"/>
      <c r="N60" s="25"/>
    </row>
    <row r="61" spans="1:33" s="24" customFormat="1" x14ac:dyDescent="0.3">
      <c r="B61" s="25"/>
      <c r="H61" s="25"/>
      <c r="N61" s="25"/>
    </row>
    <row r="62" spans="1:33" s="24" customFormat="1" x14ac:dyDescent="0.3">
      <c r="B62" s="25"/>
      <c r="H62" s="25"/>
      <c r="N62" s="25"/>
    </row>
    <row r="63" spans="1:33" s="24" customFormat="1" x14ac:dyDescent="0.3">
      <c r="B63" s="25"/>
      <c r="H63" s="25"/>
      <c r="N63" s="25"/>
    </row>
    <row r="64" spans="1:33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H106" s="25"/>
      <c r="N106" s="25"/>
    </row>
    <row r="107" spans="2:21" s="24" customFormat="1" x14ac:dyDescent="0.3">
      <c r="B107" s="25"/>
      <c r="H107" s="25"/>
      <c r="N107" s="25"/>
    </row>
    <row r="108" spans="2:21" s="24" customFormat="1" x14ac:dyDescent="0.3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sheetProtection password="C9C3" sheet="1" objects="1" scenarios="1"/>
  <mergeCells count="22">
    <mergeCell ref="J41:K41"/>
    <mergeCell ref="J35:K35"/>
    <mergeCell ref="J36:K36"/>
    <mergeCell ref="J37:K37"/>
    <mergeCell ref="J38:K38"/>
    <mergeCell ref="J40:K40"/>
    <mergeCell ref="J39:K39"/>
    <mergeCell ref="A28:Q28"/>
    <mergeCell ref="A32:A34"/>
    <mergeCell ref="B32:F33"/>
    <mergeCell ref="J32:K34"/>
    <mergeCell ref="L32:P33"/>
    <mergeCell ref="A30:H30"/>
    <mergeCell ref="A29:Q29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6:C47 M35:M40 C35:C45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11"/>
  <sheetViews>
    <sheetView showGridLines="0" showZeros="0" topLeftCell="A22" zoomScale="80" zoomScaleNormal="80" workbookViewId="0">
      <selection activeCell="A29" sqref="A29:Q29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57</v>
      </c>
      <c r="B7" s="30" t="s">
        <v>58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45" t="s">
        <v>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/>
    </row>
    <row r="11" spans="1:31" ht="30" customHeight="1" thickBot="1" x14ac:dyDescent="0.35">
      <c r="A11" s="148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4" t="s">
        <v>4</v>
      </c>
      <c r="W11" s="115"/>
      <c r="X11" s="115"/>
      <c r="Y11" s="115"/>
      <c r="Z11" s="116"/>
      <c r="AA11" s="117" t="s">
        <v>5</v>
      </c>
      <c r="AB11" s="118"/>
      <c r="AC11" s="118"/>
      <c r="AD11" s="118"/>
      <c r="AE11" s="119"/>
    </row>
    <row r="12" spans="1:31" ht="39" customHeight="1" thickBot="1" x14ac:dyDescent="0.35">
      <c r="A12" s="149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5" si="0">IF(B13,B13/$B$26,"")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5" si="1">IF(E13,E13/$E$26,"")</f>
        <v/>
      </c>
      <c r="G13" s="9">
        <f>'CONTRACTACIO 1r TR 2024'!G13+'CONTRACTACIO 2n TR 2024'!G13+'CONTRACTACIO 3r TR 2024'!G13+'CONTRACTACIO 4t TR 2024'!G13</f>
        <v>2</v>
      </c>
      <c r="H13" s="20">
        <f t="shared" ref="H13:H25" si="2">IF(G13,G13/$G$26,"")</f>
        <v>1.6129032258064516E-2</v>
      </c>
      <c r="I13" s="10">
        <f>'CONTRACTACIO 1r TR 2024'!I13+'CONTRACTACIO 2n TR 2024'!I13+'CONTRACTACIO 3r TR 2024'!I13+'CONTRACTACIO 4t TR 2024'!I13</f>
        <v>288890</v>
      </c>
      <c r="J13" s="10">
        <f>'CONTRACTACIO 1r TR 2024'!J13+'CONTRACTACIO 2n TR 2024'!J13+'CONTRACTACIO 3r TR 2024'!J13+'CONTRACTACIO 4t TR 2024'!J13</f>
        <v>349556.9</v>
      </c>
      <c r="K13" s="21">
        <f t="shared" ref="K13:K25" si="3">IF(J13,J13/$J$26,"")</f>
        <v>0.47361589486165012</v>
      </c>
      <c r="L13" s="9">
        <f>'CONTRACTACIO 1r TR 2024'!L13+'CONTRACTACIO 2n TR 2024'!L13+'CONTRACTACIO 3r TR 2024'!L13+'CONTRACTACIO 4t TR 2024'!L13</f>
        <v>0</v>
      </c>
      <c r="M13" s="20" t="str">
        <f t="shared" ref="M13:M25" si="4">IF(L13,L13/$L$26,"")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5" si="5">IF(O13,O13/$O$26,"")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5" si="6">IF(Q13,Q13/$Q$26,"")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5" si="7">IF(T13,T13/$T$26,"")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5" si="8">IF(V13,V13/$V$26,"")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5" si="9">IF(Y13,Y13/$Y$26,"")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5" si="10">IF(AA13,AA13/$AA$26,"")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5" si="11">IF(AD13,AD13/$AD$26,"")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1</v>
      </c>
      <c r="M14" s="20">
        <f t="shared" si="4"/>
        <v>1.6949152542372881E-2</v>
      </c>
      <c r="N14" s="13">
        <f>'CONTRACTACIO 1r TR 2024'!N14+'CONTRACTACIO 2n TR 2024'!N14+'CONTRACTACIO 3r TR 2024'!N14+'CONTRACTACIO 4t TR 2024'!N14</f>
        <v>65845.210000000006</v>
      </c>
      <c r="O14" s="13">
        <f>'CONTRACTACIO 1r TR 2024'!O14+'CONTRACTACIO 2n TR 2024'!O14+'CONTRACTACIO 3r TR 2024'!O14+'CONTRACTACIO 4t TR 2024'!O14</f>
        <v>79672.7</v>
      </c>
      <c r="P14" s="21">
        <f t="shared" si="5"/>
        <v>0.59865571144555307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91</v>
      </c>
      <c r="H20" s="20">
        <f t="shared" si="2"/>
        <v>0.7338709677419355</v>
      </c>
      <c r="I20" s="13">
        <f>'CONTRACTACIO 1r TR 2024'!I20+'CONTRACTACIO 2n TR 2024'!I20+'CONTRACTACIO 3r TR 2024'!I20+'CONTRACTACIO 4t TR 2024'!I20</f>
        <v>302185.63</v>
      </c>
      <c r="J20" s="13">
        <f>'CONTRACTACIO 1r TR 2024'!J20+'CONTRACTACIO 2n TR 2024'!J20+'CONTRACTACIO 3r TR 2024'!J20+'CONTRACTACIO 4t TR 2024'!J20</f>
        <v>363706.36</v>
      </c>
      <c r="K20" s="21">
        <f t="shared" si="3"/>
        <v>0.49278704885606167</v>
      </c>
      <c r="L20" s="9">
        <f>'CONTRACTACIO 1r TR 2024'!L20+'CONTRACTACIO 2n TR 2024'!L20+'CONTRACTACIO 3r TR 2024'!L20+'CONTRACTACIO 4t TR 2024'!L20</f>
        <v>24</v>
      </c>
      <c r="M20" s="20">
        <f t="shared" si="4"/>
        <v>0.40677966101694918</v>
      </c>
      <c r="N20" s="13">
        <f>'CONTRACTACIO 1r TR 2024'!N20+'CONTRACTACIO 2n TR 2024'!N20+'CONTRACTACIO 3r TR 2024'!N20+'CONTRACTACIO 4t TR 2024'!N20</f>
        <v>38816.44</v>
      </c>
      <c r="O20" s="13">
        <f>'CONTRACTACIO 1r TR 2024'!O20+'CONTRACTACIO 2n TR 2024'!O20+'CONTRACTACIO 3r TR 2024'!O20+'CONTRACTACIO 4t TR 2024'!O20</f>
        <v>46272.800000000003</v>
      </c>
      <c r="P20" s="21">
        <f t="shared" si="5"/>
        <v>0.34769094061802591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31</v>
      </c>
      <c r="H21" s="20">
        <f t="shared" si="2"/>
        <v>0.25</v>
      </c>
      <c r="I21" s="13">
        <f>'CONTRACTACIO 1r TR 2024'!I21+'CONTRACTACIO 2n TR 2024'!I21+'CONTRACTACIO 3r TR 2024'!I21+'CONTRACTACIO 4t TR 2024'!I21</f>
        <v>20496.91</v>
      </c>
      <c r="J21" s="13">
        <f>'CONTRACTACIO 1r TR 2024'!J21+'CONTRACTACIO 2n TR 2024'!J21+'CONTRACTACIO 3r TR 2024'!J21+'CONTRACTACIO 4t TR 2024'!J21</f>
        <v>24796.639999999999</v>
      </c>
      <c r="K21" s="21">
        <f t="shared" si="3"/>
        <v>3.35970562822882E-2</v>
      </c>
      <c r="L21" s="9">
        <f>'CONTRACTACIO 1r TR 2024'!L21+'CONTRACTACIO 2n TR 2024'!L21+'CONTRACTACIO 3r TR 2024'!L21+'CONTRACTACIO 4t TR 2024'!L21</f>
        <v>34</v>
      </c>
      <c r="M21" s="20">
        <f t="shared" si="4"/>
        <v>0.57627118644067798</v>
      </c>
      <c r="N21" s="13">
        <f>'CONTRACTACIO 1r TR 2024'!N21+'CONTRACTACIO 2n TR 2024'!N21+'CONTRACTACIO 3r TR 2024'!N21+'CONTRACTACIO 4t TR 2024'!N21</f>
        <v>5901.2400000000007</v>
      </c>
      <c r="O21" s="13">
        <f>'CONTRACTACIO 1r TR 2024'!O21+'CONTRACTACIO 2n TR 2024'!O21+'CONTRACTACIO 3r TR 2024'!O21+'CONTRACTACIO 4t TR 2024'!O21</f>
        <v>7140.51</v>
      </c>
      <c r="P21" s="21">
        <f t="shared" si="5"/>
        <v>5.3653347936420966E-2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9.9" customHeight="1" x14ac:dyDescent="0.3">
      <c r="A24" s="88" t="s">
        <v>59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s="40" customFormat="1" ht="36" customHeight="1" x14ac:dyDescent="0.3">
      <c r="A25" s="90" t="s">
        <v>52</v>
      </c>
      <c r="B25" s="77">
        <f>'CONTRACTACIO 1r TR 2024'!B25+'CONTRACTACIO 2n TR 2024'!B25+'CONTRACTACIO 3r TR 2024'!B25+'CONTRACTACIO 4t TR 2024'!B25</f>
        <v>0</v>
      </c>
      <c r="C25" s="62" t="str">
        <f t="shared" si="0"/>
        <v/>
      </c>
      <c r="D25" s="73">
        <f>'CONTRACTACIO 1r TR 2024'!D25+'CONTRACTACIO 2n TR 2024'!D25+'CONTRACTACIO 3r TR 2024'!D25+'CONTRACTACIO 4t TR 2024'!D25</f>
        <v>0</v>
      </c>
      <c r="E25" s="74">
        <f>'CONTRACTACIO 1r TR 2024'!E25+'CONTRACTACIO 2n TR 2024'!E25+'CONTRACTACIO 3r TR 2024'!E25+'CONTRACTACIO 4t TR 2024'!E25</f>
        <v>0</v>
      </c>
      <c r="F25" s="63" t="str">
        <f t="shared" si="1"/>
        <v/>
      </c>
      <c r="G25" s="77">
        <f>'CONTRACTACIO 1r TR 2024'!G25+'CONTRACTACIO 2n TR 2024'!G25+'CONTRACTACIO 3r TR 2024'!G25+'CONTRACTACIO 4t TR 2024'!G25</f>
        <v>0</v>
      </c>
      <c r="H25" s="62" t="str">
        <f t="shared" si="2"/>
        <v/>
      </c>
      <c r="I25" s="73">
        <f>'CONTRACTACIO 1r TR 2024'!I25+'CONTRACTACIO 2n TR 2024'!I25+'CONTRACTACIO 3r TR 2024'!I25+'CONTRACTACIO 4t TR 2024'!I25</f>
        <v>0</v>
      </c>
      <c r="J25" s="74">
        <f>'CONTRACTACIO 1r TR 2024'!J25+'CONTRACTACIO 2n TR 2024'!J25+'CONTRACTACIO 3r TR 2024'!J25+'CONTRACTACIO 4t TR 2024'!J25</f>
        <v>0</v>
      </c>
      <c r="K25" s="63" t="str">
        <f t="shared" si="3"/>
        <v/>
      </c>
      <c r="L25" s="77">
        <f>'CONTRACTACIO 1r TR 2024'!L25+'CONTRACTACIO 2n TR 2024'!L25+'CONTRACTACIO 3r TR 2024'!L25+'CONTRACTACIO 4t TR 2024'!L25</f>
        <v>0</v>
      </c>
      <c r="M25" s="62" t="str">
        <f t="shared" si="4"/>
        <v/>
      </c>
      <c r="N25" s="73">
        <f>'CONTRACTACIO 1r TR 2024'!N25+'CONTRACTACIO 2n TR 2024'!N25+'CONTRACTACIO 3r TR 2024'!N25+'CONTRACTACIO 4t TR 2024'!N25</f>
        <v>0</v>
      </c>
      <c r="O25" s="74">
        <f>'CONTRACTACIO 1r TR 2024'!O25+'CONTRACTACIO 2n TR 2024'!O25+'CONTRACTACIO 3r TR 2024'!O25+'CONTRACTACIO 4t TR 2024'!O25</f>
        <v>0</v>
      </c>
      <c r="P25" s="63" t="str">
        <f t="shared" si="5"/>
        <v/>
      </c>
      <c r="Q25" s="77">
        <f>'CONTRACTACIO 1r TR 2024'!Q25+'CONTRACTACIO 2n TR 2024'!Q25+'CONTRACTACIO 3r TR 2024'!Q25+'CONTRACTACIO 4t TR 2024'!Q25</f>
        <v>0</v>
      </c>
      <c r="R25" s="62" t="str">
        <f t="shared" si="6"/>
        <v/>
      </c>
      <c r="S25" s="73">
        <f>'CONTRACTACIO 1r TR 2024'!S25+'CONTRACTACIO 2n TR 2024'!S25+'CONTRACTACIO 3r TR 2024'!S25+'CONTRACTACIO 4t TR 2024'!S25</f>
        <v>0</v>
      </c>
      <c r="T25" s="74">
        <f>'CONTRACTACIO 1r TR 2024'!T25+'CONTRACTACIO 2n TR 2024'!T25+'CONTRACTACIO 3r TR 2024'!T25+'CONTRACTACIO 4t TR 2024'!T25</f>
        <v>0</v>
      </c>
      <c r="U25" s="63" t="str">
        <f t="shared" si="7"/>
        <v/>
      </c>
      <c r="V25" s="77">
        <f>'CONTRACTACIO 1r TR 2024'!AA25+'CONTRACTACIO 2n TR 2024'!AA25+'CONTRACTACIO 3r TR 2024'!AA25+'CONTRACTACIO 4t TR 2024'!AA25</f>
        <v>0</v>
      </c>
      <c r="W25" s="62" t="str">
        <f t="shared" si="8"/>
        <v/>
      </c>
      <c r="X25" s="73">
        <f>'CONTRACTACIO 1r TR 2024'!AC25+'CONTRACTACIO 2n TR 2024'!AC25+'CONTRACTACIO 3r TR 2024'!AC25+'CONTRACTACIO 4t TR 2024'!AC25</f>
        <v>0</v>
      </c>
      <c r="Y25" s="74">
        <f>'CONTRACTACIO 1r TR 2024'!AD25+'CONTRACTACIO 2n TR 2024'!AD25+'CONTRACTACIO 3r TR 2024'!AD25+'CONTRACTACIO 4t TR 2024'!AD25</f>
        <v>0</v>
      </c>
      <c r="Z25" s="63" t="str">
        <f t="shared" si="9"/>
        <v/>
      </c>
      <c r="AA25" s="77">
        <f>'CONTRACTACIO 1r TR 2024'!V25+'CONTRACTACIO 2n TR 2024'!V25+'CONTRACTACIO 3r TR 2024'!V25+'CONTRACTACIO 4t TR 2024'!V25</f>
        <v>0</v>
      </c>
      <c r="AB25" s="20" t="str">
        <f t="shared" si="10"/>
        <v/>
      </c>
      <c r="AC25" s="73">
        <f>'CONTRACTACIO 1r TR 2024'!X25+'CONTRACTACIO 2n TR 2024'!X25+'CONTRACTACIO 3r TR 2024'!X25+'CONTRACTACIO 4t TR 2024'!X25</f>
        <v>0</v>
      </c>
      <c r="AD25" s="74">
        <f>'CONTRACTACIO 1r TR 2024'!Y25+'CONTRACTACIO 2n TR 2024'!Y25+'CONTRACTACIO 3r TR 2024'!Y25+'CONTRACTACIO 4t TR 2024'!Y25</f>
        <v>0</v>
      </c>
      <c r="AE25" s="63" t="str">
        <f t="shared" si="11"/>
        <v/>
      </c>
    </row>
    <row r="26" spans="1:31" ht="33" customHeight="1" thickBot="1" x14ac:dyDescent="0.3">
      <c r="A26" s="78" t="s">
        <v>0</v>
      </c>
      <c r="B26" s="16">
        <f t="shared" ref="B26:AE26" si="12">SUM(B13:B25)</f>
        <v>0</v>
      </c>
      <c r="C26" s="17">
        <f t="shared" si="12"/>
        <v>0</v>
      </c>
      <c r="D26" s="18">
        <f t="shared" si="12"/>
        <v>0</v>
      </c>
      <c r="E26" s="18">
        <f t="shared" si="12"/>
        <v>0</v>
      </c>
      <c r="F26" s="19">
        <f t="shared" si="12"/>
        <v>0</v>
      </c>
      <c r="G26" s="16">
        <f t="shared" si="12"/>
        <v>124</v>
      </c>
      <c r="H26" s="17">
        <f t="shared" si="12"/>
        <v>1</v>
      </c>
      <c r="I26" s="18">
        <f t="shared" si="12"/>
        <v>611572.54</v>
      </c>
      <c r="J26" s="18">
        <f t="shared" si="12"/>
        <v>738059.9</v>
      </c>
      <c r="K26" s="19">
        <f t="shared" si="12"/>
        <v>0.99999999999999989</v>
      </c>
      <c r="L26" s="16">
        <f t="shared" si="12"/>
        <v>59</v>
      </c>
      <c r="M26" s="17">
        <f t="shared" si="12"/>
        <v>1</v>
      </c>
      <c r="N26" s="18">
        <f t="shared" si="12"/>
        <v>110562.89000000001</v>
      </c>
      <c r="O26" s="18">
        <f t="shared" si="12"/>
        <v>133086.01</v>
      </c>
      <c r="P26" s="19">
        <f t="shared" si="12"/>
        <v>1</v>
      </c>
      <c r="Q26" s="16">
        <f t="shared" si="12"/>
        <v>0</v>
      </c>
      <c r="R26" s="17">
        <f t="shared" si="12"/>
        <v>0</v>
      </c>
      <c r="S26" s="18">
        <f t="shared" si="12"/>
        <v>0</v>
      </c>
      <c r="T26" s="18">
        <f t="shared" si="12"/>
        <v>0</v>
      </c>
      <c r="U26" s="19">
        <f t="shared" si="12"/>
        <v>0</v>
      </c>
      <c r="V26" s="16">
        <f t="shared" si="12"/>
        <v>0</v>
      </c>
      <c r="W26" s="17">
        <f t="shared" si="12"/>
        <v>0</v>
      </c>
      <c r="X26" s="18">
        <f t="shared" si="12"/>
        <v>0</v>
      </c>
      <c r="Y26" s="18">
        <f t="shared" si="12"/>
        <v>0</v>
      </c>
      <c r="Z26" s="19">
        <f t="shared" si="12"/>
        <v>0</v>
      </c>
      <c r="AA26" s="16">
        <f t="shared" si="12"/>
        <v>0</v>
      </c>
      <c r="AB26" s="17">
        <f t="shared" si="12"/>
        <v>0</v>
      </c>
      <c r="AC26" s="18">
        <f t="shared" si="12"/>
        <v>0</v>
      </c>
      <c r="AD26" s="18">
        <f t="shared" si="12"/>
        <v>0</v>
      </c>
      <c r="AE26" s="19">
        <f t="shared" si="12"/>
        <v>0</v>
      </c>
    </row>
    <row r="27" spans="1:31" s="24" customFormat="1" ht="18.600000000000001" customHeight="1" x14ac:dyDescent="0.25">
      <c r="B27" s="25"/>
      <c r="H27" s="25"/>
      <c r="N27" s="25"/>
    </row>
    <row r="28" spans="1:31" s="47" customFormat="1" ht="34.200000000000003" customHeight="1" x14ac:dyDescent="0.25">
      <c r="A28" s="143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2" customHeight="1" x14ac:dyDescent="0.25">
      <c r="A29" s="144" t="str">
        <f>'CONTRACTACIO 1r TR 2024'!A29:Q29</f>
        <v>https://bcnroc.ajuntament.barcelona.cat/jspui/bitstream/11703/117122/5/GM_Pressupost_2020.pdf#page=218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5" customHeight="1" x14ac:dyDescent="0.3">
      <c r="A30" s="139" t="s">
        <v>36</v>
      </c>
      <c r="B30" s="139"/>
      <c r="C30" s="139"/>
      <c r="D30" s="139"/>
      <c r="E30" s="139"/>
      <c r="F30" s="139"/>
      <c r="G30" s="139"/>
      <c r="H30" s="139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21.6" customHeight="1" thickBot="1" x14ac:dyDescent="0.3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5"/>
      <c r="W31" s="45"/>
      <c r="X31" s="45"/>
      <c r="Y31" s="47"/>
      <c r="Z31" s="47"/>
      <c r="AA31" s="47"/>
      <c r="AB31" s="47"/>
      <c r="AC31" s="45"/>
      <c r="AD31" s="45"/>
      <c r="AE31" s="45"/>
    </row>
    <row r="32" spans="1:31" s="51" customFormat="1" ht="18" customHeight="1" x14ac:dyDescent="0.3">
      <c r="A32" s="150" t="s">
        <v>10</v>
      </c>
      <c r="B32" s="153" t="s">
        <v>17</v>
      </c>
      <c r="C32" s="154"/>
      <c r="D32" s="154"/>
      <c r="E32" s="154"/>
      <c r="F32" s="155"/>
      <c r="G32" s="24"/>
      <c r="H32" s="47"/>
      <c r="I32" s="47"/>
      <c r="J32" s="159" t="s">
        <v>15</v>
      </c>
      <c r="K32" s="160"/>
      <c r="L32" s="153" t="s">
        <v>16</v>
      </c>
      <c r="M32" s="154"/>
      <c r="N32" s="154"/>
      <c r="O32" s="154"/>
      <c r="P32" s="155"/>
      <c r="Q32" s="48"/>
      <c r="R32" s="68"/>
      <c r="S32" s="45"/>
      <c r="T32" s="45"/>
      <c r="U32" s="45"/>
      <c r="V32" s="48"/>
      <c r="W32" s="48"/>
      <c r="X32" s="68"/>
      <c r="Y32" s="47"/>
      <c r="Z32" s="47"/>
      <c r="AA32" s="47"/>
      <c r="AB32" s="47"/>
      <c r="AC32" s="48"/>
      <c r="AD32" s="48"/>
      <c r="AE32" s="68"/>
    </row>
    <row r="33" spans="1:33" s="47" customFormat="1" ht="18" customHeight="1" thickBot="1" x14ac:dyDescent="0.35">
      <c r="A33" s="151"/>
      <c r="B33" s="156"/>
      <c r="C33" s="157"/>
      <c r="D33" s="157"/>
      <c r="E33" s="157"/>
      <c r="F33" s="158"/>
      <c r="G33" s="24"/>
      <c r="J33" s="161"/>
      <c r="K33" s="162"/>
      <c r="L33" s="165"/>
      <c r="M33" s="166"/>
      <c r="N33" s="166"/>
      <c r="O33" s="166"/>
      <c r="P33" s="167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47" customFormat="1" ht="40.200000000000003" customHeight="1" thickBot="1" x14ac:dyDescent="0.35">
      <c r="A34" s="152"/>
      <c r="B34" s="52" t="s">
        <v>14</v>
      </c>
      <c r="C34" s="33" t="s">
        <v>8</v>
      </c>
      <c r="D34" s="34" t="s">
        <v>48</v>
      </c>
      <c r="E34" s="35" t="s">
        <v>49</v>
      </c>
      <c r="F34" s="53" t="s">
        <v>9</v>
      </c>
      <c r="G34" s="24"/>
      <c r="H34" s="24"/>
      <c r="I34" s="24"/>
      <c r="J34" s="163"/>
      <c r="K34" s="164"/>
      <c r="L34" s="52" t="s">
        <v>14</v>
      </c>
      <c r="M34" s="33" t="s">
        <v>8</v>
      </c>
      <c r="N34" s="34" t="s">
        <v>48</v>
      </c>
      <c r="O34" s="35" t="s">
        <v>49</v>
      </c>
      <c r="P34" s="53" t="s">
        <v>9</v>
      </c>
      <c r="Q34" s="48"/>
      <c r="R34" s="68"/>
      <c r="S34" s="45"/>
      <c r="T34" s="45"/>
      <c r="U34" s="45"/>
      <c r="V34" s="48"/>
      <c r="W34" s="48"/>
      <c r="X34" s="68"/>
      <c r="AC34" s="48"/>
      <c r="AD34" s="48"/>
      <c r="AE34" s="68"/>
    </row>
    <row r="35" spans="1:33" s="24" customFormat="1" ht="47.4" customHeight="1" x14ac:dyDescent="0.25">
      <c r="A35" s="39" t="s">
        <v>25</v>
      </c>
      <c r="B35" s="9">
        <f t="shared" ref="B35:B44" si="13">B13+G13+L13+Q13+V13+AA13</f>
        <v>2</v>
      </c>
      <c r="C35" s="8">
        <f t="shared" ref="C35:C41" si="14">IF(B35,B35/$B$48,"")</f>
        <v>1.092896174863388E-2</v>
      </c>
      <c r="D35" s="10">
        <f t="shared" ref="D35:D44" si="15">D13+I13+N13+S13+X13+AC13</f>
        <v>288890</v>
      </c>
      <c r="E35" s="11">
        <f t="shared" ref="E35:E44" si="16">E13+J13+O13+T13+Y13+AD13</f>
        <v>349556.9</v>
      </c>
      <c r="F35" s="21">
        <f t="shared" ref="F35:F41" si="17">IF(E35,E35/$E$48,"")</f>
        <v>0.40126102411477776</v>
      </c>
      <c r="J35" s="100" t="s">
        <v>3</v>
      </c>
      <c r="K35" s="101"/>
      <c r="L35" s="54">
        <f>B26</f>
        <v>0</v>
      </c>
      <c r="M35" s="8" t="str">
        <f t="shared" ref="M35:M40" si="18">IF(L35,L35/$L$41,"")</f>
        <v/>
      </c>
      <c r="N35" s="55">
        <f>D26</f>
        <v>0</v>
      </c>
      <c r="O35" s="55">
        <f>E26</f>
        <v>0</v>
      </c>
      <c r="P35" s="56" t="str">
        <f t="shared" ref="P35:P40" si="19">IF(O35,O35/$O$41,"")</f>
        <v/>
      </c>
    </row>
    <row r="36" spans="1:33" s="24" customFormat="1" ht="30" customHeight="1" x14ac:dyDescent="0.25">
      <c r="A36" s="41" t="s">
        <v>18</v>
      </c>
      <c r="B36" s="12">
        <f t="shared" si="13"/>
        <v>1</v>
      </c>
      <c r="C36" s="8">
        <f t="shared" si="14"/>
        <v>5.4644808743169399E-3</v>
      </c>
      <c r="D36" s="13">
        <f t="shared" si="15"/>
        <v>65845.210000000006</v>
      </c>
      <c r="E36" s="14">
        <f t="shared" si="16"/>
        <v>79672.7</v>
      </c>
      <c r="F36" s="21">
        <f t="shared" si="17"/>
        <v>9.1457354141741873E-2</v>
      </c>
      <c r="J36" s="96" t="s">
        <v>1</v>
      </c>
      <c r="K36" s="97"/>
      <c r="L36" s="57">
        <f>G26</f>
        <v>124</v>
      </c>
      <c r="M36" s="8">
        <f t="shared" si="18"/>
        <v>0.67759562841530052</v>
      </c>
      <c r="N36" s="58">
        <f>I26</f>
        <v>611572.54</v>
      </c>
      <c r="O36" s="58">
        <f>J26</f>
        <v>738059.9</v>
      </c>
      <c r="P36" s="56">
        <f t="shared" si="19"/>
        <v>0.8472287954609119</v>
      </c>
    </row>
    <row r="37" spans="1:33" s="24" customFormat="1" ht="30" customHeight="1" x14ac:dyDescent="0.25">
      <c r="A37" s="41" t="s">
        <v>19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J37" s="96" t="s">
        <v>2</v>
      </c>
      <c r="K37" s="97"/>
      <c r="L37" s="57">
        <f>L26</f>
        <v>59</v>
      </c>
      <c r="M37" s="8">
        <f t="shared" si="18"/>
        <v>0.32240437158469948</v>
      </c>
      <c r="N37" s="58">
        <f>N26</f>
        <v>110562.89000000001</v>
      </c>
      <c r="O37" s="58">
        <f>O26</f>
        <v>133086.01</v>
      </c>
      <c r="P37" s="56">
        <f t="shared" si="19"/>
        <v>0.15277120453908807</v>
      </c>
    </row>
    <row r="38" spans="1:33" ht="30" customHeight="1" x14ac:dyDescent="0.25">
      <c r="A38" s="41" t="s">
        <v>26</v>
      </c>
      <c r="B38" s="12">
        <f t="shared" si="13"/>
        <v>0</v>
      </c>
      <c r="C38" s="8" t="str">
        <f t="shared" si="14"/>
        <v/>
      </c>
      <c r="D38" s="13">
        <f t="shared" si="15"/>
        <v>0</v>
      </c>
      <c r="E38" s="14">
        <f t="shared" si="16"/>
        <v>0</v>
      </c>
      <c r="F38" s="21" t="str">
        <f t="shared" si="17"/>
        <v/>
      </c>
      <c r="G38" s="24"/>
      <c r="H38" s="24"/>
      <c r="I38" s="24"/>
      <c r="J38" s="96" t="s">
        <v>34</v>
      </c>
      <c r="K38" s="97"/>
      <c r="L38" s="57">
        <f>Q26</f>
        <v>0</v>
      </c>
      <c r="M38" s="8" t="str">
        <f t="shared" si="18"/>
        <v/>
      </c>
      <c r="N38" s="58">
        <f>S26</f>
        <v>0</v>
      </c>
      <c r="O38" s="58">
        <f>T26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1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96" t="s">
        <v>5</v>
      </c>
      <c r="K39" s="97"/>
      <c r="L39" s="57">
        <f>AA26</f>
        <v>0</v>
      </c>
      <c r="M39" s="8" t="str">
        <f t="shared" si="18"/>
        <v/>
      </c>
      <c r="N39" s="58">
        <f>AC26</f>
        <v>0</v>
      </c>
      <c r="O39" s="58">
        <f>AD26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25">
      <c r="A40" s="42" t="s">
        <v>33</v>
      </c>
      <c r="B40" s="15">
        <f t="shared" si="13"/>
        <v>0</v>
      </c>
      <c r="C40" s="8" t="str">
        <f t="shared" si="14"/>
        <v/>
      </c>
      <c r="D40" s="13">
        <f t="shared" si="15"/>
        <v>0</v>
      </c>
      <c r="E40" s="22">
        <f t="shared" si="16"/>
        <v>0</v>
      </c>
      <c r="F40" s="21" t="str">
        <f t="shared" si="17"/>
        <v/>
      </c>
      <c r="G40" s="24"/>
      <c r="H40" s="24"/>
      <c r="I40" s="24"/>
      <c r="J40" s="96" t="s">
        <v>4</v>
      </c>
      <c r="K40" s="97"/>
      <c r="L40" s="57">
        <f>V26</f>
        <v>0</v>
      </c>
      <c r="M40" s="8" t="str">
        <f t="shared" si="18"/>
        <v/>
      </c>
      <c r="N40" s="58">
        <f>X26</f>
        <v>0</v>
      </c>
      <c r="O40" s="58">
        <f>Y26</f>
        <v>0</v>
      </c>
      <c r="P40" s="56" t="str">
        <f t="shared" si="1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3">
      <c r="A41" s="42" t="s">
        <v>28</v>
      </c>
      <c r="B41" s="12">
        <f t="shared" si="13"/>
        <v>0</v>
      </c>
      <c r="C41" s="8" t="str">
        <f t="shared" si="14"/>
        <v/>
      </c>
      <c r="D41" s="13">
        <f t="shared" si="15"/>
        <v>0</v>
      </c>
      <c r="E41" s="14">
        <f t="shared" si="16"/>
        <v>0</v>
      </c>
      <c r="F41" s="21" t="str">
        <f t="shared" si="17"/>
        <v/>
      </c>
      <c r="G41" s="24"/>
      <c r="H41" s="24"/>
      <c r="I41" s="24"/>
      <c r="J41" s="98" t="s">
        <v>0</v>
      </c>
      <c r="K41" s="99"/>
      <c r="L41" s="79">
        <f>SUM(L35:L40)</f>
        <v>183</v>
      </c>
      <c r="M41" s="17">
        <f>SUM(M35:M40)</f>
        <v>1</v>
      </c>
      <c r="N41" s="80">
        <f>SUM(N35:N40)</f>
        <v>722135.43</v>
      </c>
      <c r="O41" s="81">
        <f>SUM(O35:O40)</f>
        <v>871145.91</v>
      </c>
      <c r="P41" s="82">
        <f>SUM(P35:P40)</f>
        <v>1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25">
      <c r="A42" s="43" t="s">
        <v>29</v>
      </c>
      <c r="B42" s="12">
        <f t="shared" si="13"/>
        <v>115</v>
      </c>
      <c r="C42" s="8">
        <f t="shared" ref="C42:C47" si="20">IF(B42,B42/$B$48,"")</f>
        <v>0.62841530054644812</v>
      </c>
      <c r="D42" s="13">
        <f t="shared" si="15"/>
        <v>341002.07</v>
      </c>
      <c r="E42" s="14">
        <f t="shared" si="16"/>
        <v>409979.16</v>
      </c>
      <c r="F42" s="21">
        <f t="shared" ref="F42:F47" si="21">IF(E42,E42/$E$48,"")</f>
        <v>0.470620541626603</v>
      </c>
      <c r="G42" s="24"/>
      <c r="H42" s="24"/>
      <c r="I42" s="24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44" t="s">
        <v>32</v>
      </c>
      <c r="B43" s="12">
        <f t="shared" si="13"/>
        <v>65</v>
      </c>
      <c r="C43" s="8">
        <f t="shared" si="20"/>
        <v>0.3551912568306011</v>
      </c>
      <c r="D43" s="13">
        <f t="shared" si="15"/>
        <v>26398.15</v>
      </c>
      <c r="E43" s="14">
        <f t="shared" si="16"/>
        <v>31937.15</v>
      </c>
      <c r="F43" s="21">
        <f t="shared" si="21"/>
        <v>3.6661080116877319E-2</v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25">
      <c r="A44" s="76" t="s">
        <v>45</v>
      </c>
      <c r="B44" s="12">
        <f t="shared" si="13"/>
        <v>0</v>
      </c>
      <c r="C44" s="8" t="str">
        <f t="shared" si="20"/>
        <v/>
      </c>
      <c r="D44" s="13">
        <f t="shared" si="15"/>
        <v>0</v>
      </c>
      <c r="E44" s="14">
        <f t="shared" si="16"/>
        <v>0</v>
      </c>
      <c r="F44" s="21" t="str">
        <f t="shared" si="21"/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47</v>
      </c>
      <c r="B45" s="12">
        <f t="shared" ref="B45" si="22">B23+G23+L23+Q23+V23+AA23</f>
        <v>0</v>
      </c>
      <c r="C45" s="8" t="str">
        <f t="shared" si="20"/>
        <v/>
      </c>
      <c r="D45" s="13">
        <f t="shared" ref="D45" si="23">D23+I23+N23+S23+X23+AC23</f>
        <v>0</v>
      </c>
      <c r="E45" s="14">
        <f t="shared" ref="E45" si="24">E23+J23+O23+T23+Y23+AD23</f>
        <v>0</v>
      </c>
      <c r="F45" s="21" t="str">
        <f t="shared" si="21"/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ht="39.6" customHeight="1" x14ac:dyDescent="0.3">
      <c r="A46" s="88" t="s">
        <v>59</v>
      </c>
      <c r="B46" s="12">
        <f t="shared" ref="B46" si="25">B24+G24+L24+Q24+V24+AA24</f>
        <v>0</v>
      </c>
      <c r="C46" s="8" t="str">
        <f t="shared" si="20"/>
        <v/>
      </c>
      <c r="D46" s="13">
        <f t="shared" ref="D46" si="26">D24+I24+N24+S24+X24+AC24</f>
        <v>0</v>
      </c>
      <c r="E46" s="14">
        <f t="shared" ref="E46" si="27">E24+J24+O24+T24+Y24+AD24</f>
        <v>0</v>
      </c>
      <c r="F46" s="21" t="str">
        <f t="shared" si="21"/>
        <v/>
      </c>
      <c r="G46" s="24"/>
      <c r="H46" s="24"/>
      <c r="I46" s="24"/>
      <c r="J46" s="48"/>
      <c r="K46" s="48"/>
      <c r="L46" s="68"/>
      <c r="M46" s="49"/>
      <c r="N46" s="45"/>
      <c r="O46" s="45"/>
      <c r="P46" s="48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ht="30" customHeight="1" x14ac:dyDescent="0.3">
      <c r="A47" s="88" t="s">
        <v>52</v>
      </c>
      <c r="B47" s="12">
        <f t="shared" ref="B47" si="28">B25+G25+L25+Q25+V25+AA25</f>
        <v>0</v>
      </c>
      <c r="C47" s="8" t="str">
        <f t="shared" si="20"/>
        <v/>
      </c>
      <c r="D47" s="13">
        <f t="shared" ref="D47" si="29">D25+I25+N25+S25+X25+AC25</f>
        <v>0</v>
      </c>
      <c r="E47" s="14">
        <f t="shared" ref="E47" si="30">E25+J25+O25+T25+Y25+AD25</f>
        <v>0</v>
      </c>
      <c r="F47" s="21" t="str">
        <f t="shared" si="21"/>
        <v/>
      </c>
      <c r="G47" s="24"/>
      <c r="H47" s="24"/>
      <c r="I47" s="24"/>
      <c r="J47" s="48"/>
      <c r="K47" s="48"/>
      <c r="L47" s="68"/>
      <c r="M47" s="49"/>
      <c r="N47" s="45"/>
      <c r="O47" s="45"/>
      <c r="P47" s="48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51" customFormat="1" ht="30" customHeight="1" thickBot="1" x14ac:dyDescent="0.35">
      <c r="A48" s="61" t="s">
        <v>0</v>
      </c>
      <c r="B48" s="16">
        <f>SUM(B35:B47)</f>
        <v>183</v>
      </c>
      <c r="C48" s="17">
        <f>SUM(C35:C47)</f>
        <v>1</v>
      </c>
      <c r="D48" s="18">
        <f>SUM(D35:D47)</f>
        <v>722135.43</v>
      </c>
      <c r="E48" s="18">
        <f>SUM(E35:E47)</f>
        <v>871145.91</v>
      </c>
      <c r="F48" s="19">
        <f>SUM(F35:F47)</f>
        <v>0.99999999999999989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48"/>
      <c r="R48" s="68"/>
      <c r="S48" s="45"/>
      <c r="T48" s="45"/>
      <c r="U48" s="45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s="51" customFormat="1" ht="30" customHeight="1" x14ac:dyDescent="0.3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48"/>
      <c r="W49" s="48"/>
      <c r="X49" s="68"/>
      <c r="Y49" s="47"/>
      <c r="Z49" s="47"/>
      <c r="AA49" s="47"/>
      <c r="AB49" s="47"/>
      <c r="AC49" s="48"/>
      <c r="AD49" s="48"/>
      <c r="AE49" s="68"/>
    </row>
    <row r="50" spans="1:33" ht="36" customHeight="1" x14ac:dyDescent="0.3">
      <c r="A50" s="24"/>
      <c r="B50" s="25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5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s="24" customFormat="1" ht="23.1" customHeight="1" x14ac:dyDescent="0.3">
      <c r="B51" s="25"/>
      <c r="H51" s="25"/>
      <c r="N51" s="25"/>
    </row>
    <row r="52" spans="1:33" s="24" customFormat="1" x14ac:dyDescent="0.3">
      <c r="B52" s="25"/>
      <c r="H52" s="25"/>
      <c r="N52" s="25"/>
    </row>
    <row r="53" spans="1:33" s="24" customFormat="1" x14ac:dyDescent="0.3">
      <c r="B53" s="25"/>
      <c r="H53" s="25"/>
      <c r="N53" s="25"/>
    </row>
    <row r="54" spans="1:33" s="24" customFormat="1" x14ac:dyDescent="0.3">
      <c r="B54" s="25"/>
      <c r="H54" s="25"/>
      <c r="N54" s="25"/>
    </row>
    <row r="55" spans="1:33" s="24" customFormat="1" x14ac:dyDescent="0.3">
      <c r="B55" s="25"/>
      <c r="H55" s="25"/>
      <c r="N55" s="25"/>
    </row>
    <row r="56" spans="1:33" s="24" customFormat="1" x14ac:dyDescent="0.3">
      <c r="B56" s="25"/>
      <c r="H56" s="25"/>
      <c r="N56" s="25"/>
    </row>
    <row r="57" spans="1:33" s="24" customFormat="1" x14ac:dyDescent="0.3">
      <c r="B57" s="25"/>
      <c r="H57" s="25"/>
      <c r="N57" s="25"/>
    </row>
    <row r="58" spans="1:33" s="24" customFormat="1" x14ac:dyDescent="0.3">
      <c r="B58" s="25"/>
      <c r="H58" s="25"/>
      <c r="N58" s="25"/>
    </row>
    <row r="59" spans="1:33" s="24" customFormat="1" x14ac:dyDescent="0.3">
      <c r="B59" s="25"/>
      <c r="H59" s="25"/>
      <c r="N59" s="25"/>
    </row>
    <row r="60" spans="1:33" s="24" customFormat="1" x14ac:dyDescent="0.3">
      <c r="B60" s="25"/>
      <c r="H60" s="25"/>
      <c r="N60" s="25"/>
    </row>
    <row r="61" spans="1:33" s="24" customFormat="1" x14ac:dyDescent="0.3">
      <c r="B61" s="25"/>
      <c r="H61" s="25"/>
      <c r="N61" s="25"/>
    </row>
    <row r="62" spans="1:33" s="24" customFormat="1" x14ac:dyDescent="0.3">
      <c r="B62" s="25"/>
      <c r="H62" s="25"/>
      <c r="N62" s="25"/>
    </row>
    <row r="63" spans="1:33" s="24" customFormat="1" x14ac:dyDescent="0.3">
      <c r="B63" s="25"/>
      <c r="H63" s="25"/>
      <c r="N63" s="25"/>
    </row>
    <row r="64" spans="1:33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H106" s="25"/>
      <c r="N106" s="25"/>
    </row>
    <row r="107" spans="1:21" s="24" customFormat="1" x14ac:dyDescent="0.3">
      <c r="B107" s="25"/>
      <c r="H107" s="25"/>
      <c r="N107" s="25"/>
    </row>
    <row r="108" spans="1:21" s="24" customFormat="1" x14ac:dyDescent="0.3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</row>
    <row r="109" spans="1:21" s="24" customFormat="1" x14ac:dyDescent="0.3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1:21" s="24" customFormat="1" x14ac:dyDescent="0.3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  <row r="111" spans="1:21" s="24" customFormat="1" x14ac:dyDescent="0.3">
      <c r="A111" s="26"/>
      <c r="B111" s="59"/>
      <c r="C111" s="26"/>
      <c r="D111" s="26"/>
      <c r="E111" s="26"/>
      <c r="F111" s="26"/>
      <c r="G111" s="26"/>
      <c r="H111" s="59"/>
      <c r="I111" s="26"/>
      <c r="J111" s="26"/>
      <c r="K111" s="26"/>
      <c r="L111" s="26"/>
      <c r="M111" s="26"/>
      <c r="N111" s="59"/>
      <c r="O111" s="26"/>
      <c r="P111" s="26"/>
      <c r="Q111" s="26"/>
      <c r="R111" s="26"/>
      <c r="S111" s="26"/>
      <c r="T111" s="26"/>
      <c r="U111" s="26"/>
    </row>
  </sheetData>
  <sheetProtection password="C9C3" sheet="1" objects="1" scenarios="1"/>
  <mergeCells count="22">
    <mergeCell ref="A28:Q28"/>
    <mergeCell ref="J41:K41"/>
    <mergeCell ref="J35:K35"/>
    <mergeCell ref="J36:K36"/>
    <mergeCell ref="J37:K37"/>
    <mergeCell ref="J38:K38"/>
    <mergeCell ref="J40:K40"/>
    <mergeCell ref="J39:K39"/>
    <mergeCell ref="A29:Q29"/>
    <mergeCell ref="A30:H30"/>
    <mergeCell ref="A32:A34"/>
    <mergeCell ref="B32:F33"/>
    <mergeCell ref="J32:K34"/>
    <mergeCell ref="L32:P33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5:AE25 B21:AE21 B8" unlockedFormula="1"/>
    <ignoredError sqref="C46:C47 M35:M40 C35:C45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2025-01-16T08:09:45Z</dcterms:modified>
</cp:coreProperties>
</file>