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936" yWindow="-156" windowWidth="14400" windowHeight="9348" tabRatio="700" activeTab="2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D44" i="4"/>
  <c r="B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F23" i="4"/>
  <c r="C23" i="4"/>
  <c r="AE23" i="1"/>
  <c r="AB23" i="1"/>
  <c r="Z23" i="1"/>
  <c r="W23" i="1"/>
  <c r="U23" i="1"/>
  <c r="R23" i="1"/>
  <c r="P23" i="1"/>
  <c r="M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I23" i="7"/>
  <c r="G23" i="7"/>
  <c r="B44" i="7" s="1"/>
  <c r="E23" i="7"/>
  <c r="D23" i="7"/>
  <c r="B23" i="7"/>
  <c r="E44" i="7"/>
  <c r="D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E34" i="7" s="1"/>
  <c r="O13" i="7"/>
  <c r="T13" i="7"/>
  <c r="Y13" i="7"/>
  <c r="Z13" i="7"/>
  <c r="AD13" i="7"/>
  <c r="AE13" i="7"/>
  <c r="E20" i="7"/>
  <c r="J20" i="7"/>
  <c r="O20" i="7"/>
  <c r="O25" i="7" s="1"/>
  <c r="AD20" i="7"/>
  <c r="T20" i="7"/>
  <c r="U20" i="7"/>
  <c r="Y20" i="7"/>
  <c r="E21" i="7"/>
  <c r="J21" i="7"/>
  <c r="O21" i="7"/>
  <c r="AD21" i="7"/>
  <c r="T21" i="7"/>
  <c r="U21" i="7"/>
  <c r="Y21" i="7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E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D35" i="7" s="1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L25" i="7" s="1"/>
  <c r="AA20" i="7"/>
  <c r="Q20" i="7"/>
  <c r="R20" i="7"/>
  <c r="V20" i="7"/>
  <c r="B21" i="7"/>
  <c r="C21" i="7"/>
  <c r="G21" i="7"/>
  <c r="L21" i="7"/>
  <c r="M21" i="7"/>
  <c r="AA21" i="7"/>
  <c r="AB21" i="7"/>
  <c r="Q21" i="7"/>
  <c r="R21" i="7"/>
  <c r="V21" i="7"/>
  <c r="W21" i="7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/>
  <c r="T25" i="6"/>
  <c r="O37" i="6"/>
  <c r="AD25" i="6"/>
  <c r="O39" i="6"/>
  <c r="P39" i="6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/>
  <c r="Q25" i="6"/>
  <c r="L37" i="6"/>
  <c r="AA25" i="6"/>
  <c r="L39" i="6"/>
  <c r="M39" i="6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/>
  <c r="AC25" i="5"/>
  <c r="N39" i="5"/>
  <c r="AA25" i="5"/>
  <c r="L39" i="5"/>
  <c r="E25" i="5"/>
  <c r="O34" i="5" s="1"/>
  <c r="J25" i="5"/>
  <c r="O35" i="5" s="1"/>
  <c r="O25" i="5"/>
  <c r="O36" i="5" s="1"/>
  <c r="T25" i="5"/>
  <c r="O37" i="5"/>
  <c r="Y25" i="5"/>
  <c r="Z18" i="5"/>
  <c r="D25" i="5"/>
  <c r="N34" i="5" s="1"/>
  <c r="I25" i="5"/>
  <c r="N35" i="5" s="1"/>
  <c r="N25" i="5"/>
  <c r="N36" i="5" s="1"/>
  <c r="S25" i="5"/>
  <c r="N37" i="5"/>
  <c r="X25" i="5"/>
  <c r="N38" i="5"/>
  <c r="B25" i="5"/>
  <c r="L34" i="5" s="1"/>
  <c r="G25" i="5"/>
  <c r="L35" i="5" s="1"/>
  <c r="L25" i="5"/>
  <c r="M20" i="5" s="1"/>
  <c r="L36" i="5"/>
  <c r="Q25" i="5"/>
  <c r="L37" i="5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M14" i="5"/>
  <c r="M15" i="5"/>
  <c r="M16" i="5"/>
  <c r="M17" i="5"/>
  <c r="M25" i="5" s="1"/>
  <c r="M18" i="5"/>
  <c r="M19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C42" i="4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/>
  <c r="AC25" i="4"/>
  <c r="N39" i="4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/>
  <c r="Z24" i="4"/>
  <c r="X25" i="4"/>
  <c r="N38" i="4"/>
  <c r="W13" i="4"/>
  <c r="W14" i="4"/>
  <c r="W15" i="4"/>
  <c r="W16" i="4"/>
  <c r="W18" i="4"/>
  <c r="W19" i="4"/>
  <c r="V25" i="4"/>
  <c r="L38" i="4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19" i="4"/>
  <c r="P17" i="4"/>
  <c r="P24" i="4"/>
  <c r="N25" i="4"/>
  <c r="N36" i="4" s="1"/>
  <c r="L25" i="4"/>
  <c r="M19" i="4"/>
  <c r="M15" i="4"/>
  <c r="M16" i="4"/>
  <c r="M17" i="4"/>
  <c r="M18" i="4"/>
  <c r="M21" i="4"/>
  <c r="M24" i="4"/>
  <c r="J25" i="4"/>
  <c r="O35" i="4" s="1"/>
  <c r="K16" i="4"/>
  <c r="K17" i="4"/>
  <c r="I25" i="4"/>
  <c r="N35" i="4" s="1"/>
  <c r="G25" i="4"/>
  <c r="H20" i="4" s="1"/>
  <c r="H16" i="4"/>
  <c r="H17" i="4"/>
  <c r="H21" i="4"/>
  <c r="E25" i="4"/>
  <c r="F20" i="4" s="1"/>
  <c r="F18" i="4"/>
  <c r="F13" i="4"/>
  <c r="F16" i="4"/>
  <c r="F17" i="4"/>
  <c r="F21" i="4"/>
  <c r="F24" i="4"/>
  <c r="D25" i="4"/>
  <c r="N34" i="4" s="1"/>
  <c r="B25" i="4"/>
  <c r="L34" i="4" s="1"/>
  <c r="C16" i="4"/>
  <c r="C17" i="4"/>
  <c r="C21" i="4"/>
  <c r="C24" i="4"/>
  <c r="O37" i="4"/>
  <c r="L39" i="4"/>
  <c r="M39" i="4"/>
  <c r="D34" i="4"/>
  <c r="D35" i="4"/>
  <c r="D36" i="4"/>
  <c r="D37" i="4"/>
  <c r="D38" i="4"/>
  <c r="D39" i="4"/>
  <c r="D40" i="4"/>
  <c r="D41" i="4"/>
  <c r="D42" i="4"/>
  <c r="J25" i="1"/>
  <c r="K23" i="1" s="1"/>
  <c r="K22" i="1"/>
  <c r="O25" i="1"/>
  <c r="O36" i="1" s="1"/>
  <c r="E25" i="1"/>
  <c r="F20" i="1" s="1"/>
  <c r="Y25" i="1"/>
  <c r="O38" i="1" s="1"/>
  <c r="I25" i="1"/>
  <c r="N35" i="1" s="1"/>
  <c r="N25" i="1"/>
  <c r="N36" i="1" s="1"/>
  <c r="D25" i="1"/>
  <c r="N34" i="1" s="1"/>
  <c r="X25" i="1"/>
  <c r="N38" i="1" s="1"/>
  <c r="G25" i="1"/>
  <c r="H15" i="1" s="1"/>
  <c r="H22" i="1"/>
  <c r="L25" i="1"/>
  <c r="M20" i="1" s="1"/>
  <c r="V25" i="1"/>
  <c r="L38" i="1" s="1"/>
  <c r="Q25" i="1"/>
  <c r="L37" i="1"/>
  <c r="M37" i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18" i="1"/>
  <c r="Z17" i="1"/>
  <c r="Z16" i="1"/>
  <c r="Z15" i="1"/>
  <c r="Z14" i="1"/>
  <c r="W24" i="1"/>
  <c r="W21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8" i="1"/>
  <c r="P17" i="1"/>
  <c r="P15" i="1"/>
  <c r="P14" i="1"/>
  <c r="M24" i="1"/>
  <c r="M21" i="1"/>
  <c r="M18" i="1"/>
  <c r="M17" i="1"/>
  <c r="M16" i="1"/>
  <c r="M15" i="1"/>
  <c r="M14" i="1"/>
  <c r="K24" i="1"/>
  <c r="K20" i="1"/>
  <c r="K18" i="1"/>
  <c r="K17" i="1"/>
  <c r="K16" i="1"/>
  <c r="K14" i="1"/>
  <c r="H21" i="1"/>
  <c r="H19" i="1"/>
  <c r="H17" i="1"/>
  <c r="C24" i="1"/>
  <c r="C21" i="1"/>
  <c r="C20" i="1"/>
  <c r="C19" i="1"/>
  <c r="C18" i="1"/>
  <c r="C17" i="1"/>
  <c r="C25" i="1" s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AE16" i="1"/>
  <c r="AC25" i="1"/>
  <c r="N39" i="1"/>
  <c r="AB13" i="1"/>
  <c r="AA25" i="1"/>
  <c r="L39" i="1"/>
  <c r="M39" i="1"/>
  <c r="Z13" i="1"/>
  <c r="W13" i="1"/>
  <c r="U13" i="1"/>
  <c r="U14" i="1"/>
  <c r="U15" i="1"/>
  <c r="U16" i="1"/>
  <c r="U17" i="1"/>
  <c r="U18" i="1"/>
  <c r="U19" i="1"/>
  <c r="U20" i="1"/>
  <c r="U21" i="1"/>
  <c r="T25" i="1"/>
  <c r="O37" i="1"/>
  <c r="S25" i="1"/>
  <c r="N37" i="1"/>
  <c r="R13" i="1"/>
  <c r="P13" i="1"/>
  <c r="M13" i="1"/>
  <c r="F14" i="1"/>
  <c r="F15" i="1"/>
  <c r="F16" i="1"/>
  <c r="F17" i="1"/>
  <c r="F18" i="1"/>
  <c r="F19" i="1"/>
  <c r="F21" i="1"/>
  <c r="P16" i="1"/>
  <c r="P16" i="5"/>
  <c r="P16" i="4"/>
  <c r="O39" i="1"/>
  <c r="AE16" i="7"/>
  <c r="L37" i="4"/>
  <c r="F22" i="1"/>
  <c r="F23" i="1"/>
  <c r="F24" i="1"/>
  <c r="C22" i="1"/>
  <c r="C23" i="1"/>
  <c r="L36" i="1"/>
  <c r="AE25" i="1"/>
  <c r="R25" i="1"/>
  <c r="AB25" i="1"/>
  <c r="O34" i="6"/>
  <c r="F22" i="6"/>
  <c r="L34" i="6"/>
  <c r="C22" i="6"/>
  <c r="R25" i="4"/>
  <c r="F45" i="1"/>
  <c r="H20" i="6"/>
  <c r="H19" i="6"/>
  <c r="M18" i="6"/>
  <c r="M13" i="6"/>
  <c r="M25" i="6"/>
  <c r="P19" i="6"/>
  <c r="P14" i="6"/>
  <c r="Z21" i="6"/>
  <c r="L35" i="6"/>
  <c r="L40" i="6"/>
  <c r="M36" i="6"/>
  <c r="H22" i="6"/>
  <c r="O35" i="6"/>
  <c r="O40" i="6"/>
  <c r="P35" i="6"/>
  <c r="K22" i="6"/>
  <c r="AB25" i="6"/>
  <c r="AE25" i="6"/>
  <c r="M13" i="5"/>
  <c r="AB25" i="5"/>
  <c r="M39" i="5"/>
  <c r="H22" i="5"/>
  <c r="O38" i="5"/>
  <c r="K22" i="5"/>
  <c r="U25" i="5"/>
  <c r="M14" i="4"/>
  <c r="P21" i="4"/>
  <c r="AE25" i="4"/>
  <c r="H19" i="4"/>
  <c r="H22" i="4"/>
  <c r="K13" i="4"/>
  <c r="K22" i="4"/>
  <c r="Z21" i="4"/>
  <c r="U25" i="4"/>
  <c r="AB25" i="4"/>
  <c r="L34" i="1"/>
  <c r="O34" i="1"/>
  <c r="F13" i="1"/>
  <c r="C13" i="1"/>
  <c r="K21" i="1"/>
  <c r="H16" i="1"/>
  <c r="H13" i="1"/>
  <c r="H14" i="1"/>
  <c r="H18" i="1"/>
  <c r="H24" i="1"/>
  <c r="U25" i="1"/>
  <c r="C42" i="1"/>
  <c r="X25" i="7"/>
  <c r="N39" i="7"/>
  <c r="Z18" i="6"/>
  <c r="C20" i="6"/>
  <c r="C13" i="6"/>
  <c r="F14" i="6"/>
  <c r="K15" i="6"/>
  <c r="R16" i="6"/>
  <c r="R25" i="6"/>
  <c r="U16" i="6"/>
  <c r="U13" i="6"/>
  <c r="U25" i="6"/>
  <c r="H18" i="6"/>
  <c r="H13" i="6"/>
  <c r="H24" i="6"/>
  <c r="H14" i="6"/>
  <c r="K19" i="6"/>
  <c r="K14" i="6"/>
  <c r="K18" i="6"/>
  <c r="K21" i="6"/>
  <c r="K13" i="6"/>
  <c r="T25" i="7"/>
  <c r="O37" i="7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W18" i="5"/>
  <c r="W25" i="5"/>
  <c r="Z25" i="5"/>
  <c r="R16" i="5"/>
  <c r="R25" i="5"/>
  <c r="H13" i="5"/>
  <c r="H20" i="5"/>
  <c r="K19" i="5"/>
  <c r="C14" i="5"/>
  <c r="C13" i="5"/>
  <c r="F23" i="7"/>
  <c r="F43" i="5"/>
  <c r="AE21" i="5"/>
  <c r="AE20" i="5"/>
  <c r="C20" i="5"/>
  <c r="F21" i="5"/>
  <c r="F20" i="5"/>
  <c r="P21" i="5"/>
  <c r="E42" i="7"/>
  <c r="N40" i="6"/>
  <c r="B46" i="6"/>
  <c r="C43" i="6"/>
  <c r="B36" i="7"/>
  <c r="S25" i="7"/>
  <c r="N37" i="7"/>
  <c r="V25" i="7"/>
  <c r="D39" i="7"/>
  <c r="Y25" i="7"/>
  <c r="Z20" i="7"/>
  <c r="B34" i="7"/>
  <c r="P15" i="4"/>
  <c r="H18" i="4"/>
  <c r="H14" i="4"/>
  <c r="K14" i="4"/>
  <c r="K18" i="4"/>
  <c r="C15" i="4"/>
  <c r="F15" i="4"/>
  <c r="P14" i="4"/>
  <c r="P13" i="4"/>
  <c r="P18" i="4"/>
  <c r="H24" i="4"/>
  <c r="K24" i="4"/>
  <c r="C14" i="4"/>
  <c r="F14" i="4"/>
  <c r="K21" i="4"/>
  <c r="D42" i="7"/>
  <c r="W17" i="4"/>
  <c r="O38" i="4"/>
  <c r="E38" i="7"/>
  <c r="Z17" i="4"/>
  <c r="C18" i="4"/>
  <c r="C20" i="4"/>
  <c r="O34" i="4"/>
  <c r="M13" i="4"/>
  <c r="M25" i="4" s="1"/>
  <c r="W20" i="4"/>
  <c r="M20" i="4"/>
  <c r="B46" i="4"/>
  <c r="C41" i="4" s="1"/>
  <c r="O36" i="4"/>
  <c r="P20" i="4"/>
  <c r="L36" i="4"/>
  <c r="P18" i="7"/>
  <c r="F43" i="4"/>
  <c r="K22" i="7"/>
  <c r="Z14" i="7"/>
  <c r="B40" i="7"/>
  <c r="Q25" i="7"/>
  <c r="C24" i="7"/>
  <c r="B35" i="7"/>
  <c r="B37" i="7"/>
  <c r="E37" i="7"/>
  <c r="B39" i="7"/>
  <c r="M15" i="7"/>
  <c r="D38" i="7"/>
  <c r="E39" i="7"/>
  <c r="E35" i="7"/>
  <c r="B42" i="7"/>
  <c r="D45" i="7"/>
  <c r="E45" i="7"/>
  <c r="AA25" i="7"/>
  <c r="B45" i="7"/>
  <c r="D36" i="7"/>
  <c r="E36" i="7"/>
  <c r="D37" i="7"/>
  <c r="C35" i="1"/>
  <c r="B38" i="7"/>
  <c r="R17" i="7"/>
  <c r="H22" i="7"/>
  <c r="H21" i="7"/>
  <c r="F38" i="1"/>
  <c r="P17" i="7"/>
  <c r="P16" i="7"/>
  <c r="F37" i="4"/>
  <c r="Z16" i="7"/>
  <c r="P39" i="1"/>
  <c r="F37" i="1"/>
  <c r="M16" i="7"/>
  <c r="F43" i="1"/>
  <c r="F24" i="7"/>
  <c r="C22" i="7"/>
  <c r="C23" i="7"/>
  <c r="Z25" i="6"/>
  <c r="Z25" i="4"/>
  <c r="F25" i="6"/>
  <c r="F15" i="7"/>
  <c r="F22" i="7"/>
  <c r="P25" i="6"/>
  <c r="F42" i="1"/>
  <c r="F35" i="1"/>
  <c r="F39" i="1"/>
  <c r="C36" i="6"/>
  <c r="C41" i="6"/>
  <c r="C25" i="6"/>
  <c r="C39" i="5"/>
  <c r="C43" i="5"/>
  <c r="P39" i="5"/>
  <c r="P37" i="5"/>
  <c r="AE25" i="5"/>
  <c r="C43" i="4"/>
  <c r="W25" i="4"/>
  <c r="C45" i="1"/>
  <c r="C37" i="1"/>
  <c r="C39" i="1"/>
  <c r="C15" i="7"/>
  <c r="K24" i="7"/>
  <c r="W25" i="6"/>
  <c r="F37" i="6"/>
  <c r="F41" i="6"/>
  <c r="C39" i="6"/>
  <c r="C37" i="6"/>
  <c r="H25" i="6"/>
  <c r="F40" i="6"/>
  <c r="F36" i="6"/>
  <c r="C35" i="6"/>
  <c r="F35" i="6"/>
  <c r="K25" i="6"/>
  <c r="F42" i="6"/>
  <c r="M37" i="6"/>
  <c r="P37" i="6"/>
  <c r="U13" i="7"/>
  <c r="U16" i="7"/>
  <c r="F45" i="6"/>
  <c r="C34" i="6"/>
  <c r="M34" i="6"/>
  <c r="M38" i="6"/>
  <c r="P34" i="6"/>
  <c r="F34" i="6"/>
  <c r="P38" i="6"/>
  <c r="F39" i="6"/>
  <c r="AB18" i="7"/>
  <c r="AB19" i="7"/>
  <c r="P36" i="6"/>
  <c r="C40" i="6"/>
  <c r="C45" i="6"/>
  <c r="M35" i="6"/>
  <c r="C45" i="5"/>
  <c r="F39" i="5"/>
  <c r="F45" i="5"/>
  <c r="P38" i="5"/>
  <c r="M37" i="5"/>
  <c r="M38" i="5"/>
  <c r="L37" i="7"/>
  <c r="R16" i="7"/>
  <c r="C37" i="5"/>
  <c r="F37" i="5"/>
  <c r="F18" i="7"/>
  <c r="F21" i="7"/>
  <c r="F13" i="7"/>
  <c r="F14" i="7"/>
  <c r="F42" i="5"/>
  <c r="L39" i="7"/>
  <c r="W20" i="7"/>
  <c r="W25" i="7"/>
  <c r="O39" i="7"/>
  <c r="Z21" i="7"/>
  <c r="Z25" i="7"/>
  <c r="AE18" i="7"/>
  <c r="AE21" i="7"/>
  <c r="AE17" i="7"/>
  <c r="F35" i="4"/>
  <c r="K18" i="7"/>
  <c r="C38" i="4"/>
  <c r="C35" i="4"/>
  <c r="F38" i="4"/>
  <c r="F42" i="4"/>
  <c r="P21" i="7"/>
  <c r="F45" i="4"/>
  <c r="C45" i="4"/>
  <c r="K16" i="7"/>
  <c r="AB20" i="7"/>
  <c r="AB17" i="7"/>
  <c r="C18" i="7"/>
  <c r="C14" i="7"/>
  <c r="C40" i="4"/>
  <c r="C39" i="4"/>
  <c r="C13" i="7"/>
  <c r="F39" i="4"/>
  <c r="R13" i="7"/>
  <c r="K21" i="7"/>
  <c r="M18" i="7"/>
  <c r="M13" i="7"/>
  <c r="P13" i="7"/>
  <c r="P15" i="7"/>
  <c r="P14" i="7"/>
  <c r="M14" i="7"/>
  <c r="L38" i="7"/>
  <c r="C42" i="7"/>
  <c r="H16" i="7"/>
  <c r="H18" i="7"/>
  <c r="H24" i="7"/>
  <c r="P37" i="1"/>
  <c r="F43" i="7"/>
  <c r="C38" i="7"/>
  <c r="C43" i="7"/>
  <c r="R25" i="7"/>
  <c r="U25" i="7"/>
  <c r="F46" i="6"/>
  <c r="M40" i="6"/>
  <c r="P40" i="6"/>
  <c r="C46" i="6"/>
  <c r="AB25" i="7"/>
  <c r="P37" i="4"/>
  <c r="P38" i="4"/>
  <c r="F38" i="7"/>
  <c r="M37" i="4"/>
  <c r="M38" i="4"/>
  <c r="F39" i="7"/>
  <c r="F42" i="7"/>
  <c r="F45" i="7"/>
  <c r="F37" i="7"/>
  <c r="C37" i="7"/>
  <c r="C39" i="7"/>
  <c r="C45" i="7"/>
  <c r="M37" i="7"/>
  <c r="M39" i="7"/>
  <c r="P39" i="7"/>
  <c r="P37" i="7"/>
  <c r="P20" i="5" l="1"/>
  <c r="P25" i="5" s="1"/>
  <c r="C19" i="5"/>
  <c r="C25" i="5" s="1"/>
  <c r="D25" i="7"/>
  <c r="N34" i="7" s="1"/>
  <c r="E25" i="7"/>
  <c r="O34" i="7" s="1"/>
  <c r="F25" i="5"/>
  <c r="H25" i="5"/>
  <c r="G25" i="7"/>
  <c r="H20" i="7" s="1"/>
  <c r="E46" i="5"/>
  <c r="F40" i="5" s="1"/>
  <c r="B46" i="5"/>
  <c r="K20" i="5"/>
  <c r="K13" i="5"/>
  <c r="D46" i="5"/>
  <c r="N40" i="5"/>
  <c r="L40" i="5"/>
  <c r="M36" i="5" s="1"/>
  <c r="O40" i="5"/>
  <c r="P35" i="5" s="1"/>
  <c r="C19" i="4"/>
  <c r="C25" i="4"/>
  <c r="F19" i="4"/>
  <c r="F19" i="7"/>
  <c r="E40" i="7"/>
  <c r="K19" i="4"/>
  <c r="K20" i="4"/>
  <c r="K15" i="4"/>
  <c r="C36" i="4"/>
  <c r="H15" i="4"/>
  <c r="H13" i="4"/>
  <c r="C34" i="4"/>
  <c r="C46" i="4" s="1"/>
  <c r="H23" i="4"/>
  <c r="C44" i="4"/>
  <c r="D46" i="4"/>
  <c r="E46" i="4"/>
  <c r="L35" i="4"/>
  <c r="L40" i="4" s="1"/>
  <c r="M36" i="4" s="1"/>
  <c r="K23" i="4"/>
  <c r="M19" i="7"/>
  <c r="L36" i="7"/>
  <c r="M20" i="7"/>
  <c r="P25" i="4"/>
  <c r="N40" i="4"/>
  <c r="O40" i="4"/>
  <c r="B41" i="7"/>
  <c r="B46" i="7" s="1"/>
  <c r="F25" i="4"/>
  <c r="B25" i="7"/>
  <c r="C19" i="7" s="1"/>
  <c r="O36" i="7"/>
  <c r="P20" i="7"/>
  <c r="P19" i="1"/>
  <c r="N25" i="7"/>
  <c r="N36" i="7" s="1"/>
  <c r="D41" i="7"/>
  <c r="M19" i="1"/>
  <c r="M25" i="1" s="1"/>
  <c r="P25" i="1"/>
  <c r="H20" i="1"/>
  <c r="O35" i="1"/>
  <c r="K13" i="1"/>
  <c r="K15" i="1"/>
  <c r="W20" i="1"/>
  <c r="AC25" i="7"/>
  <c r="N38" i="7" s="1"/>
  <c r="Z20" i="1"/>
  <c r="E41" i="7"/>
  <c r="AD25" i="7"/>
  <c r="O38" i="7" s="1"/>
  <c r="Z19" i="1"/>
  <c r="F25" i="1"/>
  <c r="I25" i="7"/>
  <c r="N35" i="7" s="1"/>
  <c r="H23" i="7"/>
  <c r="K19" i="1"/>
  <c r="W19" i="1"/>
  <c r="W25" i="1" s="1"/>
  <c r="D40" i="7"/>
  <c r="D46" i="1"/>
  <c r="N40" i="1"/>
  <c r="P19" i="7"/>
  <c r="O40" i="1"/>
  <c r="E46" i="1"/>
  <c r="F41" i="1" s="1"/>
  <c r="H23" i="1"/>
  <c r="B46" i="1"/>
  <c r="D34" i="7"/>
  <c r="J25" i="7"/>
  <c r="K14" i="7" s="1"/>
  <c r="L35" i="1"/>
  <c r="H15" i="7" l="1"/>
  <c r="L35" i="7"/>
  <c r="F20" i="7"/>
  <c r="F25" i="7" s="1"/>
  <c r="C36" i="5"/>
  <c r="C40" i="5"/>
  <c r="E46" i="7"/>
  <c r="F41" i="7" s="1"/>
  <c r="F35" i="5"/>
  <c r="F36" i="5"/>
  <c r="C41" i="5"/>
  <c r="C35" i="5"/>
  <c r="C41" i="7"/>
  <c r="C35" i="7"/>
  <c r="H13" i="7"/>
  <c r="H14" i="7"/>
  <c r="H19" i="7"/>
  <c r="P34" i="5"/>
  <c r="F41" i="5"/>
  <c r="F34" i="5"/>
  <c r="C34" i="5"/>
  <c r="K25" i="5"/>
  <c r="M35" i="5"/>
  <c r="M25" i="7"/>
  <c r="M34" i="5"/>
  <c r="P36" i="5"/>
  <c r="D46" i="7"/>
  <c r="H25" i="4"/>
  <c r="K25" i="4"/>
  <c r="F44" i="4"/>
  <c r="F40" i="4"/>
  <c r="F36" i="4"/>
  <c r="F41" i="4"/>
  <c r="F34" i="4"/>
  <c r="N40" i="7"/>
  <c r="P34" i="4"/>
  <c r="P36" i="4"/>
  <c r="P35" i="4"/>
  <c r="M34" i="4"/>
  <c r="M35" i="4"/>
  <c r="C20" i="7"/>
  <c r="C25" i="7" s="1"/>
  <c r="L34" i="7"/>
  <c r="L40" i="7" s="1"/>
  <c r="M35" i="7" s="1"/>
  <c r="P25" i="7"/>
  <c r="K25" i="1"/>
  <c r="H25" i="1"/>
  <c r="K19" i="7"/>
  <c r="K20" i="7"/>
  <c r="C40" i="7"/>
  <c r="Z25" i="1"/>
  <c r="AE20" i="7"/>
  <c r="AE19" i="7"/>
  <c r="C40" i="1"/>
  <c r="C41" i="1"/>
  <c r="C44" i="7"/>
  <c r="C34" i="7"/>
  <c r="C36" i="7"/>
  <c r="P35" i="1"/>
  <c r="P34" i="1"/>
  <c r="P36" i="1"/>
  <c r="P38" i="1"/>
  <c r="F36" i="1"/>
  <c r="F40" i="1"/>
  <c r="F34" i="1"/>
  <c r="F44" i="1"/>
  <c r="C36" i="1"/>
  <c r="C44" i="1"/>
  <c r="F44" i="7"/>
  <c r="K15" i="7"/>
  <c r="K23" i="7"/>
  <c r="O35" i="7"/>
  <c r="O40" i="7" s="1"/>
  <c r="K13" i="7"/>
  <c r="C34" i="1"/>
  <c r="L40" i="1"/>
  <c r="F40" i="7" l="1"/>
  <c r="F34" i="7"/>
  <c r="F35" i="7"/>
  <c r="F36" i="7"/>
  <c r="C46" i="5"/>
  <c r="P40" i="5"/>
  <c r="H25" i="7"/>
  <c r="F46" i="5"/>
  <c r="M40" i="5"/>
  <c r="M36" i="7"/>
  <c r="F46" i="4"/>
  <c r="M34" i="7"/>
  <c r="P40" i="4"/>
  <c r="M40" i="4"/>
  <c r="M38" i="7"/>
  <c r="AE25" i="7"/>
  <c r="C46" i="7"/>
  <c r="P40" i="1"/>
  <c r="M38" i="1"/>
  <c r="M34" i="1"/>
  <c r="P35" i="7"/>
  <c r="P34" i="7"/>
  <c r="P36" i="7"/>
  <c r="P38" i="7"/>
  <c r="M35" i="1"/>
  <c r="M36" i="1"/>
  <c r="F46" i="1"/>
  <c r="C46" i="1"/>
  <c r="K25" i="7"/>
  <c r="F46" i="7" l="1"/>
  <c r="M40" i="7"/>
  <c r="P40" i="7"/>
  <c r="M40" i="1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<sst xmlns="http://schemas.openxmlformats.org/spreadsheetml/2006/main" count="457" uniqueCount="62">
  <si>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</si>
  <si>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</si>
  <si>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</si>
  <si>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</si>
  <si>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</si>
  <si>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</si>
  <si>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</si>
  <si>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</si>
  <si>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</si>
  <si>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</si>
  <si>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</si>
  <si>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</si>
  <si>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</si>
  <si>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</si>
  <si>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</si>
  <si>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</si>
  <si>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</si>
  <si>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</si>
  <si>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</si>
  <si>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</si>
  <si>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</si>
  <si>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</si>
  <si>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</si>
  <si>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</si>
  <si>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</si>
  <si>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</si>
  <si>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</si>
  <si>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</si>
  <si>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</si>
  <si>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</si>
  <si>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</si>
  <si>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</si>
  <si>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</si>
  <si>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</si>
  <si>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</si>
  <si>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</si>
  <si>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</si>
  <si>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</si>
  <si>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</si>
  <si>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</si>
  <si>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</si>
  <si>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</si>
  <si>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</si>
  <si>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</si>
  <si>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</si>
  <si>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</si>
  <si>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</si>
  <si>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</si>
  <si>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</si>
  <si>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</si>
  <si>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</si>
  <si>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</si>
  <si>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</si>
  <si>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</si>
  <si>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</si>
  <si>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</si>
  <si>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</si>
  <si>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</si>
  <si>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</si>
  <si>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Institut Municipal d'Educació de Barcelona (IMEB)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</si>
  <si>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t>
  </si>
  <si>
    <t>https://bcnroc.ajuntament.barcelona.cat/jspui/bitstream/11703/135210/3/GM_Pressupost2024.pdf#page=247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</si>
</sst>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50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  <xf numFmtId="0" fontId="48" fillId="0" borderId="0"/>
    <xf numFmtId="0" fontId="49" fillId="0" borderId="0"/>
  </cellStyleXfs>
  <cellXfs count="183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vertical="center" wrapText="1"/>
      <protection locked="0"/>
    </xf>
    <xf numFmtId="4" fontId="24" fillId="0" borderId="1" xfId="0" applyNumberFormat="1" applyFont="1" applyBorder="1" applyAlignment="1" applyProtection="1">
      <alignment horizontal="right" vertical="center"/>
      <protection locked="0"/>
    </xf>
    <xf numFmtId="4" fontId="24" fillId="0" borderId="2" xfId="0" applyNumberFormat="1" applyFont="1" applyFill="1" applyBorder="1" applyAlignment="1" applyProtection="1">
      <alignment horizontal="right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4" fillId="0" borderId="4" xfId="0" applyNumberFormat="1" applyFont="1" applyFill="1" applyBorder="1" applyAlignment="1" applyProtection="1">
      <alignment horizontal="right" vertical="center"/>
      <protection locked="0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</cellXfs>
  <cellStyles count="62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rmal 4" xfId="60"/>
    <cellStyle name="Normal 5" xfId="61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32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59</c:v>
                </c:pt>
                <c:pt idx="8">
                  <c:v>0</c:v>
                </c:pt>
                <c:pt idx="9">
                  <c:v>0</c:v>
                </c:pt>
                <c:pt idx="10">
                  <c:v>20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19804027.949999999</c:v>
                </c:pt>
                <c:pt idx="1">
                  <c:v>71146.080000000002</c:v>
                </c:pt>
                <c:pt idx="2">
                  <c:v>185060.32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1509999.2000000002</c:v>
                </c:pt>
                <c:pt idx="7">
                  <c:v>360607.25</c:v>
                </c:pt>
                <c:pt idx="8">
                  <c:v>0</c:v>
                </c:pt>
                <c:pt idx="9">
                  <c:v>0</c:v>
                </c:pt>
                <c:pt idx="10">
                  <c:v>26745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9</c:v>
                </c:pt>
                <c:pt idx="1">
                  <c:v>99</c:v>
                </c:pt>
                <c:pt idx="2">
                  <c:v>23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1547960.33</c:v>
                </c:pt>
                <c:pt idx="1">
                  <c:v>20296636.23</c:v>
                </c:pt>
                <c:pt idx="2">
                  <c:v>90392.28</c:v>
                </c:pt>
                <c:pt idx="3">
                  <c:v>0</c:v>
                </c:pt>
                <c:pt idx="4">
                  <c:v>22596.959999999999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35210/3/GM_Pressupost20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5" zoomScaleNormal="85" workbookViewId="0">
      <selection activeCell="A27" sqref="A27:Q28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332031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332031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332031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ht="14.5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">
      <c r="A7" s="30" t="s">
        <v>41</v>
      </c>
      <c r="B7" s="31" t="s">
        <v>53</v>
      </c>
      <c r="C7" s="32"/>
      <c r="D7" s="32"/>
      <c r="E7" s="32"/>
      <c r="F7" s="32"/>
      <c r="G7" s="33"/>
      <c r="H7" s="73"/>
      <c r="I7" s="90" t="s">
        <v>46</v>
      </c>
      <c r="J7" s="91">
        <v>45439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59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36" t="s">
        <v>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8"/>
    </row>
    <row r="11" spans="1:31" ht="30" customHeight="1" thickBot="1" x14ac:dyDescent="0.35">
      <c r="A11" s="128" t="s">
        <v>10</v>
      </c>
      <c r="B11" s="139" t="s">
        <v>3</v>
      </c>
      <c r="C11" s="140"/>
      <c r="D11" s="140"/>
      <c r="E11" s="140"/>
      <c r="F11" s="141"/>
      <c r="G11" s="142" t="s">
        <v>1</v>
      </c>
      <c r="H11" s="143"/>
      <c r="I11" s="143"/>
      <c r="J11" s="143"/>
      <c r="K11" s="144"/>
      <c r="L11" s="114" t="s">
        <v>2</v>
      </c>
      <c r="M11" s="115"/>
      <c r="N11" s="115"/>
      <c r="O11" s="115"/>
      <c r="P11" s="115"/>
      <c r="Q11" s="145" t="s">
        <v>34</v>
      </c>
      <c r="R11" s="146"/>
      <c r="S11" s="146"/>
      <c r="T11" s="146"/>
      <c r="U11" s="147"/>
      <c r="V11" s="151" t="s">
        <v>5</v>
      </c>
      <c r="W11" s="152"/>
      <c r="X11" s="152"/>
      <c r="Y11" s="152"/>
      <c r="Z11" s="153"/>
      <c r="AA11" s="148" t="s">
        <v>4</v>
      </c>
      <c r="AB11" s="149"/>
      <c r="AC11" s="149"/>
      <c r="AD11" s="149"/>
      <c r="AE11" s="150"/>
    </row>
    <row r="12" spans="1:31" ht="39" customHeight="1" thickBot="1" x14ac:dyDescent="0.35">
      <c r="A12" s="129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4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2</v>
      </c>
      <c r="H13" s="20">
        <f t="shared" ref="H13:H24" si="2">IF(G13,G13/$G$25,"")</f>
        <v>5.7142857142857141E-2</v>
      </c>
      <c r="I13" s="4">
        <v>569787.34</v>
      </c>
      <c r="J13" s="5">
        <v>689442.68</v>
      </c>
      <c r="K13" s="21">
        <f t="shared" ref="K13:K24" si="3">IF(J13,J13/$J$25,"")</f>
        <v>0.8067266965694041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4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4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4</v>
      </c>
      <c r="H15" s="20">
        <f t="shared" si="2"/>
        <v>0.11428571428571428</v>
      </c>
      <c r="I15" s="6">
        <v>71822.210000000006</v>
      </c>
      <c r="J15" s="7">
        <v>85289.48</v>
      </c>
      <c r="K15" s="21">
        <f t="shared" si="3"/>
        <v>9.9798434951143808E-2</v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4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5.7142857142857141E-2</v>
      </c>
      <c r="I19" s="102">
        <v>611.46</v>
      </c>
      <c r="J19" s="103">
        <v>739.87</v>
      </c>
      <c r="K19" s="21">
        <f t="shared" si="3"/>
        <v>8.6573242171605186E-4</v>
      </c>
      <c r="L19" s="2">
        <v>2</v>
      </c>
      <c r="M19" s="20">
        <f t="shared" si="4"/>
        <v>0.25</v>
      </c>
      <c r="N19" s="6">
        <v>1286.5</v>
      </c>
      <c r="O19" s="7">
        <v>1556.67</v>
      </c>
      <c r="P19" s="21">
        <f t="shared" si="5"/>
        <v>6.9341397705769761E-2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>
        <v>1</v>
      </c>
      <c r="W19" s="20">
        <f t="shared" si="8"/>
        <v>0.5</v>
      </c>
      <c r="X19" s="6">
        <v>21096.959999999999</v>
      </c>
      <c r="Y19" s="7">
        <v>21096.959999999999</v>
      </c>
      <c r="Z19" s="21">
        <f t="shared" si="9"/>
        <v>0.93361938951080148</v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>
        <v>1</v>
      </c>
      <c r="C20" s="66">
        <f t="shared" si="0"/>
        <v>1</v>
      </c>
      <c r="D20" s="6">
        <v>2477.09</v>
      </c>
      <c r="E20" s="7">
        <v>2997.28</v>
      </c>
      <c r="F20" s="21">
        <f t="shared" si="1"/>
        <v>1</v>
      </c>
      <c r="G20" s="68">
        <v>12</v>
      </c>
      <c r="H20" s="66">
        <f t="shared" si="2"/>
        <v>0.34285714285714286</v>
      </c>
      <c r="I20" s="6">
        <v>52860.07</v>
      </c>
      <c r="J20" s="7">
        <v>61325.38</v>
      </c>
      <c r="K20" s="67">
        <f t="shared" si="3"/>
        <v>7.1757700325810109E-2</v>
      </c>
      <c r="L20" s="68">
        <v>6</v>
      </c>
      <c r="M20" s="66">
        <f t="shared" si="4"/>
        <v>0.75</v>
      </c>
      <c r="N20" s="6">
        <v>17266.68</v>
      </c>
      <c r="O20" s="7">
        <v>20892.690000000006</v>
      </c>
      <c r="P20" s="67">
        <f t="shared" si="5"/>
        <v>0.93065860229423014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>
        <v>1</v>
      </c>
      <c r="W20" s="66">
        <f t="shared" si="8"/>
        <v>0.5</v>
      </c>
      <c r="X20" s="6">
        <v>1500</v>
      </c>
      <c r="Y20" s="7">
        <v>1500</v>
      </c>
      <c r="Z20" s="67">
        <f t="shared" si="9"/>
        <v>6.6380610489198549E-2</v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.049999999999997" customHeight="1" x14ac:dyDescent="0.3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8"/>
      <c r="J21" s="98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.049999999999997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40.049999999999997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>
        <v>15</v>
      </c>
      <c r="H23" s="20">
        <f t="shared" si="2"/>
        <v>0.42857142857142855</v>
      </c>
      <c r="I23" s="98">
        <v>17820</v>
      </c>
      <c r="J23" s="98">
        <v>17820</v>
      </c>
      <c r="K23" s="21">
        <f t="shared" si="3"/>
        <v>2.0851435731925938E-2</v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1</v>
      </c>
      <c r="C25" s="17">
        <f t="shared" si="12"/>
        <v>1</v>
      </c>
      <c r="D25" s="18">
        <f t="shared" si="12"/>
        <v>2477.09</v>
      </c>
      <c r="E25" s="18">
        <f t="shared" si="12"/>
        <v>2997.28</v>
      </c>
      <c r="F25" s="19">
        <f t="shared" si="12"/>
        <v>1</v>
      </c>
      <c r="G25" s="16">
        <f t="shared" si="12"/>
        <v>35</v>
      </c>
      <c r="H25" s="17">
        <f t="shared" si="12"/>
        <v>1</v>
      </c>
      <c r="I25" s="18">
        <f t="shared" si="12"/>
        <v>712901.07999999984</v>
      </c>
      <c r="J25" s="18">
        <f t="shared" si="12"/>
        <v>854617.41</v>
      </c>
      <c r="K25" s="19">
        <f t="shared" si="12"/>
        <v>1</v>
      </c>
      <c r="L25" s="16">
        <f t="shared" si="12"/>
        <v>8</v>
      </c>
      <c r="M25" s="17">
        <f t="shared" si="12"/>
        <v>1</v>
      </c>
      <c r="N25" s="18">
        <f t="shared" si="12"/>
        <v>18553.18</v>
      </c>
      <c r="O25" s="18">
        <f t="shared" si="12"/>
        <v>22449.360000000008</v>
      </c>
      <c r="P25" s="19">
        <f t="shared" si="12"/>
        <v>0.99999999999999989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2</v>
      </c>
      <c r="W25" s="17">
        <f t="shared" si="12"/>
        <v>1</v>
      </c>
      <c r="X25" s="18">
        <f t="shared" si="12"/>
        <v>22596.959999999999</v>
      </c>
      <c r="Y25" s="18">
        <f t="shared" si="12"/>
        <v>22596.959999999999</v>
      </c>
      <c r="Z25" s="19">
        <f t="shared" si="12"/>
        <v>1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34" t="s">
        <v>60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35" t="s">
        <v>61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30" t="s">
        <v>36</v>
      </c>
      <c r="B29" s="130"/>
      <c r="C29" s="130"/>
      <c r="D29" s="130"/>
      <c r="E29" s="130"/>
      <c r="F29" s="130"/>
      <c r="G29" s="130"/>
      <c r="H29" s="130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11" t="s">
        <v>10</v>
      </c>
      <c r="B31" s="116" t="s">
        <v>17</v>
      </c>
      <c r="C31" s="117"/>
      <c r="D31" s="117"/>
      <c r="E31" s="117"/>
      <c r="F31" s="118"/>
      <c r="G31" s="25"/>
      <c r="J31" s="122" t="s">
        <v>15</v>
      </c>
      <c r="K31" s="123"/>
      <c r="L31" s="116" t="s">
        <v>16</v>
      </c>
      <c r="M31" s="117"/>
      <c r="N31" s="117"/>
      <c r="O31" s="117"/>
      <c r="P31" s="118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12"/>
      <c r="B32" s="131"/>
      <c r="C32" s="132"/>
      <c r="D32" s="132"/>
      <c r="E32" s="132"/>
      <c r="F32" s="133"/>
      <c r="G32" s="25"/>
      <c r="J32" s="124"/>
      <c r="K32" s="125"/>
      <c r="L32" s="119"/>
      <c r="M32" s="120"/>
      <c r="N32" s="120"/>
      <c r="O32" s="120"/>
      <c r="P32" s="121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5" customHeight="1" thickBot="1" x14ac:dyDescent="0.35">
      <c r="A33" s="113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26"/>
      <c r="K33" s="127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13">B13+G13+L13+Q13+AA13+V13</f>
        <v>2</v>
      </c>
      <c r="C34" s="8">
        <f t="shared" ref="C34:C43" si="14">IF(B34,B34/$B$46,"")</f>
        <v>4.3478260869565216E-2</v>
      </c>
      <c r="D34" s="10">
        <f t="shared" ref="D34:D45" si="15">D13+I13+N13+S13+AC13+X13</f>
        <v>569787.34</v>
      </c>
      <c r="E34" s="11">
        <f t="shared" ref="E34:E45" si="16">E13+J13+O13+T13+AD13+Y13</f>
        <v>689442.68</v>
      </c>
      <c r="F34" s="21">
        <f t="shared" ref="F34:F43" si="17">IF(E34,E34/$E$46,"")</f>
        <v>0.76378914383374108</v>
      </c>
      <c r="J34" s="158" t="s">
        <v>3</v>
      </c>
      <c r="K34" s="159"/>
      <c r="L34" s="57">
        <f>B25</f>
        <v>1</v>
      </c>
      <c r="M34" s="8">
        <f t="shared" ref="M34:M39" si="18">IF(L34,L34/$L$40,"")</f>
        <v>2.1739130434782608E-2</v>
      </c>
      <c r="N34" s="58">
        <f>D25</f>
        <v>2477.09</v>
      </c>
      <c r="O34" s="58">
        <f>E25</f>
        <v>2997.28</v>
      </c>
      <c r="P34" s="59">
        <f t="shared" ref="P34:P39" si="19">IF(O34,O34/$O$40,"")</f>
        <v>3.3204934818221519E-3</v>
      </c>
    </row>
    <row r="35" spans="1:33" s="25" customFormat="1" ht="30" customHeight="1" x14ac:dyDescent="0.3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54" t="s">
        <v>1</v>
      </c>
      <c r="K35" s="155"/>
      <c r="L35" s="60">
        <f>G25</f>
        <v>35</v>
      </c>
      <c r="M35" s="8">
        <f t="shared" si="18"/>
        <v>0.76086956521739135</v>
      </c>
      <c r="N35" s="61">
        <f>I25</f>
        <v>712901.07999999984</v>
      </c>
      <c r="O35" s="61">
        <f>J25</f>
        <v>854617.41</v>
      </c>
      <c r="P35" s="59">
        <f t="shared" si="19"/>
        <v>0.94677558965352904</v>
      </c>
    </row>
    <row r="36" spans="1:33" ht="30" customHeight="1" x14ac:dyDescent="0.3">
      <c r="A36" s="43" t="s">
        <v>19</v>
      </c>
      <c r="B36" s="12">
        <f t="shared" si="13"/>
        <v>4</v>
      </c>
      <c r="C36" s="8">
        <f t="shared" si="14"/>
        <v>8.6956521739130432E-2</v>
      </c>
      <c r="D36" s="13">
        <f t="shared" si="15"/>
        <v>71822.210000000006</v>
      </c>
      <c r="E36" s="14">
        <f t="shared" si="16"/>
        <v>85289.48</v>
      </c>
      <c r="F36" s="21">
        <f t="shared" si="17"/>
        <v>9.4486722097368525E-2</v>
      </c>
      <c r="G36" s="25"/>
      <c r="J36" s="154" t="s">
        <v>2</v>
      </c>
      <c r="K36" s="155"/>
      <c r="L36" s="60">
        <f>L25</f>
        <v>8</v>
      </c>
      <c r="M36" s="8">
        <f t="shared" si="18"/>
        <v>0.17391304347826086</v>
      </c>
      <c r="N36" s="61">
        <f>N25</f>
        <v>18553.18</v>
      </c>
      <c r="O36" s="61">
        <f>O25</f>
        <v>22449.360000000008</v>
      </c>
      <c r="P36" s="59">
        <f t="shared" si="19"/>
        <v>2.487020016517608E-2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54" t="s">
        <v>34</v>
      </c>
      <c r="K37" s="155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54" t="s">
        <v>5</v>
      </c>
      <c r="K38" s="155"/>
      <c r="L38" s="60">
        <f>V25</f>
        <v>2</v>
      </c>
      <c r="M38" s="8">
        <f t="shared" si="18"/>
        <v>4.3478260869565216E-2</v>
      </c>
      <c r="N38" s="61">
        <f>X25</f>
        <v>22596.959999999999</v>
      </c>
      <c r="O38" s="61">
        <f>Y25</f>
        <v>22596.959999999999</v>
      </c>
      <c r="P38" s="59">
        <f t="shared" si="19"/>
        <v>2.5033716699472817E-2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54" t="s">
        <v>4</v>
      </c>
      <c r="K39" s="155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5</v>
      </c>
      <c r="C40" s="8">
        <f t="shared" si="14"/>
        <v>0.10869565217391304</v>
      </c>
      <c r="D40" s="13">
        <f t="shared" si="15"/>
        <v>22994.92</v>
      </c>
      <c r="E40" s="23">
        <f t="shared" si="16"/>
        <v>23393.5</v>
      </c>
      <c r="F40" s="21">
        <f t="shared" si="17"/>
        <v>2.5916152066876134E-2</v>
      </c>
      <c r="G40" s="25"/>
      <c r="J40" s="156" t="s">
        <v>0</v>
      </c>
      <c r="K40" s="157"/>
      <c r="L40" s="83">
        <f>SUM(L34:L39)</f>
        <v>46</v>
      </c>
      <c r="M40" s="17">
        <f>SUM(M34:M39)</f>
        <v>1</v>
      </c>
      <c r="N40" s="84">
        <f>SUM(N34:N39)</f>
        <v>756528.30999999982</v>
      </c>
      <c r="O40" s="85">
        <f>SUM(O34:O39)</f>
        <v>902661.01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20</v>
      </c>
      <c r="C41" s="8">
        <f t="shared" si="14"/>
        <v>0.43478260869565216</v>
      </c>
      <c r="D41" s="13">
        <f t="shared" si="15"/>
        <v>74103.839999999997</v>
      </c>
      <c r="E41" s="23">
        <f t="shared" si="16"/>
        <v>86715.35</v>
      </c>
      <c r="F41" s="21">
        <f t="shared" si="17"/>
        <v>9.6066351641797401E-2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95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13"/>
        <v>15</v>
      </c>
      <c r="C44" s="8">
        <f t="shared" ref="C44" si="20">IF(B44,B44/$B$46,"")</f>
        <v>0.32608695652173914</v>
      </c>
      <c r="D44" s="13">
        <f t="shared" si="15"/>
        <v>17820</v>
      </c>
      <c r="E44" s="14">
        <f t="shared" si="16"/>
        <v>17820</v>
      </c>
      <c r="F44" s="21">
        <f t="shared" ref="F44" si="21">IF(E44,E44/$E$46,"")</f>
        <v>1.9741630360216842E-2</v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46</v>
      </c>
      <c r="C46" s="17">
        <f>SUM(C34:C45)</f>
        <v>1</v>
      </c>
      <c r="D46" s="18">
        <f>SUM(D34:D45)</f>
        <v>756528.30999999994</v>
      </c>
      <c r="E46" s="18">
        <f>SUM(E34:E45)</f>
        <v>902661.01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47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B34" sqref="B34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332031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332031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332031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ht="14.5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45567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d'Educació de Barcelona (IMEB)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36" t="s">
        <v>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8"/>
    </row>
    <row r="11" spans="1:31" ht="30" customHeight="1" thickBot="1" x14ac:dyDescent="0.35">
      <c r="A11" s="128" t="s">
        <v>10</v>
      </c>
      <c r="B11" s="139" t="s">
        <v>3</v>
      </c>
      <c r="C11" s="140"/>
      <c r="D11" s="140"/>
      <c r="E11" s="140"/>
      <c r="F11" s="141"/>
      <c r="G11" s="142" t="s">
        <v>1</v>
      </c>
      <c r="H11" s="143"/>
      <c r="I11" s="143"/>
      <c r="J11" s="143"/>
      <c r="K11" s="144"/>
      <c r="L11" s="114" t="s">
        <v>2</v>
      </c>
      <c r="M11" s="115"/>
      <c r="N11" s="115"/>
      <c r="O11" s="115"/>
      <c r="P11" s="115"/>
      <c r="Q11" s="145" t="s">
        <v>34</v>
      </c>
      <c r="R11" s="146"/>
      <c r="S11" s="146"/>
      <c r="T11" s="146"/>
      <c r="U11" s="147"/>
      <c r="V11" s="151" t="s">
        <v>5</v>
      </c>
      <c r="W11" s="152"/>
      <c r="X11" s="152"/>
      <c r="Y11" s="152"/>
      <c r="Z11" s="153"/>
      <c r="AA11" s="148" t="s">
        <v>4</v>
      </c>
      <c r="AB11" s="149"/>
      <c r="AC11" s="149"/>
      <c r="AD11" s="149"/>
      <c r="AE11" s="150"/>
    </row>
    <row r="12" spans="1:31" ht="39" customHeight="1" thickBot="1" x14ac:dyDescent="0.35">
      <c r="A12" s="129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5</v>
      </c>
      <c r="H13" s="20">
        <f t="shared" ref="H13:H21" si="2">IF(G13,G13/$G$25,"")</f>
        <v>0.19230769230769232</v>
      </c>
      <c r="I13" s="4">
        <v>79255</v>
      </c>
      <c r="J13" s="5">
        <v>79255</v>
      </c>
      <c r="K13" s="21">
        <f t="shared" ref="K13:K21" si="3">IF(J13,J13/$J$25,"")</f>
        <v>0.44368617305266667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4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4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3.8461538461538464E-2</v>
      </c>
      <c r="I15" s="6">
        <v>9540</v>
      </c>
      <c r="J15" s="7">
        <v>9540</v>
      </c>
      <c r="K15" s="21">
        <f t="shared" si="3"/>
        <v>5.3406928154973693E-2</v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4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4">
      <c r="A19" s="44" t="s">
        <v>28</v>
      </c>
      <c r="B19" s="2">
        <v>3</v>
      </c>
      <c r="C19" s="20">
        <f t="shared" si="0"/>
        <v>0.6</v>
      </c>
      <c r="D19" s="6">
        <v>949799.41</v>
      </c>
      <c r="E19" s="7">
        <v>1149257.3</v>
      </c>
      <c r="F19" s="21">
        <f t="shared" si="1"/>
        <v>0.93579942893350165</v>
      </c>
      <c r="G19" s="2">
        <v>2</v>
      </c>
      <c r="H19" s="20">
        <f t="shared" si="2"/>
        <v>7.6923076923076927E-2</v>
      </c>
      <c r="I19" s="6">
        <v>19864.46</v>
      </c>
      <c r="J19" s="7">
        <v>24036</v>
      </c>
      <c r="K19" s="21">
        <f t="shared" si="3"/>
        <v>0.13455858754014127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>
        <v>2</v>
      </c>
      <c r="C20" s="66">
        <f t="shared" si="0"/>
        <v>0.4</v>
      </c>
      <c r="D20" s="69">
        <v>65161.04</v>
      </c>
      <c r="E20" s="70">
        <v>78844.86</v>
      </c>
      <c r="F20" s="21">
        <f t="shared" si="1"/>
        <v>6.4200571066498235E-2</v>
      </c>
      <c r="G20" s="68">
        <v>13</v>
      </c>
      <c r="H20" s="66">
        <f t="shared" si="2"/>
        <v>0.5</v>
      </c>
      <c r="I20" s="69">
        <v>49687.05</v>
      </c>
      <c r="J20" s="70">
        <v>56872.51</v>
      </c>
      <c r="K20" s="21">
        <f t="shared" si="3"/>
        <v>0.31838428255377599</v>
      </c>
      <c r="L20" s="68">
        <v>11</v>
      </c>
      <c r="M20" s="66">
        <f t="shared" si="4"/>
        <v>1</v>
      </c>
      <c r="N20" s="69">
        <v>32023.98</v>
      </c>
      <c r="O20" s="70">
        <v>38722.839999999997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.049999999999997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.049999999999997" customHeight="1" x14ac:dyDescent="0.3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40.049999999999997" customHeight="1" x14ac:dyDescent="0.3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>
        <v>5</v>
      </c>
      <c r="H23" s="20">
        <f t="shared" si="13"/>
        <v>0.19230769230769232</v>
      </c>
      <c r="I23" s="104">
        <v>8925</v>
      </c>
      <c r="J23" s="104">
        <v>8925</v>
      </c>
      <c r="K23" s="21">
        <f t="shared" si="14"/>
        <v>4.9964028698442367E-2</v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2">SUM(B13:B24)</f>
        <v>5</v>
      </c>
      <c r="C25" s="17">
        <f t="shared" si="32"/>
        <v>1</v>
      </c>
      <c r="D25" s="18">
        <f t="shared" si="32"/>
        <v>1014960.4500000001</v>
      </c>
      <c r="E25" s="18">
        <f t="shared" si="32"/>
        <v>1228102.1600000001</v>
      </c>
      <c r="F25" s="19">
        <f t="shared" si="32"/>
        <v>0.99999999999999989</v>
      </c>
      <c r="G25" s="16">
        <f t="shared" si="32"/>
        <v>26</v>
      </c>
      <c r="H25" s="17">
        <f t="shared" si="32"/>
        <v>1</v>
      </c>
      <c r="I25" s="18">
        <f t="shared" si="32"/>
        <v>167271.51</v>
      </c>
      <c r="J25" s="18">
        <f t="shared" si="32"/>
        <v>178628.51</v>
      </c>
      <c r="K25" s="19">
        <f t="shared" si="32"/>
        <v>1</v>
      </c>
      <c r="L25" s="16">
        <f t="shared" si="32"/>
        <v>11</v>
      </c>
      <c r="M25" s="17">
        <f t="shared" si="32"/>
        <v>1</v>
      </c>
      <c r="N25" s="18">
        <f t="shared" si="32"/>
        <v>32023.98</v>
      </c>
      <c r="O25" s="18">
        <f t="shared" si="32"/>
        <v>38722.839999999997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">
      <c r="B26" s="26"/>
      <c r="H26" s="26"/>
      <c r="N26" s="26"/>
    </row>
    <row r="27" spans="1:31" s="49" customFormat="1" ht="34.200000000000003" customHeight="1" x14ac:dyDescent="0.3">
      <c r="A27" s="134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35" t="str">
        <f>'CONTRACTACIO 1r TR 2024'!A28:Q28</f>
        <v>https://bcnroc.ajuntament.barcelona.cat/jspui/bitstream/11703/135210/3/GM_Pressupost2024.pdf#page=247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30" t="s">
        <v>36</v>
      </c>
      <c r="B29" s="130"/>
      <c r="C29" s="130"/>
      <c r="D29" s="130"/>
      <c r="E29" s="130"/>
      <c r="F29" s="130"/>
      <c r="G29" s="130"/>
      <c r="H29" s="130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11" t="s">
        <v>10</v>
      </c>
      <c r="B31" s="116" t="s">
        <v>17</v>
      </c>
      <c r="C31" s="117"/>
      <c r="D31" s="117"/>
      <c r="E31" s="117"/>
      <c r="F31" s="118"/>
      <c r="G31" s="25"/>
      <c r="J31" s="122" t="s">
        <v>15</v>
      </c>
      <c r="K31" s="123"/>
      <c r="L31" s="116" t="s">
        <v>16</v>
      </c>
      <c r="M31" s="117"/>
      <c r="N31" s="117"/>
      <c r="O31" s="117"/>
      <c r="P31" s="118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12"/>
      <c r="B32" s="119"/>
      <c r="C32" s="120"/>
      <c r="D32" s="120"/>
      <c r="E32" s="120"/>
      <c r="F32" s="121"/>
      <c r="G32" s="25"/>
      <c r="J32" s="124"/>
      <c r="K32" s="125"/>
      <c r="L32" s="119"/>
      <c r="M32" s="120"/>
      <c r="N32" s="120"/>
      <c r="O32" s="120"/>
      <c r="P32" s="121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5" customHeight="1" thickBot="1" x14ac:dyDescent="0.35">
      <c r="A33" s="113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26"/>
      <c r="K33" s="127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33">B13+G13+L13+Q13+AA13+V13</f>
        <v>5</v>
      </c>
      <c r="C34" s="8">
        <f t="shared" ref="C34:C45" si="34">IF(B34,B34/$B$46,"")</f>
        <v>0.11904761904761904</v>
      </c>
      <c r="D34" s="10">
        <f t="shared" ref="D34:D45" si="35">D13+I13+N13+S13+AC13+X13</f>
        <v>79255</v>
      </c>
      <c r="E34" s="11">
        <f t="shared" ref="E34:E45" si="36">E13+J13+O13+T13+AD13+Y13</f>
        <v>79255</v>
      </c>
      <c r="F34" s="21">
        <f t="shared" ref="F34:F42" si="37">IF(E34,E34/$E$46,"")</f>
        <v>5.4830542422633848E-2</v>
      </c>
      <c r="J34" s="158" t="s">
        <v>3</v>
      </c>
      <c r="K34" s="159"/>
      <c r="L34" s="57">
        <f>B25</f>
        <v>5</v>
      </c>
      <c r="M34" s="8">
        <f t="shared" ref="M34:M39" si="38">IF(L34,L34/$L$40,"")</f>
        <v>0.11904761904761904</v>
      </c>
      <c r="N34" s="58">
        <f>D25</f>
        <v>1014960.4500000001</v>
      </c>
      <c r="O34" s="58">
        <f>E25</f>
        <v>1228102.1600000001</v>
      </c>
      <c r="P34" s="59">
        <f t="shared" ref="P34:P39" si="39">IF(O34,O34/$O$40,"")</f>
        <v>0.84963103379229399</v>
      </c>
    </row>
    <row r="35" spans="1:33" s="25" customFormat="1" ht="30" customHeight="1" x14ac:dyDescent="0.3">
      <c r="A35" s="43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54" t="s">
        <v>1</v>
      </c>
      <c r="K35" s="155"/>
      <c r="L35" s="60">
        <f>G25</f>
        <v>26</v>
      </c>
      <c r="M35" s="8">
        <f t="shared" si="38"/>
        <v>0.61904761904761907</v>
      </c>
      <c r="N35" s="61">
        <f>I25</f>
        <v>167271.51</v>
      </c>
      <c r="O35" s="61">
        <f>J25</f>
        <v>178628.51</v>
      </c>
      <c r="P35" s="59">
        <f t="shared" si="39"/>
        <v>0.12357956085353446</v>
      </c>
    </row>
    <row r="36" spans="1:33" ht="30" customHeight="1" x14ac:dyDescent="0.3">
      <c r="A36" s="43" t="s">
        <v>19</v>
      </c>
      <c r="B36" s="12">
        <f t="shared" si="33"/>
        <v>1</v>
      </c>
      <c r="C36" s="8">
        <f t="shared" si="34"/>
        <v>2.3809523809523808E-2</v>
      </c>
      <c r="D36" s="13">
        <f t="shared" si="35"/>
        <v>9540</v>
      </c>
      <c r="E36" s="14">
        <f t="shared" si="36"/>
        <v>9540</v>
      </c>
      <c r="F36" s="21">
        <f t="shared" si="37"/>
        <v>6.6000047279279155E-3</v>
      </c>
      <c r="G36" s="25"/>
      <c r="J36" s="154" t="s">
        <v>2</v>
      </c>
      <c r="K36" s="155"/>
      <c r="L36" s="60">
        <f>L25</f>
        <v>11</v>
      </c>
      <c r="M36" s="8">
        <f t="shared" si="38"/>
        <v>0.26190476190476192</v>
      </c>
      <c r="N36" s="61">
        <f>N25</f>
        <v>32023.98</v>
      </c>
      <c r="O36" s="61">
        <f>O25</f>
        <v>38722.839999999997</v>
      </c>
      <c r="P36" s="59">
        <f t="shared" si="39"/>
        <v>2.67894053541715E-2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54" t="s">
        <v>34</v>
      </c>
      <c r="K37" s="155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54" t="s">
        <v>5</v>
      </c>
      <c r="K38" s="155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54" t="s">
        <v>4</v>
      </c>
      <c r="K39" s="155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3"/>
        <v>5</v>
      </c>
      <c r="C40" s="8">
        <f t="shared" si="34"/>
        <v>0.11904761904761904</v>
      </c>
      <c r="D40" s="13">
        <f t="shared" si="35"/>
        <v>969663.87</v>
      </c>
      <c r="E40" s="23">
        <f t="shared" si="36"/>
        <v>1173293.3</v>
      </c>
      <c r="F40" s="21">
        <f t="shared" si="37"/>
        <v>0.81171292738429202</v>
      </c>
      <c r="G40" s="25"/>
      <c r="J40" s="156" t="s">
        <v>0</v>
      </c>
      <c r="K40" s="157"/>
      <c r="L40" s="83">
        <f>SUM(L34:L39)</f>
        <v>42</v>
      </c>
      <c r="M40" s="17">
        <f>SUM(M34:M39)</f>
        <v>1</v>
      </c>
      <c r="N40" s="84">
        <f>SUM(N34:N39)</f>
        <v>1214255.94</v>
      </c>
      <c r="O40" s="85">
        <f>SUM(O34:O39)</f>
        <v>1445453.5100000002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3"/>
        <v>26</v>
      </c>
      <c r="C41" s="8">
        <f t="shared" si="34"/>
        <v>0.61904761904761907</v>
      </c>
      <c r="D41" s="13">
        <f t="shared" si="35"/>
        <v>146872.07</v>
      </c>
      <c r="E41" s="23">
        <f t="shared" si="36"/>
        <v>174440.21</v>
      </c>
      <c r="F41" s="21">
        <f t="shared" si="37"/>
        <v>0.12068199274011931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3"/>
        <v>5</v>
      </c>
      <c r="C44" s="8">
        <f t="shared" si="34"/>
        <v>0.11904761904761904</v>
      </c>
      <c r="D44" s="13">
        <f t="shared" si="35"/>
        <v>8925</v>
      </c>
      <c r="E44" s="14">
        <f t="shared" si="36"/>
        <v>8925</v>
      </c>
      <c r="F44" s="21">
        <f>IF(E44,E44/$E$46,"")</f>
        <v>6.1745327250269013E-3</v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42</v>
      </c>
      <c r="C46" s="17">
        <f>SUM(C34:C45)</f>
        <v>1</v>
      </c>
      <c r="D46" s="18">
        <f>SUM(D34:D45)</f>
        <v>1214255.9400000002</v>
      </c>
      <c r="E46" s="18">
        <f>SUM(E34:E45)</f>
        <v>1445453.51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332031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332031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332031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ht="14.5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55</v>
      </c>
      <c r="C7" s="32"/>
      <c r="D7" s="32"/>
      <c r="E7" s="32"/>
      <c r="F7" s="32"/>
      <c r="G7" s="33"/>
      <c r="H7" s="73"/>
      <c r="I7" s="90" t="s">
        <v>46</v>
      </c>
      <c r="J7" s="91">
        <v>45621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d'Educació de Barcelona (IMEB)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9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36" t="s">
        <v>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8"/>
    </row>
    <row r="11" spans="1:31" ht="30" customHeight="1" thickBot="1" x14ac:dyDescent="0.35">
      <c r="A11" s="128" t="s">
        <v>10</v>
      </c>
      <c r="B11" s="139" t="s">
        <v>3</v>
      </c>
      <c r="C11" s="140"/>
      <c r="D11" s="140"/>
      <c r="E11" s="140"/>
      <c r="F11" s="141"/>
      <c r="G11" s="142" t="s">
        <v>1</v>
      </c>
      <c r="H11" s="143"/>
      <c r="I11" s="143"/>
      <c r="J11" s="143"/>
      <c r="K11" s="144"/>
      <c r="L11" s="114" t="s">
        <v>2</v>
      </c>
      <c r="M11" s="115"/>
      <c r="N11" s="115"/>
      <c r="O11" s="115"/>
      <c r="P11" s="115"/>
      <c r="Q11" s="145" t="s">
        <v>34</v>
      </c>
      <c r="R11" s="146"/>
      <c r="S11" s="146"/>
      <c r="T11" s="146"/>
      <c r="U11" s="147"/>
      <c r="V11" s="151" t="s">
        <v>5</v>
      </c>
      <c r="W11" s="152"/>
      <c r="X11" s="152"/>
      <c r="Y11" s="152"/>
      <c r="Z11" s="153"/>
      <c r="AA11" s="148" t="s">
        <v>4</v>
      </c>
      <c r="AB11" s="149"/>
      <c r="AC11" s="149"/>
      <c r="AD11" s="149"/>
      <c r="AE11" s="150"/>
    </row>
    <row r="12" spans="1:31" ht="39" customHeight="1" thickBot="1" x14ac:dyDescent="0.35">
      <c r="A12" s="129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>
        <v>25</v>
      </c>
      <c r="H13" s="20">
        <f t="shared" ref="H13:H23" si="2">IF(G13,G13/$G$25,"")</f>
        <v>0.65789473684210531</v>
      </c>
      <c r="I13" s="107">
        <v>18339591.079999998</v>
      </c>
      <c r="J13" s="108">
        <v>19035330.27</v>
      </c>
      <c r="K13" s="21">
        <f t="shared" ref="K13:K23" si="3">IF(J13,J13/$J$25,"")</f>
        <v>0.98816096043687551</v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1</v>
      </c>
      <c r="H14" s="20">
        <f t="shared" si="2"/>
        <v>2.6315789473684209E-2</v>
      </c>
      <c r="I14" s="109">
        <v>58798.41</v>
      </c>
      <c r="J14" s="110">
        <v>71146.080000000002</v>
      </c>
      <c r="K14" s="21">
        <f t="shared" si="3"/>
        <v>3.6933311766551651E-3</v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2</v>
      </c>
      <c r="H15" s="20">
        <f t="shared" si="2"/>
        <v>5.2631578947368418E-2</v>
      </c>
      <c r="I15" s="109">
        <v>74757.5</v>
      </c>
      <c r="J15" s="110">
        <v>90230.84</v>
      </c>
      <c r="K15" s="21">
        <f t="shared" si="3"/>
        <v>4.6840581303676035E-3</v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>
        <v>2</v>
      </c>
      <c r="C19" s="20">
        <f t="shared" si="0"/>
        <v>0.66666666666666663</v>
      </c>
      <c r="D19" s="6">
        <v>244722.24</v>
      </c>
      <c r="E19" s="7">
        <v>296113.90000000002</v>
      </c>
      <c r="F19" s="21">
        <f t="shared" si="1"/>
        <v>0.93452334871621423</v>
      </c>
      <c r="G19" s="2">
        <v>2</v>
      </c>
      <c r="H19" s="20">
        <f t="shared" si="2"/>
        <v>5.2631578947368418E-2</v>
      </c>
      <c r="I19" s="6">
        <v>14213.63</v>
      </c>
      <c r="J19" s="7">
        <v>17198.5</v>
      </c>
      <c r="K19" s="21">
        <f t="shared" si="3"/>
        <v>8.9280753404409434E-4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>
        <v>1</v>
      </c>
      <c r="C20" s="66">
        <f t="shared" si="0"/>
        <v>0.33333333333333331</v>
      </c>
      <c r="D20" s="69">
        <v>17146.27</v>
      </c>
      <c r="E20" s="69">
        <v>20746.990000000002</v>
      </c>
      <c r="F20" s="21">
        <f t="shared" si="1"/>
        <v>6.5476651283785769E-2</v>
      </c>
      <c r="G20" s="68">
        <v>8</v>
      </c>
      <c r="H20" s="66">
        <f t="shared" si="2"/>
        <v>0.21052631578947367</v>
      </c>
      <c r="I20" s="105">
        <v>46358.55</v>
      </c>
      <c r="J20" s="106">
        <v>49484.62</v>
      </c>
      <c r="K20" s="67">
        <f t="shared" si="3"/>
        <v>2.5688427220576836E-3</v>
      </c>
      <c r="L20" s="68">
        <v>4</v>
      </c>
      <c r="M20" s="66">
        <f t="shared" si="4"/>
        <v>1</v>
      </c>
      <c r="N20" s="6">
        <v>24148.82</v>
      </c>
      <c r="O20" s="7">
        <v>29220.080000000002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.049999999999997" customHeight="1" x14ac:dyDescent="0.3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.049999999999997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40.049999999999997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22">SUM(B13:B24)</f>
        <v>3</v>
      </c>
      <c r="C25" s="17">
        <f t="shared" si="22"/>
        <v>1</v>
      </c>
      <c r="D25" s="18">
        <f t="shared" si="22"/>
        <v>261868.50999999998</v>
      </c>
      <c r="E25" s="18">
        <f t="shared" si="22"/>
        <v>316860.89</v>
      </c>
      <c r="F25" s="19">
        <f t="shared" si="22"/>
        <v>1</v>
      </c>
      <c r="G25" s="16">
        <f t="shared" si="22"/>
        <v>38</v>
      </c>
      <c r="H25" s="17">
        <f t="shared" si="22"/>
        <v>1</v>
      </c>
      <c r="I25" s="18">
        <f t="shared" si="22"/>
        <v>18533719.169999998</v>
      </c>
      <c r="J25" s="18">
        <f t="shared" si="22"/>
        <v>19263390.309999999</v>
      </c>
      <c r="K25" s="19">
        <f t="shared" si="22"/>
        <v>1</v>
      </c>
      <c r="L25" s="16">
        <f t="shared" si="22"/>
        <v>4</v>
      </c>
      <c r="M25" s="17">
        <f t="shared" si="22"/>
        <v>1</v>
      </c>
      <c r="N25" s="18">
        <f t="shared" si="22"/>
        <v>24148.82</v>
      </c>
      <c r="O25" s="18">
        <f t="shared" si="22"/>
        <v>29220.080000000002</v>
      </c>
      <c r="P25" s="19">
        <f t="shared" si="22"/>
        <v>1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customHeight="1" x14ac:dyDescent="0.3">
      <c r="A27" s="134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35" t="str">
        <f>'CONTRACTACIO 1r TR 2024'!A28:Q28</f>
        <v>https://bcnroc.ajuntament.barcelona.cat/jspui/bitstream/11703/135210/3/GM_Pressupost2024.pdf#page=247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30" t="s">
        <v>36</v>
      </c>
      <c r="B29" s="130"/>
      <c r="C29" s="130"/>
      <c r="D29" s="130"/>
      <c r="E29" s="130"/>
      <c r="F29" s="130"/>
      <c r="G29" s="130"/>
      <c r="H29" s="130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11" t="s">
        <v>10</v>
      </c>
      <c r="B31" s="116" t="s">
        <v>17</v>
      </c>
      <c r="C31" s="117"/>
      <c r="D31" s="117"/>
      <c r="E31" s="117"/>
      <c r="F31" s="118"/>
      <c r="G31" s="25"/>
      <c r="J31" s="122" t="s">
        <v>15</v>
      </c>
      <c r="K31" s="123"/>
      <c r="L31" s="116" t="s">
        <v>16</v>
      </c>
      <c r="M31" s="117"/>
      <c r="N31" s="117"/>
      <c r="O31" s="117"/>
      <c r="P31" s="118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12"/>
      <c r="B32" s="131"/>
      <c r="C32" s="132"/>
      <c r="D32" s="132"/>
      <c r="E32" s="132"/>
      <c r="F32" s="133"/>
      <c r="G32" s="25"/>
      <c r="J32" s="124"/>
      <c r="K32" s="125"/>
      <c r="L32" s="119"/>
      <c r="M32" s="120"/>
      <c r="N32" s="120"/>
      <c r="O32" s="120"/>
      <c r="P32" s="121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5" customHeight="1" thickBot="1" x14ac:dyDescent="0.35">
      <c r="A33" s="113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26"/>
      <c r="K33" s="127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23">B13+G13+L13+Q13+AA13+V13</f>
        <v>25</v>
      </c>
      <c r="C34" s="8">
        <f t="shared" ref="C34:C42" si="24">IF(B34,B34/$B$46,"")</f>
        <v>0.55555555555555558</v>
      </c>
      <c r="D34" s="10">
        <f t="shared" ref="D34:D45" si="25">D13+I13+N13+S13+AC13+X13</f>
        <v>18339591.079999998</v>
      </c>
      <c r="E34" s="11">
        <f t="shared" ref="E34:E45" si="26">E13+J13+O13+T13+AD13+Y13</f>
        <v>19035330.27</v>
      </c>
      <c r="F34" s="21">
        <f t="shared" ref="F34:F43" si="27">IF(E34,E34/$E$46,"")</f>
        <v>0.97072123966006296</v>
      </c>
      <c r="J34" s="158" t="s">
        <v>3</v>
      </c>
      <c r="K34" s="159"/>
      <c r="L34" s="57">
        <f>B25</f>
        <v>3</v>
      </c>
      <c r="M34" s="8">
        <f>IF(L34,L34/$L$40,"")</f>
        <v>6.6666666666666666E-2</v>
      </c>
      <c r="N34" s="58">
        <f>D25</f>
        <v>261868.50999999998</v>
      </c>
      <c r="O34" s="58">
        <f>E25</f>
        <v>316860.89</v>
      </c>
      <c r="P34" s="59">
        <f>IF(O34,O34/$O$40,"")</f>
        <v>1.6158563659142169E-2</v>
      </c>
    </row>
    <row r="35" spans="1:33" s="25" customFormat="1" ht="30" customHeight="1" x14ac:dyDescent="0.3">
      <c r="A35" s="43" t="s">
        <v>18</v>
      </c>
      <c r="B35" s="12">
        <f t="shared" si="23"/>
        <v>1</v>
      </c>
      <c r="C35" s="8">
        <f t="shared" si="24"/>
        <v>2.2222222222222223E-2</v>
      </c>
      <c r="D35" s="13">
        <f t="shared" si="25"/>
        <v>58798.41</v>
      </c>
      <c r="E35" s="14">
        <f t="shared" si="26"/>
        <v>71146.080000000002</v>
      </c>
      <c r="F35" s="21">
        <f t="shared" si="27"/>
        <v>3.6281488156472115E-3</v>
      </c>
      <c r="J35" s="154" t="s">
        <v>1</v>
      </c>
      <c r="K35" s="155"/>
      <c r="L35" s="60">
        <f>G25</f>
        <v>38</v>
      </c>
      <c r="M35" s="8">
        <f>IF(L35,L35/$L$40,"")</f>
        <v>0.84444444444444444</v>
      </c>
      <c r="N35" s="61">
        <f>I25</f>
        <v>18533719.169999998</v>
      </c>
      <c r="O35" s="61">
        <f>J25</f>
        <v>19263390.309999999</v>
      </c>
      <c r="P35" s="59">
        <f>IF(O35,O35/$O$40,"")</f>
        <v>0.98235133599175761</v>
      </c>
    </row>
    <row r="36" spans="1:33" ht="30" customHeight="1" x14ac:dyDescent="0.3">
      <c r="A36" s="43" t="s">
        <v>19</v>
      </c>
      <c r="B36" s="12">
        <f t="shared" si="23"/>
        <v>2</v>
      </c>
      <c r="C36" s="8">
        <f t="shared" si="24"/>
        <v>4.4444444444444446E-2</v>
      </c>
      <c r="D36" s="13">
        <f t="shared" si="25"/>
        <v>74757.5</v>
      </c>
      <c r="E36" s="14">
        <f t="shared" si="26"/>
        <v>90230.84</v>
      </c>
      <c r="F36" s="21">
        <f t="shared" si="27"/>
        <v>4.6013907622296695E-3</v>
      </c>
      <c r="G36" s="25"/>
      <c r="J36" s="154" t="s">
        <v>2</v>
      </c>
      <c r="K36" s="155"/>
      <c r="L36" s="60">
        <f>L25</f>
        <v>4</v>
      </c>
      <c r="M36" s="8">
        <f>IF(L36,L36/$L$40,"")</f>
        <v>8.8888888888888892E-2</v>
      </c>
      <c r="N36" s="61">
        <f>N25</f>
        <v>24148.82</v>
      </c>
      <c r="O36" s="61">
        <f>O25</f>
        <v>29220.080000000002</v>
      </c>
      <c r="P36" s="59">
        <f>IF(O36,O36/$O$40,"")</f>
        <v>1.4901003491002845E-3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54" t="s">
        <v>34</v>
      </c>
      <c r="K37" s="155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54" t="s">
        <v>5</v>
      </c>
      <c r="K38" s="155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5"/>
      <c r="J39" s="154" t="s">
        <v>4</v>
      </c>
      <c r="K39" s="155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23"/>
        <v>4</v>
      </c>
      <c r="C40" s="8">
        <f t="shared" si="24"/>
        <v>8.8888888888888892E-2</v>
      </c>
      <c r="D40" s="13">
        <f t="shared" si="25"/>
        <v>258935.87</v>
      </c>
      <c r="E40" s="23">
        <f t="shared" si="26"/>
        <v>313312.40000000002</v>
      </c>
      <c r="F40" s="21">
        <f t="shared" si="27"/>
        <v>1.5977605695037388E-2</v>
      </c>
      <c r="G40" s="25"/>
      <c r="J40" s="156" t="s">
        <v>0</v>
      </c>
      <c r="K40" s="157"/>
      <c r="L40" s="83">
        <f>SUM(L34:L39)</f>
        <v>45</v>
      </c>
      <c r="M40" s="17">
        <f>SUM(M34:M39)</f>
        <v>1</v>
      </c>
      <c r="N40" s="84">
        <f>SUM(N34:N39)</f>
        <v>18819736.5</v>
      </c>
      <c r="O40" s="85">
        <f>SUM(O34:O39)</f>
        <v>19609471.279999997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23"/>
        <v>13</v>
      </c>
      <c r="C41" s="8">
        <f t="shared" si="24"/>
        <v>0.28888888888888886</v>
      </c>
      <c r="D41" s="13">
        <f t="shared" si="25"/>
        <v>87653.640000000014</v>
      </c>
      <c r="E41" s="23">
        <f t="shared" si="26"/>
        <v>99451.69</v>
      </c>
      <c r="F41" s="21">
        <f t="shared" si="27"/>
        <v>5.0716150670228584E-3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45</v>
      </c>
      <c r="C46" s="17">
        <f>SUM(C34:C45)</f>
        <v>1</v>
      </c>
      <c r="D46" s="18">
        <f>SUM(D34:D45)</f>
        <v>18819736.5</v>
      </c>
      <c r="E46" s="18">
        <f>SUM(E34:E45)</f>
        <v>19609471.279999997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332031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332031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332031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ht="14.5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d'Educació de Barcelona (IMEB)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36" t="s">
        <v>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8"/>
    </row>
    <row r="11" spans="1:31" ht="30" customHeight="1" thickBot="1" x14ac:dyDescent="0.35">
      <c r="A11" s="128" t="s">
        <v>10</v>
      </c>
      <c r="B11" s="139" t="s">
        <v>3</v>
      </c>
      <c r="C11" s="140"/>
      <c r="D11" s="140"/>
      <c r="E11" s="140"/>
      <c r="F11" s="141"/>
      <c r="G11" s="142" t="s">
        <v>1</v>
      </c>
      <c r="H11" s="143"/>
      <c r="I11" s="143"/>
      <c r="J11" s="143"/>
      <c r="K11" s="144"/>
      <c r="L11" s="114" t="s">
        <v>2</v>
      </c>
      <c r="M11" s="115"/>
      <c r="N11" s="115"/>
      <c r="O11" s="115"/>
      <c r="P11" s="115"/>
      <c r="Q11" s="145" t="s">
        <v>34</v>
      </c>
      <c r="R11" s="146"/>
      <c r="S11" s="146"/>
      <c r="T11" s="146"/>
      <c r="U11" s="147"/>
      <c r="V11" s="151" t="s">
        <v>5</v>
      </c>
      <c r="W11" s="152"/>
      <c r="X11" s="152"/>
      <c r="Y11" s="152"/>
      <c r="Z11" s="153"/>
      <c r="AA11" s="148" t="s">
        <v>4</v>
      </c>
      <c r="AB11" s="149"/>
      <c r="AC11" s="149"/>
      <c r="AD11" s="149"/>
      <c r="AE11" s="150"/>
    </row>
    <row r="12" spans="1:31" ht="39" customHeight="1" thickBot="1" x14ac:dyDescent="0.35">
      <c r="A12" s="129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4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4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4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4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40.049999999999997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40.049999999999997" customHeight="1" x14ac:dyDescent="0.3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40.049999999999997" customHeight="1" x14ac:dyDescent="0.3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customHeight="1" x14ac:dyDescent="0.3">
      <c r="A27" s="134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35" t="str">
        <f>'CONTRACTACIO 1r TR 2024'!A28:Q28</f>
        <v>https://bcnroc.ajuntament.barcelona.cat/jspui/bitstream/11703/135210/3/GM_Pressupost2024.pdf#page=247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30" t="s">
        <v>36</v>
      </c>
      <c r="B29" s="130"/>
      <c r="C29" s="130"/>
      <c r="D29" s="130"/>
      <c r="E29" s="130"/>
      <c r="F29" s="130"/>
      <c r="G29" s="130"/>
      <c r="H29" s="130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11" t="s">
        <v>10</v>
      </c>
      <c r="B31" s="116" t="s">
        <v>17</v>
      </c>
      <c r="C31" s="117"/>
      <c r="D31" s="117"/>
      <c r="E31" s="117"/>
      <c r="F31" s="118"/>
      <c r="G31" s="25"/>
      <c r="J31" s="122" t="s">
        <v>15</v>
      </c>
      <c r="K31" s="123"/>
      <c r="L31" s="116" t="s">
        <v>16</v>
      </c>
      <c r="M31" s="117"/>
      <c r="N31" s="117"/>
      <c r="O31" s="117"/>
      <c r="P31" s="118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12"/>
      <c r="B32" s="131"/>
      <c r="C32" s="132"/>
      <c r="D32" s="132"/>
      <c r="E32" s="132"/>
      <c r="F32" s="133"/>
      <c r="G32" s="25"/>
      <c r="J32" s="124"/>
      <c r="K32" s="125"/>
      <c r="L32" s="119"/>
      <c r="M32" s="120"/>
      <c r="N32" s="120"/>
      <c r="O32" s="120"/>
      <c r="P32" s="121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55" customHeight="1" thickBot="1" x14ac:dyDescent="0.35">
      <c r="A33" s="113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26"/>
      <c r="K33" s="127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58" t="s">
        <v>3</v>
      </c>
      <c r="K34" s="159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3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54" t="s">
        <v>1</v>
      </c>
      <c r="K35" s="155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3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54" t="s">
        <v>2</v>
      </c>
      <c r="K36" s="155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54" t="s">
        <v>34</v>
      </c>
      <c r="K37" s="155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54" t="s">
        <v>5</v>
      </c>
      <c r="K38" s="155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54" t="s">
        <v>4</v>
      </c>
      <c r="K39" s="155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56" t="s">
        <v>0</v>
      </c>
      <c r="K40" s="157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33203125" style="27" customWidth="1"/>
    <col min="2" max="2" width="11.109375" style="62" customWidth="1"/>
    <col min="3" max="3" width="10.6640625" style="27" customWidth="1"/>
    <col min="4" max="4" width="19.109375" style="27" customWidth="1"/>
    <col min="5" max="5" width="19.6640625" style="27" customWidth="1"/>
    <col min="6" max="6" width="11.332031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1" width="11.33203125" style="27" customWidth="1"/>
    <col min="12" max="12" width="11.6640625" style="27" customWidth="1"/>
    <col min="13" max="13" width="10.6640625" style="27" customWidth="1"/>
    <col min="14" max="14" width="20.109375" style="62" customWidth="1"/>
    <col min="15" max="15" width="19.6640625" style="27" customWidth="1"/>
    <col min="16" max="16" width="11.332031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5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ht="14.55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55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55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57</v>
      </c>
      <c r="B7" s="31" t="s">
        <v>58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d'Educació de Barcelona (IMEB)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78" t="s">
        <v>6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80"/>
    </row>
    <row r="11" spans="1:31" ht="30" customHeight="1" thickBot="1" x14ac:dyDescent="0.35">
      <c r="A11" s="181" t="s">
        <v>10</v>
      </c>
      <c r="B11" s="139" t="s">
        <v>3</v>
      </c>
      <c r="C11" s="140"/>
      <c r="D11" s="140"/>
      <c r="E11" s="140"/>
      <c r="F11" s="141"/>
      <c r="G11" s="142" t="s">
        <v>1</v>
      </c>
      <c r="H11" s="143"/>
      <c r="I11" s="143"/>
      <c r="J11" s="143"/>
      <c r="K11" s="144"/>
      <c r="L11" s="114" t="s">
        <v>2</v>
      </c>
      <c r="M11" s="115"/>
      <c r="N11" s="115"/>
      <c r="O11" s="115"/>
      <c r="P11" s="115"/>
      <c r="Q11" s="145" t="s">
        <v>34</v>
      </c>
      <c r="R11" s="146"/>
      <c r="S11" s="146"/>
      <c r="T11" s="146"/>
      <c r="U11" s="147"/>
      <c r="V11" s="148" t="s">
        <v>4</v>
      </c>
      <c r="W11" s="149"/>
      <c r="X11" s="149"/>
      <c r="Y11" s="149"/>
      <c r="Z11" s="150"/>
      <c r="AA11" s="151" t="s">
        <v>5</v>
      </c>
      <c r="AB11" s="152"/>
      <c r="AC11" s="152"/>
      <c r="AD11" s="152"/>
      <c r="AE11" s="153"/>
    </row>
    <row r="12" spans="1:31" ht="39" customHeight="1" thickBot="1" x14ac:dyDescent="0.35">
      <c r="A12" s="182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32</v>
      </c>
      <c r="H13" s="20">
        <f t="shared" ref="H13:H24" si="2">IF(G13,G13/$G$25,"")</f>
        <v>0.32323232323232326</v>
      </c>
      <c r="I13" s="10">
        <f>'CONTRACTACIO 1r TR 2024'!I13+'CONTRACTACIO 2n TR 2024'!I13+'CONTRACTACIO 3r TR 2024'!I13+'CONTRACTACIO 4t TR 2024'!I13</f>
        <v>18988633.419999998</v>
      </c>
      <c r="J13" s="10">
        <f>'CONTRACTACIO 1r TR 2024'!J13+'CONTRACTACIO 2n TR 2024'!J13+'CONTRACTACIO 3r TR 2024'!J13+'CONTRACTACIO 4t TR 2024'!J13</f>
        <v>19804027.949999999</v>
      </c>
      <c r="K13" s="21">
        <f t="shared" ref="K13:K24" si="3">IF(J13,J13/$J$25,"")</f>
        <v>0.97572956058246307</v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4">
      <c r="A14" s="43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1</v>
      </c>
      <c r="H14" s="20">
        <f t="shared" si="2"/>
        <v>1.0101010101010102E-2</v>
      </c>
      <c r="I14" s="13">
        <f>'CONTRACTACIO 1r TR 2024'!I14+'CONTRACTACIO 2n TR 2024'!I14+'CONTRACTACIO 3r TR 2024'!I14+'CONTRACTACIO 4t TR 2024'!I14</f>
        <v>58798.41</v>
      </c>
      <c r="J14" s="13">
        <f>'CONTRACTACIO 1r TR 2024'!J14+'CONTRACTACIO 2n TR 2024'!J14+'CONTRACTACIO 3r TR 2024'!J14+'CONTRACTACIO 4t TR 2024'!J14</f>
        <v>71146.080000000002</v>
      </c>
      <c r="K14" s="21">
        <f t="shared" si="3"/>
        <v>3.5053138457908895E-3</v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4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7</v>
      </c>
      <c r="H15" s="20">
        <f t="shared" si="2"/>
        <v>7.0707070707070704E-2</v>
      </c>
      <c r="I15" s="13">
        <f>'CONTRACTACIO 1r TR 2024'!I15+'CONTRACTACIO 2n TR 2024'!I15+'CONTRACTACIO 3r TR 2024'!I15+'CONTRACTACIO 4t TR 2024'!I15</f>
        <v>156119.71000000002</v>
      </c>
      <c r="J15" s="13">
        <f>'CONTRACTACIO 1r TR 2024'!J15+'CONTRACTACIO 2n TR 2024'!J15+'CONTRACTACIO 3r TR 2024'!J15+'CONTRACTACIO 4t TR 2024'!J15</f>
        <v>185060.32</v>
      </c>
      <c r="K15" s="21">
        <f t="shared" si="3"/>
        <v>9.117782764735495E-3</v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4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4">
      <c r="A19" s="44" t="s">
        <v>28</v>
      </c>
      <c r="B19" s="9">
        <f>'CONTRACTACIO 1r TR 2024'!B19+'CONTRACTACIO 2n TR 2024'!B19+'CONTRACTACIO 3r TR 2024'!B19+'CONTRACTACIO 4t TR 2024'!B19</f>
        <v>5</v>
      </c>
      <c r="C19" s="20">
        <f t="shared" si="0"/>
        <v>0.55555555555555558</v>
      </c>
      <c r="D19" s="13">
        <f>'CONTRACTACIO 1r TR 2024'!D19+'CONTRACTACIO 2n TR 2024'!D19+'CONTRACTACIO 3r TR 2024'!D19+'CONTRACTACIO 4t TR 2024'!D19</f>
        <v>1194521.6499999999</v>
      </c>
      <c r="E19" s="13">
        <f>'CONTRACTACIO 1r TR 2024'!E19+'CONTRACTACIO 2n TR 2024'!E19+'CONTRACTACIO 3r TR 2024'!E19+'CONTRACTACIO 4t TR 2024'!E19</f>
        <v>1445371.2000000002</v>
      </c>
      <c r="F19" s="21">
        <f t="shared" si="1"/>
        <v>0.9337262538246055</v>
      </c>
      <c r="G19" s="9">
        <f>'CONTRACTACIO 1r TR 2024'!G19+'CONTRACTACIO 2n TR 2024'!G19+'CONTRACTACIO 3r TR 2024'!G19+'CONTRACTACIO 4t TR 2024'!G19</f>
        <v>6</v>
      </c>
      <c r="H19" s="20">
        <f t="shared" si="2"/>
        <v>6.0606060606060608E-2</v>
      </c>
      <c r="I19" s="13">
        <f>'CONTRACTACIO 1r TR 2024'!I19+'CONTRACTACIO 2n TR 2024'!I19+'CONTRACTACIO 3r TR 2024'!I19+'CONTRACTACIO 4t TR 2024'!I19</f>
        <v>34689.549999999996</v>
      </c>
      <c r="J19" s="13">
        <f>'CONTRACTACIO 1r TR 2024'!J19+'CONTRACTACIO 2n TR 2024'!J19+'CONTRACTACIO 3r TR 2024'!J19+'CONTRACTACIO 4t TR 2024'!J19</f>
        <v>41974.369999999995</v>
      </c>
      <c r="K19" s="21">
        <f t="shared" si="3"/>
        <v>2.0680456369395156E-3</v>
      </c>
      <c r="L19" s="9">
        <f>'CONTRACTACIO 1r TR 2024'!L19+'CONTRACTACIO 2n TR 2024'!L19+'CONTRACTACIO 3r TR 2024'!L19+'CONTRACTACIO 4t TR 2024'!L19</f>
        <v>2</v>
      </c>
      <c r="M19" s="20">
        <f t="shared" si="4"/>
        <v>8.6956521739130432E-2</v>
      </c>
      <c r="N19" s="13">
        <f>'CONTRACTACIO 1r TR 2024'!N19+'CONTRACTACIO 2n TR 2024'!N19+'CONTRACTACIO 3r TR 2024'!N19+'CONTRACTACIO 4t TR 2024'!N19</f>
        <v>1286.5</v>
      </c>
      <c r="O19" s="13">
        <f>'CONTRACTACIO 1r TR 2024'!O19+'CONTRACTACIO 2n TR 2024'!O19+'CONTRACTACIO 3r TR 2024'!O19+'CONTRACTACIO 4t TR 2024'!O19</f>
        <v>1556.67</v>
      </c>
      <c r="P19" s="21">
        <f t="shared" si="5"/>
        <v>1.7221271551066088E-2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1</v>
      </c>
      <c r="AB19" s="20">
        <f t="shared" si="10"/>
        <v>0.5</v>
      </c>
      <c r="AC19" s="13">
        <f>'CONTRACTACIO 1r TR 2024'!X19+'CONTRACTACIO 2n TR 2024'!X19+'CONTRACTACIO 3r TR 2024'!X19+'CONTRACTACIO 4t TR 2024'!X19</f>
        <v>21096.959999999999</v>
      </c>
      <c r="AD19" s="13">
        <f>'CONTRACTACIO 1r TR 2024'!Y19+'CONTRACTACIO 2n TR 2024'!Y19+'CONTRACTACIO 3r TR 2024'!Y19+'CONTRACTACIO 4t TR 2024'!Y19</f>
        <v>21096.959999999999</v>
      </c>
      <c r="AE19" s="21">
        <f t="shared" si="11"/>
        <v>0.93361938951080148</v>
      </c>
    </row>
    <row r="20" spans="1:31" s="42" customFormat="1" ht="36" customHeight="1" x14ac:dyDescent="0.3">
      <c r="A20" s="45" t="s">
        <v>29</v>
      </c>
      <c r="B20" s="9">
        <f>'CONTRACTACIO 1r TR 2024'!B20+'CONTRACTACIO 2n TR 2024'!B20+'CONTRACTACIO 3r TR 2024'!B20+'CONTRACTACIO 4t TR 2024'!B20</f>
        <v>4</v>
      </c>
      <c r="C20" s="20">
        <f t="shared" si="0"/>
        <v>0.44444444444444442</v>
      </c>
      <c r="D20" s="13">
        <f>'CONTRACTACIO 1r TR 2024'!D20+'CONTRACTACIO 2n TR 2024'!D20+'CONTRACTACIO 3r TR 2024'!D20+'CONTRACTACIO 4t TR 2024'!D20</f>
        <v>84784.400000000009</v>
      </c>
      <c r="E20" s="13">
        <f>'CONTRACTACIO 1r TR 2024'!E20+'CONTRACTACIO 2n TR 2024'!E20+'CONTRACTACIO 3r TR 2024'!E20+'CONTRACTACIO 4t TR 2024'!E20</f>
        <v>102589.13</v>
      </c>
      <c r="F20" s="21">
        <f t="shared" si="1"/>
        <v>6.6273746175394554E-2</v>
      </c>
      <c r="G20" s="9">
        <f>'CONTRACTACIO 1r TR 2024'!G20+'CONTRACTACIO 2n TR 2024'!G20+'CONTRACTACIO 3r TR 2024'!G20+'CONTRACTACIO 4t TR 2024'!G20</f>
        <v>33</v>
      </c>
      <c r="H20" s="20">
        <f t="shared" si="2"/>
        <v>0.33333333333333331</v>
      </c>
      <c r="I20" s="13">
        <f>'CONTRACTACIO 1r TR 2024'!I20+'CONTRACTACIO 2n TR 2024'!I20+'CONTRACTACIO 3r TR 2024'!I20+'CONTRACTACIO 4t TR 2024'!I20</f>
        <v>148905.66999999998</v>
      </c>
      <c r="J20" s="13">
        <f>'CONTRACTACIO 1r TR 2024'!J20+'CONTRACTACIO 2n TR 2024'!J20+'CONTRACTACIO 3r TR 2024'!J20+'CONTRACTACIO 4t TR 2024'!J20</f>
        <v>167682.51</v>
      </c>
      <c r="K20" s="21">
        <f t="shared" si="3"/>
        <v>8.261591137557674E-3</v>
      </c>
      <c r="L20" s="9">
        <f>'CONTRACTACIO 1r TR 2024'!L20+'CONTRACTACIO 2n TR 2024'!L20+'CONTRACTACIO 3r TR 2024'!L20+'CONTRACTACIO 4t TR 2024'!L20</f>
        <v>21</v>
      </c>
      <c r="M20" s="20">
        <f t="shared" si="4"/>
        <v>0.91304347826086951</v>
      </c>
      <c r="N20" s="13">
        <f>'CONTRACTACIO 1r TR 2024'!N20+'CONTRACTACIO 2n TR 2024'!N20+'CONTRACTACIO 3r TR 2024'!N20+'CONTRACTACIO 4t TR 2024'!N20</f>
        <v>73439.48000000001</v>
      </c>
      <c r="O20" s="13">
        <f>'CONTRACTACIO 1r TR 2024'!O20+'CONTRACTACIO 2n TR 2024'!O20+'CONTRACTACIO 3r TR 2024'!O20+'CONTRACTACIO 4t TR 2024'!O20</f>
        <v>88835.61</v>
      </c>
      <c r="P20" s="21">
        <f t="shared" si="5"/>
        <v>0.98277872844893388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1</v>
      </c>
      <c r="AB20" s="20">
        <f t="shared" si="10"/>
        <v>0.5</v>
      </c>
      <c r="AC20" s="13">
        <f>'CONTRACTACIO 1r TR 2024'!X20+'CONTRACTACIO 2n TR 2024'!X20+'CONTRACTACIO 3r TR 2024'!X20+'CONTRACTACIO 4t TR 2024'!X20</f>
        <v>1500</v>
      </c>
      <c r="AD20" s="13">
        <f>'CONTRACTACIO 1r TR 2024'!Y20+'CONTRACTACIO 2n TR 2024'!Y20+'CONTRACTACIO 3r TR 2024'!Y20+'CONTRACTACIO 4t TR 2024'!Y20</f>
        <v>1500</v>
      </c>
      <c r="AE20" s="21">
        <f t="shared" si="11"/>
        <v>6.6380610489198549E-2</v>
      </c>
    </row>
    <row r="21" spans="1:31" s="42" customFormat="1" ht="40.049999999999997" customHeight="1" x14ac:dyDescent="0.3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40.049999999999997" customHeight="1" x14ac:dyDescent="0.3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40.049999999999997" customHeight="1" x14ac:dyDescent="0.3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20</v>
      </c>
      <c r="H23" s="66">
        <f t="shared" si="2"/>
        <v>0.20202020202020202</v>
      </c>
      <c r="I23" s="77">
        <f>'CONTRACTACIO 1r TR 2024'!I23+'CONTRACTACIO 2n TR 2024'!I23+'CONTRACTACIO 3r TR 2024'!I23+'CONTRACTACIO 4t TR 2024'!I23</f>
        <v>26745</v>
      </c>
      <c r="J23" s="78">
        <f>'CONTRACTACIO 1r TR 2024'!J23+'CONTRACTACIO 2n TR 2024'!J23+'CONTRACTACIO 3r TR 2024'!J23+'CONTRACTACIO 4t TR 2024'!J23</f>
        <v>26745</v>
      </c>
      <c r="K23" s="67">
        <f t="shared" si="3"/>
        <v>1.3177060325133491E-3</v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3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9</v>
      </c>
      <c r="C25" s="17">
        <f t="shared" si="12"/>
        <v>1</v>
      </c>
      <c r="D25" s="18">
        <f t="shared" si="12"/>
        <v>1279306.0499999998</v>
      </c>
      <c r="E25" s="18">
        <f t="shared" si="12"/>
        <v>1547960.33</v>
      </c>
      <c r="F25" s="19">
        <f t="shared" si="12"/>
        <v>1</v>
      </c>
      <c r="G25" s="16">
        <f t="shared" si="12"/>
        <v>99</v>
      </c>
      <c r="H25" s="17">
        <f t="shared" si="12"/>
        <v>1</v>
      </c>
      <c r="I25" s="18">
        <f t="shared" si="12"/>
        <v>19413891.760000002</v>
      </c>
      <c r="J25" s="18">
        <f t="shared" si="12"/>
        <v>20296636.23</v>
      </c>
      <c r="K25" s="19">
        <f t="shared" si="12"/>
        <v>1</v>
      </c>
      <c r="L25" s="16">
        <f t="shared" si="12"/>
        <v>23</v>
      </c>
      <c r="M25" s="17">
        <f t="shared" si="12"/>
        <v>1</v>
      </c>
      <c r="N25" s="18">
        <f t="shared" si="12"/>
        <v>74725.98000000001</v>
      </c>
      <c r="O25" s="18">
        <f t="shared" si="12"/>
        <v>90392.28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2</v>
      </c>
      <c r="AB25" s="17">
        <f t="shared" si="12"/>
        <v>1</v>
      </c>
      <c r="AC25" s="18">
        <f t="shared" si="12"/>
        <v>22596.959999999999</v>
      </c>
      <c r="AD25" s="18">
        <f t="shared" si="12"/>
        <v>22596.959999999999</v>
      </c>
      <c r="AE25" s="19">
        <f t="shared" si="12"/>
        <v>1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34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35" t="str">
        <f>'CONTRACTACIO 1r TR 2024'!A28:Q28</f>
        <v>https://bcnroc.ajuntament.barcelona.cat/jspui/bitstream/11703/135210/3/GM_Pressupost2024.pdf#page=247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30" t="s">
        <v>36</v>
      </c>
      <c r="B29" s="130"/>
      <c r="C29" s="130"/>
      <c r="D29" s="130"/>
      <c r="E29" s="130"/>
      <c r="F29" s="130"/>
      <c r="G29" s="130"/>
      <c r="H29" s="130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">
      <c r="A31" s="160" t="s">
        <v>10</v>
      </c>
      <c r="B31" s="163" t="s">
        <v>17</v>
      </c>
      <c r="C31" s="164"/>
      <c r="D31" s="164"/>
      <c r="E31" s="164"/>
      <c r="F31" s="165"/>
      <c r="G31" s="25"/>
      <c r="H31" s="54"/>
      <c r="I31" s="54"/>
      <c r="J31" s="169" t="s">
        <v>15</v>
      </c>
      <c r="K31" s="170"/>
      <c r="L31" s="163" t="s">
        <v>16</v>
      </c>
      <c r="M31" s="164"/>
      <c r="N31" s="164"/>
      <c r="O31" s="164"/>
      <c r="P31" s="165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5">
      <c r="A32" s="161"/>
      <c r="B32" s="166"/>
      <c r="C32" s="167"/>
      <c r="D32" s="167"/>
      <c r="E32" s="167"/>
      <c r="F32" s="168"/>
      <c r="G32" s="25"/>
      <c r="J32" s="171"/>
      <c r="K32" s="172"/>
      <c r="L32" s="175"/>
      <c r="M32" s="176"/>
      <c r="N32" s="176"/>
      <c r="O32" s="176"/>
      <c r="P32" s="177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200000000000003" customHeight="1" thickBot="1" x14ac:dyDescent="0.35">
      <c r="A33" s="162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73"/>
      <c r="K33" s="174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55" customHeight="1" x14ac:dyDescent="0.3">
      <c r="A34" s="41" t="s">
        <v>25</v>
      </c>
      <c r="B34" s="9">
        <f t="shared" ref="B34:B43" si="13">B13+G13+L13+Q13+V13+AA13</f>
        <v>32</v>
      </c>
      <c r="C34" s="8">
        <f t="shared" ref="C34:C40" si="14">IF(B34,B34/$B$46,"")</f>
        <v>0.24060150375939848</v>
      </c>
      <c r="D34" s="10">
        <f t="shared" ref="D34:D43" si="15">D13+I13+N13+S13+X13+AC13</f>
        <v>18988633.419999998</v>
      </c>
      <c r="E34" s="11">
        <f t="shared" ref="E34:E43" si="16">E13+J13+O13+T13+Y13+AD13</f>
        <v>19804027.949999999</v>
      </c>
      <c r="F34" s="21">
        <f t="shared" ref="F34:F40" si="17">IF(E34,E34/$E$46,"")</f>
        <v>0.90192192030510032</v>
      </c>
      <c r="J34" s="158" t="s">
        <v>3</v>
      </c>
      <c r="K34" s="159"/>
      <c r="L34" s="57">
        <f>B25</f>
        <v>9</v>
      </c>
      <c r="M34" s="8">
        <f t="shared" ref="M34:M39" si="18">IF(L34,L34/$L$40,"")</f>
        <v>6.7669172932330823E-2</v>
      </c>
      <c r="N34" s="58">
        <f>D25</f>
        <v>1279306.0499999998</v>
      </c>
      <c r="O34" s="58">
        <f>E25</f>
        <v>1547960.33</v>
      </c>
      <c r="P34" s="59">
        <f t="shared" ref="P34:P39" si="19">IF(O34,O34/$O$40,"")</f>
        <v>7.0497747070171979E-2</v>
      </c>
    </row>
    <row r="35" spans="1:33" s="25" customFormat="1" ht="30" customHeight="1" x14ac:dyDescent="0.3">
      <c r="A35" s="43" t="s">
        <v>18</v>
      </c>
      <c r="B35" s="12">
        <f t="shared" si="13"/>
        <v>1</v>
      </c>
      <c r="C35" s="8">
        <f t="shared" si="14"/>
        <v>7.5187969924812026E-3</v>
      </c>
      <c r="D35" s="13">
        <f t="shared" si="15"/>
        <v>58798.41</v>
      </c>
      <c r="E35" s="14">
        <f t="shared" si="16"/>
        <v>71146.080000000002</v>
      </c>
      <c r="F35" s="21">
        <f t="shared" si="17"/>
        <v>3.2401594896648432E-3</v>
      </c>
      <c r="J35" s="154" t="s">
        <v>1</v>
      </c>
      <c r="K35" s="155"/>
      <c r="L35" s="60">
        <f>G25</f>
        <v>99</v>
      </c>
      <c r="M35" s="8">
        <f t="shared" si="18"/>
        <v>0.74436090225563911</v>
      </c>
      <c r="N35" s="61">
        <f>I25</f>
        <v>19413891.760000002</v>
      </c>
      <c r="O35" s="61">
        <f>J25</f>
        <v>20296636.23</v>
      </c>
      <c r="P35" s="59">
        <f t="shared" si="19"/>
        <v>0.92435645771221331</v>
      </c>
    </row>
    <row r="36" spans="1:33" s="25" customFormat="1" ht="30" customHeight="1" x14ac:dyDescent="0.3">
      <c r="A36" s="43" t="s">
        <v>19</v>
      </c>
      <c r="B36" s="12">
        <f t="shared" si="13"/>
        <v>7</v>
      </c>
      <c r="C36" s="8">
        <f t="shared" si="14"/>
        <v>5.2631578947368418E-2</v>
      </c>
      <c r="D36" s="13">
        <f t="shared" si="15"/>
        <v>156119.71000000002</v>
      </c>
      <c r="E36" s="14">
        <f t="shared" si="16"/>
        <v>185060.32</v>
      </c>
      <c r="F36" s="21">
        <f t="shared" si="17"/>
        <v>8.4280813786003755E-3</v>
      </c>
      <c r="J36" s="154" t="s">
        <v>2</v>
      </c>
      <c r="K36" s="155"/>
      <c r="L36" s="60">
        <f>L25</f>
        <v>23</v>
      </c>
      <c r="M36" s="8">
        <f t="shared" si="18"/>
        <v>0.17293233082706766</v>
      </c>
      <c r="N36" s="61">
        <f>N25</f>
        <v>74725.98000000001</v>
      </c>
      <c r="O36" s="61">
        <f>O25</f>
        <v>90392.28</v>
      </c>
      <c r="P36" s="59">
        <f t="shared" si="19"/>
        <v>4.116676615696065E-3</v>
      </c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54" t="s">
        <v>34</v>
      </c>
      <c r="K37" s="155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54" t="s">
        <v>5</v>
      </c>
      <c r="K38" s="155"/>
      <c r="L38" s="60">
        <f>AA25</f>
        <v>2</v>
      </c>
      <c r="M38" s="8">
        <f t="shared" si="18"/>
        <v>1.5037593984962405E-2</v>
      </c>
      <c r="N38" s="61">
        <f>AC25</f>
        <v>22596.959999999999</v>
      </c>
      <c r="O38" s="61">
        <f>AD25</f>
        <v>22596.959999999999</v>
      </c>
      <c r="P38" s="59">
        <f t="shared" si="19"/>
        <v>1.029118601918431E-3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H39" s="25"/>
      <c r="I39" s="25"/>
      <c r="J39" s="154" t="s">
        <v>4</v>
      </c>
      <c r="K39" s="155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14</v>
      </c>
      <c r="C40" s="8">
        <f t="shared" si="14"/>
        <v>0.10526315789473684</v>
      </c>
      <c r="D40" s="13">
        <f t="shared" si="15"/>
        <v>1251594.6599999999</v>
      </c>
      <c r="E40" s="23">
        <f t="shared" si="16"/>
        <v>1509999.2000000002</v>
      </c>
      <c r="F40" s="21">
        <f t="shared" si="17"/>
        <v>6.8768908100998991E-2</v>
      </c>
      <c r="G40" s="25"/>
      <c r="H40" s="25"/>
      <c r="I40" s="25"/>
      <c r="J40" s="156" t="s">
        <v>0</v>
      </c>
      <c r="K40" s="157"/>
      <c r="L40" s="83">
        <f>SUM(L34:L39)</f>
        <v>133</v>
      </c>
      <c r="M40" s="17">
        <f>SUM(M34:M39)</f>
        <v>0.99999999999999989</v>
      </c>
      <c r="N40" s="84">
        <f>SUM(N34:N39)</f>
        <v>20790520.750000004</v>
      </c>
      <c r="O40" s="85">
        <f>SUM(O34:O39)</f>
        <v>21957585.800000004</v>
      </c>
      <c r="P40" s="86">
        <f>SUM(P34:P39)</f>
        <v>0.99999999999999978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59</v>
      </c>
      <c r="C41" s="8">
        <f>IF(B41,B41/$B$46,"")</f>
        <v>0.44360902255639095</v>
      </c>
      <c r="D41" s="13">
        <f t="shared" si="15"/>
        <v>308629.55000000005</v>
      </c>
      <c r="E41" s="23">
        <f t="shared" si="16"/>
        <v>360607.25</v>
      </c>
      <c r="F41" s="21">
        <f>IF(E41,E41/$E$46,"")</f>
        <v>1.6422900645115552E-2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6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">
      <c r="A44" s="94" t="s">
        <v>47</v>
      </c>
      <c r="B44" s="12">
        <f t="shared" ref="B44" si="20">B23+G23+L23+Q23+V23+AA23</f>
        <v>20</v>
      </c>
      <c r="C44" s="8">
        <f>IF(B44,B44/$B$46,"")</f>
        <v>0.15037593984962405</v>
      </c>
      <c r="D44" s="13">
        <f t="shared" ref="D44" si="21">D23+I23+N23+S23+X23+AC23</f>
        <v>26745</v>
      </c>
      <c r="E44" s="14">
        <f t="shared" ref="E44" si="22">E23+J23+O23+T23+Y23+AD23</f>
        <v>26745</v>
      </c>
      <c r="F44" s="21">
        <f>IF(E44,E44/$E$46,"")</f>
        <v>1.2180300805200543E-3</v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5">
      <c r="A46" s="64" t="s">
        <v>0</v>
      </c>
      <c r="B46" s="16">
        <f>SUM(B34:B45)</f>
        <v>133</v>
      </c>
      <c r="C46" s="17">
        <f>SUM(C34:C45)</f>
        <v>1</v>
      </c>
      <c r="D46" s="18">
        <f>SUM(D34:D45)</f>
        <v>20790520.75</v>
      </c>
      <c r="E46" s="18">
        <f>SUM(E34:E45)</f>
        <v>21957585.799999997</v>
      </c>
      <c r="F46" s="19">
        <f>SUM(F34:F45)</f>
        <v>1.0000000000000002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H100" s="26"/>
      <c r="N100" s="26"/>
    </row>
    <row r="101" spans="1:21" s="25" customFormat="1" x14ac:dyDescent="0.3">
      <c r="B101" s="26"/>
      <c r="H101" s="26"/>
      <c r="N101" s="26"/>
    </row>
    <row r="102" spans="1:21" s="25" customFormat="1" x14ac:dyDescent="0.3">
      <c r="B102" s="26"/>
      <c r="H102" s="26"/>
      <c r="N102" s="26"/>
    </row>
    <row r="103" spans="1:21" s="25" customFormat="1" x14ac:dyDescent="0.3">
      <c r="B103" s="26"/>
      <c r="H103" s="26"/>
      <c r="N103" s="26"/>
    </row>
    <row r="104" spans="1:21" s="25" customFormat="1" x14ac:dyDescent="0.3">
      <c r="B104" s="26"/>
      <c r="H104" s="26"/>
      <c r="N104" s="26"/>
    </row>
    <row r="105" spans="1:21" s="25" customFormat="1" x14ac:dyDescent="0.3">
      <c r="B105" s="26"/>
      <c r="H105" s="26"/>
      <c r="N105" s="26"/>
    </row>
    <row r="106" spans="1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2025-01-16T11:37:51Z</dcterms:modified>
</cp:coreProperties>
</file>