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3136" windowHeight="13056" tabRatio="700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5" l="1"/>
  <c r="O15" i="4" l="1"/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 s="1"/>
  <c r="E44" i="5"/>
  <c r="F44" i="5"/>
  <c r="D44" i="5"/>
  <c r="B44" i="5"/>
  <c r="C44" i="5"/>
  <c r="E44" i="4"/>
  <c r="D44" i="4"/>
  <c r="B44" i="4"/>
  <c r="C44" i="4" s="1"/>
  <c r="E44" i="1"/>
  <c r="F44" i="1" s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 s="1"/>
  <c r="AC23" i="7"/>
  <c r="AA23" i="7"/>
  <c r="AB23" i="7" s="1"/>
  <c r="Y23" i="7"/>
  <c r="Z23" i="7" s="1"/>
  <c r="X23" i="7"/>
  <c r="V23" i="7"/>
  <c r="W23" i="7" s="1"/>
  <c r="T23" i="7"/>
  <c r="U23" i="7"/>
  <c r="S23" i="7"/>
  <c r="Q23" i="7"/>
  <c r="B44" i="7" s="1"/>
  <c r="C44" i="7" s="1"/>
  <c r="O23" i="7"/>
  <c r="P23" i="7" s="1"/>
  <c r="N23" i="7"/>
  <c r="L23" i="7"/>
  <c r="M23" i="7"/>
  <c r="J23" i="7"/>
  <c r="K23" i="7"/>
  <c r="I23" i="7"/>
  <c r="G23" i="7"/>
  <c r="H23" i="7" s="1"/>
  <c r="E23" i="7"/>
  <c r="D23" i="7"/>
  <c r="B23" i="7"/>
  <c r="B8" i="7"/>
  <c r="B8" i="6"/>
  <c r="B8" i="5"/>
  <c r="B8" i="4"/>
  <c r="AD22" i="7"/>
  <c r="AE22" i="7" s="1"/>
  <c r="AC22" i="7"/>
  <c r="AA22" i="7"/>
  <c r="AB22" i="7"/>
  <c r="Y22" i="7"/>
  <c r="Z22" i="7"/>
  <c r="X22" i="7"/>
  <c r="V22" i="7"/>
  <c r="W22" i="7"/>
  <c r="T22" i="7"/>
  <c r="U22" i="7" s="1"/>
  <c r="S22" i="7"/>
  <c r="Q22" i="7"/>
  <c r="R22" i="7"/>
  <c r="O22" i="7"/>
  <c r="P22" i="7"/>
  <c r="N22" i="7"/>
  <c r="L22" i="7"/>
  <c r="M22" i="7" s="1"/>
  <c r="J22" i="7"/>
  <c r="K22" i="7" s="1"/>
  <c r="I22" i="7"/>
  <c r="G22" i="7"/>
  <c r="H22" i="7" s="1"/>
  <c r="E22" i="7"/>
  <c r="D22" i="7"/>
  <c r="B22" i="7"/>
  <c r="E43" i="6"/>
  <c r="F43" i="6" s="1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C43" i="5" s="1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25" i="1"/>
  <c r="C20" i="1" s="1"/>
  <c r="B16" i="7"/>
  <c r="C16" i="7" s="1"/>
  <c r="D16" i="7"/>
  <c r="J24" i="7"/>
  <c r="E24" i="7"/>
  <c r="O24" i="7"/>
  <c r="P24" i="7" s="1"/>
  <c r="T24" i="7"/>
  <c r="U24" i="7" s="1"/>
  <c r="Y24" i="7"/>
  <c r="Z24" i="7" s="1"/>
  <c r="AD24" i="7"/>
  <c r="AE24" i="7" s="1"/>
  <c r="E13" i="7"/>
  <c r="J13" i="7"/>
  <c r="O13" i="7"/>
  <c r="T13" i="7"/>
  <c r="Y13" i="7"/>
  <c r="Z13" i="7" s="1"/>
  <c r="AD13" i="7"/>
  <c r="AE13" i="7" s="1"/>
  <c r="E20" i="7"/>
  <c r="J20" i="7"/>
  <c r="O20" i="7"/>
  <c r="AD20" i="7"/>
  <c r="T20" i="7"/>
  <c r="U20" i="7"/>
  <c r="Y20" i="7"/>
  <c r="Z20" i="7" s="1"/>
  <c r="E21" i="7"/>
  <c r="J21" i="7"/>
  <c r="O21" i="7"/>
  <c r="AD21" i="7"/>
  <c r="T21" i="7"/>
  <c r="U21" i="7"/>
  <c r="Y21" i="7"/>
  <c r="Z21" i="7" s="1"/>
  <c r="J14" i="7"/>
  <c r="O14" i="7"/>
  <c r="E14" i="7"/>
  <c r="T14" i="7"/>
  <c r="U14" i="7" s="1"/>
  <c r="Y14" i="7"/>
  <c r="Z14" i="7" s="1"/>
  <c r="AD14" i="7"/>
  <c r="AE14" i="7" s="1"/>
  <c r="J15" i="7"/>
  <c r="O15" i="7"/>
  <c r="E15" i="7"/>
  <c r="F15" i="7" s="1"/>
  <c r="T15" i="7"/>
  <c r="U15" i="7" s="1"/>
  <c r="Y15" i="7"/>
  <c r="Z15" i="7"/>
  <c r="AD15" i="7"/>
  <c r="AE15" i="7" s="1"/>
  <c r="J16" i="7"/>
  <c r="O16" i="7"/>
  <c r="E16" i="7"/>
  <c r="F16" i="7" s="1"/>
  <c r="T16" i="7"/>
  <c r="Y16" i="7"/>
  <c r="AD16" i="7"/>
  <c r="AE16" i="7" s="1"/>
  <c r="J17" i="7"/>
  <c r="K17" i="7" s="1"/>
  <c r="O17" i="7"/>
  <c r="P17" i="7" s="1"/>
  <c r="E17" i="7"/>
  <c r="F17" i="7" s="1"/>
  <c r="T17" i="7"/>
  <c r="U17" i="7" s="1"/>
  <c r="Y17" i="7"/>
  <c r="Z17" i="7" s="1"/>
  <c r="AD17" i="7"/>
  <c r="J18" i="7"/>
  <c r="O18" i="7"/>
  <c r="AD18" i="7"/>
  <c r="AE18" i="7" s="1"/>
  <c r="E18" i="7"/>
  <c r="F18" i="7" s="1"/>
  <c r="T18" i="7"/>
  <c r="U18" i="7" s="1"/>
  <c r="Y18" i="7"/>
  <c r="Z18" i="7" s="1"/>
  <c r="J19" i="7"/>
  <c r="O19" i="7"/>
  <c r="AD19" i="7"/>
  <c r="AE19" i="7" s="1"/>
  <c r="E19" i="7"/>
  <c r="F19" i="7" s="1"/>
  <c r="T19" i="7"/>
  <c r="U19" i="7" s="1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AC25" i="7" s="1"/>
  <c r="N38" i="7" s="1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H16" i="7" s="1"/>
  <c r="L16" i="7"/>
  <c r="Q16" i="7"/>
  <c r="R16" i="7" s="1"/>
  <c r="V16" i="7"/>
  <c r="W16" i="7" s="1"/>
  <c r="AA16" i="7"/>
  <c r="AB16" i="7" s="1"/>
  <c r="B13" i="7"/>
  <c r="G13" i="7"/>
  <c r="L13" i="7"/>
  <c r="Q13" i="7"/>
  <c r="R13" i="7" s="1"/>
  <c r="V13" i="7"/>
  <c r="W13" i="7" s="1"/>
  <c r="AA13" i="7"/>
  <c r="B20" i="7"/>
  <c r="G20" i="7"/>
  <c r="L20" i="7"/>
  <c r="AA20" i="7"/>
  <c r="Q20" i="7"/>
  <c r="R20" i="7" s="1"/>
  <c r="V20" i="7"/>
  <c r="B21" i="7"/>
  <c r="C21" i="7" s="1"/>
  <c r="G21" i="7"/>
  <c r="L21" i="7"/>
  <c r="AA21" i="7"/>
  <c r="AB21" i="7" s="1"/>
  <c r="Q21" i="7"/>
  <c r="R21" i="7" s="1"/>
  <c r="V21" i="7"/>
  <c r="W21" i="7" s="1"/>
  <c r="G14" i="7"/>
  <c r="L14" i="7"/>
  <c r="B14" i="7"/>
  <c r="Q14" i="7"/>
  <c r="R14" i="7"/>
  <c r="V14" i="7"/>
  <c r="W14" i="7"/>
  <c r="AA14" i="7"/>
  <c r="AB14" i="7" s="1"/>
  <c r="G15" i="7"/>
  <c r="L15" i="7"/>
  <c r="B15" i="7"/>
  <c r="Q15" i="7"/>
  <c r="V15" i="7"/>
  <c r="W15" i="7"/>
  <c r="AA15" i="7"/>
  <c r="AB15" i="7" s="1"/>
  <c r="G17" i="7"/>
  <c r="H17" i="7" s="1"/>
  <c r="L17" i="7"/>
  <c r="M17" i="7" s="1"/>
  <c r="B17" i="7"/>
  <c r="C17" i="7" s="1"/>
  <c r="Q17" i="7"/>
  <c r="R17" i="7" s="1"/>
  <c r="V17" i="7"/>
  <c r="W17" i="7"/>
  <c r="AA17" i="7"/>
  <c r="G18" i="7"/>
  <c r="L18" i="7"/>
  <c r="AA18" i="7"/>
  <c r="B18" i="7"/>
  <c r="Q18" i="7"/>
  <c r="R18" i="7" s="1"/>
  <c r="V18" i="7"/>
  <c r="W18" i="7" s="1"/>
  <c r="G19" i="7"/>
  <c r="L19" i="7"/>
  <c r="AA19" i="7"/>
  <c r="B19" i="7"/>
  <c r="C19" i="7" s="1"/>
  <c r="Q19" i="7"/>
  <c r="R19" i="7" s="1"/>
  <c r="V19" i="7"/>
  <c r="W19" i="7" s="1"/>
  <c r="R15" i="7"/>
  <c r="J25" i="6"/>
  <c r="O35" i="6" s="1"/>
  <c r="K20" i="6"/>
  <c r="E25" i="6"/>
  <c r="O34" i="6" s="1"/>
  <c r="P34" i="6" s="1"/>
  <c r="O25" i="6"/>
  <c r="O36" i="6"/>
  <c r="P36" i="6" s="1"/>
  <c r="Y25" i="6"/>
  <c r="O38" i="6"/>
  <c r="P38" i="6" s="1"/>
  <c r="T25" i="6"/>
  <c r="O37" i="6"/>
  <c r="P37" i="6" s="1"/>
  <c r="AD25" i="6"/>
  <c r="O39" i="6" s="1"/>
  <c r="P39" i="6" s="1"/>
  <c r="I25" i="6"/>
  <c r="N35" i="6" s="1"/>
  <c r="D25" i="6"/>
  <c r="N34" i="6"/>
  <c r="N25" i="6"/>
  <c r="N36" i="6" s="1"/>
  <c r="X25" i="6"/>
  <c r="N38" i="6"/>
  <c r="S25" i="6"/>
  <c r="N37" i="6" s="1"/>
  <c r="AC25" i="6"/>
  <c r="N39" i="6" s="1"/>
  <c r="G25" i="6"/>
  <c r="L35" i="6" s="1"/>
  <c r="M35" i="6" s="1"/>
  <c r="H15" i="6"/>
  <c r="B25" i="6"/>
  <c r="L25" i="6"/>
  <c r="L36" i="6"/>
  <c r="M36" i="6" s="1"/>
  <c r="V25" i="6"/>
  <c r="L38" i="6" s="1"/>
  <c r="M38" i="6" s="1"/>
  <c r="Q25" i="6"/>
  <c r="L37" i="6" s="1"/>
  <c r="M37" i="6" s="1"/>
  <c r="AA25" i="6"/>
  <c r="L39" i="6" s="1"/>
  <c r="M39" i="6" s="1"/>
  <c r="E45" i="6"/>
  <c r="F45" i="6" s="1"/>
  <c r="E34" i="6"/>
  <c r="E35" i="6"/>
  <c r="E36" i="6"/>
  <c r="F36" i="6" s="1"/>
  <c r="E37" i="6"/>
  <c r="F37" i="6" s="1"/>
  <c r="E38" i="6"/>
  <c r="F38" i="6" s="1"/>
  <c r="E39" i="6"/>
  <c r="E40" i="6"/>
  <c r="E41" i="6"/>
  <c r="E42" i="6"/>
  <c r="F42" i="6" s="1"/>
  <c r="D45" i="6"/>
  <c r="D34" i="6"/>
  <c r="D35" i="6"/>
  <c r="D36" i="6"/>
  <c r="D37" i="6"/>
  <c r="D38" i="6"/>
  <c r="D39" i="6"/>
  <c r="D40" i="6"/>
  <c r="D41" i="6"/>
  <c r="D42" i="6"/>
  <c r="B45" i="6"/>
  <c r="C45" i="6" s="1"/>
  <c r="B42" i="6"/>
  <c r="C42" i="6" s="1"/>
  <c r="B34" i="6"/>
  <c r="C34" i="6" s="1"/>
  <c r="B35" i="6"/>
  <c r="B36" i="6"/>
  <c r="B37" i="6"/>
  <c r="C37" i="6" s="1"/>
  <c r="B38" i="6"/>
  <c r="C38" i="6" s="1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25" i="6" s="1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/>
  <c r="M39" i="5" s="1"/>
  <c r="E25" i="5"/>
  <c r="O34" i="5" s="1"/>
  <c r="J25" i="5"/>
  <c r="O25" i="5"/>
  <c r="O36" i="5" s="1"/>
  <c r="T25" i="5"/>
  <c r="O37" i="5" s="1"/>
  <c r="P37" i="5" s="1"/>
  <c r="Y25" i="5"/>
  <c r="O38" i="5" s="1"/>
  <c r="P38" i="5" s="1"/>
  <c r="Z18" i="5"/>
  <c r="D25" i="5"/>
  <c r="N34" i="5" s="1"/>
  <c r="I25" i="5"/>
  <c r="N35" i="5" s="1"/>
  <c r="N25" i="5"/>
  <c r="N36" i="5" s="1"/>
  <c r="S25" i="5"/>
  <c r="N37" i="5" s="1"/>
  <c r="X25" i="5"/>
  <c r="N38" i="5" s="1"/>
  <c r="B25" i="5"/>
  <c r="C14" i="5" s="1"/>
  <c r="G25" i="5"/>
  <c r="L35" i="5" s="1"/>
  <c r="L25" i="5"/>
  <c r="M13" i="5" s="1"/>
  <c r="L36" i="5"/>
  <c r="Q25" i="5"/>
  <c r="L37" i="5" s="1"/>
  <c r="M37" i="5" s="1"/>
  <c r="V25" i="5"/>
  <c r="L38" i="5"/>
  <c r="M38" i="5" s="1"/>
  <c r="E34" i="5"/>
  <c r="E35" i="5"/>
  <c r="E36" i="5"/>
  <c r="E41" i="5"/>
  <c r="E42" i="5"/>
  <c r="E39" i="5"/>
  <c r="E40" i="5"/>
  <c r="E45" i="5"/>
  <c r="E37" i="5"/>
  <c r="F37" i="5" s="1"/>
  <c r="E38" i="5"/>
  <c r="F38" i="5" s="1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F13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F37" i="4" s="1"/>
  <c r="E38" i="4"/>
  <c r="F38" i="4" s="1"/>
  <c r="E39" i="4"/>
  <c r="F39" i="4" s="1"/>
  <c r="E40" i="4"/>
  <c r="E41" i="4"/>
  <c r="E42" i="4"/>
  <c r="D45" i="4"/>
  <c r="B45" i="4"/>
  <c r="B42" i="4"/>
  <c r="B34" i="4"/>
  <c r="B35" i="4"/>
  <c r="B36" i="4"/>
  <c r="B37" i="4"/>
  <c r="C37" i="4" s="1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25" i="4" s="1"/>
  <c r="Z18" i="4"/>
  <c r="Z19" i="4"/>
  <c r="Y25" i="4"/>
  <c r="O38" i="4" s="1"/>
  <c r="P38" i="4" s="1"/>
  <c r="Z20" i="4"/>
  <c r="Z24" i="4"/>
  <c r="X25" i="4"/>
  <c r="N38" i="4"/>
  <c r="W13" i="4"/>
  <c r="W14" i="4"/>
  <c r="W15" i="4"/>
  <c r="W16" i="4"/>
  <c r="W18" i="4"/>
  <c r="W19" i="4"/>
  <c r="V25" i="4"/>
  <c r="L38" i="4" s="1"/>
  <c r="M38" i="4" s="1"/>
  <c r="W21" i="4"/>
  <c r="W24" i="4"/>
  <c r="T25" i="4"/>
  <c r="O37" i="4" s="1"/>
  <c r="P37" i="4" s="1"/>
  <c r="U13" i="4"/>
  <c r="U14" i="4"/>
  <c r="U15" i="4"/>
  <c r="U16" i="4"/>
  <c r="U17" i="4"/>
  <c r="U18" i="4"/>
  <c r="U19" i="4"/>
  <c r="U20" i="4"/>
  <c r="U21" i="4"/>
  <c r="U24" i="4"/>
  <c r="S25" i="4"/>
  <c r="N37" i="4" s="1"/>
  <c r="Q25" i="4"/>
  <c r="L37" i="4" s="1"/>
  <c r="M37" i="4" s="1"/>
  <c r="R13" i="4"/>
  <c r="R14" i="4"/>
  <c r="R25" i="4" s="1"/>
  <c r="R15" i="4"/>
  <c r="R16" i="4"/>
  <c r="R17" i="4"/>
  <c r="R18" i="4"/>
  <c r="R19" i="4"/>
  <c r="R20" i="4"/>
  <c r="R21" i="4"/>
  <c r="R24" i="4"/>
  <c r="O25" i="4"/>
  <c r="O36" i="4" s="1"/>
  <c r="P17" i="4"/>
  <c r="P24" i="4"/>
  <c r="N25" i="4"/>
  <c r="N36" i="4" s="1"/>
  <c r="L25" i="4"/>
  <c r="M15" i="4" s="1"/>
  <c r="M16" i="4"/>
  <c r="M17" i="4"/>
  <c r="M18" i="4"/>
  <c r="M24" i="4"/>
  <c r="J25" i="4"/>
  <c r="O35" i="4" s="1"/>
  <c r="K16" i="4"/>
  <c r="K17" i="4"/>
  <c r="I25" i="4"/>
  <c r="N35" i="4" s="1"/>
  <c r="G25" i="4"/>
  <c r="H13" i="4" s="1"/>
  <c r="H16" i="4"/>
  <c r="H17" i="4"/>
  <c r="H21" i="4"/>
  <c r="E25" i="4"/>
  <c r="O34" i="4" s="1"/>
  <c r="F18" i="4"/>
  <c r="F16" i="4"/>
  <c r="F17" i="4"/>
  <c r="F19" i="4"/>
  <c r="F21" i="4"/>
  <c r="D25" i="4"/>
  <c r="N34" i="4" s="1"/>
  <c r="B25" i="4"/>
  <c r="L34" i="4" s="1"/>
  <c r="C16" i="4"/>
  <c r="C17" i="4"/>
  <c r="C19" i="4"/>
  <c r="C21" i="4"/>
  <c r="L39" i="4"/>
  <c r="M39" i="4" s="1"/>
  <c r="D34" i="4"/>
  <c r="D35" i="4"/>
  <c r="D36" i="4"/>
  <c r="D37" i="4"/>
  <c r="D38" i="4"/>
  <c r="D39" i="4"/>
  <c r="D40" i="4"/>
  <c r="D41" i="4"/>
  <c r="D42" i="4"/>
  <c r="J25" i="1"/>
  <c r="K21" i="1" s="1"/>
  <c r="K22" i="1"/>
  <c r="O25" i="1"/>
  <c r="O36" i="1" s="1"/>
  <c r="E25" i="1"/>
  <c r="O34" i="1" s="1"/>
  <c r="Y25" i="1"/>
  <c r="O38" i="1" s="1"/>
  <c r="P38" i="1" s="1"/>
  <c r="I25" i="1"/>
  <c r="N35" i="1" s="1"/>
  <c r="N25" i="1"/>
  <c r="N36" i="1" s="1"/>
  <c r="D25" i="1"/>
  <c r="N34" i="1" s="1"/>
  <c r="X25" i="1"/>
  <c r="N38" i="1" s="1"/>
  <c r="G25" i="1"/>
  <c r="H19" i="1" s="1"/>
  <c r="H22" i="1"/>
  <c r="L25" i="1"/>
  <c r="M21" i="1" s="1"/>
  <c r="M20" i="1"/>
  <c r="V25" i="1"/>
  <c r="L38" i="1" s="1"/>
  <c r="M38" i="1" s="1"/>
  <c r="Q25" i="1"/>
  <c r="L37" i="1" s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7" i="1"/>
  <c r="P15" i="1"/>
  <c r="P14" i="1"/>
  <c r="M24" i="1"/>
  <c r="M19" i="1"/>
  <c r="M17" i="1"/>
  <c r="M16" i="1"/>
  <c r="M15" i="1"/>
  <c r="M14" i="1"/>
  <c r="K24" i="1"/>
  <c r="K18" i="1"/>
  <c r="K17" i="1"/>
  <c r="K16" i="1"/>
  <c r="H17" i="1"/>
  <c r="H15" i="1"/>
  <c r="C24" i="1"/>
  <c r="C21" i="1"/>
  <c r="C19" i="1"/>
  <c r="C18" i="1"/>
  <c r="C17" i="1"/>
  <c r="C16" i="1"/>
  <c r="C15" i="1"/>
  <c r="C14" i="1"/>
  <c r="E45" i="1"/>
  <c r="F45" i="1" s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C45" i="1" s="1"/>
  <c r="B42" i="1"/>
  <c r="B34" i="1"/>
  <c r="B41" i="1"/>
  <c r="B35" i="1"/>
  <c r="B36" i="1"/>
  <c r="B37" i="1"/>
  <c r="C37" i="1" s="1"/>
  <c r="B38" i="1"/>
  <c r="C38" i="1" s="1"/>
  <c r="B39" i="1"/>
  <c r="B40" i="1"/>
  <c r="AE13" i="1"/>
  <c r="AD25" i="1"/>
  <c r="O39" i="1" s="1"/>
  <c r="P39" i="1" s="1"/>
  <c r="AE16" i="1"/>
  <c r="AC25" i="1"/>
  <c r="N39" i="1" s="1"/>
  <c r="AB13" i="1"/>
  <c r="AA25" i="1"/>
  <c r="L39" i="1"/>
  <c r="M39" i="1" s="1"/>
  <c r="Z13" i="1"/>
  <c r="Z25" i="1" s="1"/>
  <c r="W13" i="1"/>
  <c r="U13" i="1"/>
  <c r="U14" i="1"/>
  <c r="U15" i="1"/>
  <c r="U16" i="1"/>
  <c r="U17" i="1"/>
  <c r="U18" i="1"/>
  <c r="U19" i="1"/>
  <c r="U20" i="1"/>
  <c r="U21" i="1"/>
  <c r="T25" i="1"/>
  <c r="O37" i="1" s="1"/>
  <c r="P37" i="1" s="1"/>
  <c r="S25" i="1"/>
  <c r="N37" i="1" s="1"/>
  <c r="R13" i="1"/>
  <c r="P13" i="1"/>
  <c r="M13" i="1"/>
  <c r="F14" i="1"/>
  <c r="F15" i="1"/>
  <c r="F16" i="1"/>
  <c r="F17" i="1"/>
  <c r="F18" i="1"/>
  <c r="F19" i="1"/>
  <c r="F21" i="1"/>
  <c r="P16" i="1"/>
  <c r="P16" i="5"/>
  <c r="P16" i="4"/>
  <c r="F22" i="1"/>
  <c r="F23" i="1"/>
  <c r="F24" i="1"/>
  <c r="C22" i="1"/>
  <c r="C23" i="1"/>
  <c r="F22" i="6"/>
  <c r="L34" i="6"/>
  <c r="M34" i="6" s="1"/>
  <c r="C22" i="6"/>
  <c r="H20" i="6"/>
  <c r="H19" i="6"/>
  <c r="M18" i="6"/>
  <c r="M13" i="6"/>
  <c r="P19" i="6"/>
  <c r="P14" i="6"/>
  <c r="Z21" i="6"/>
  <c r="H22" i="6"/>
  <c r="K22" i="6"/>
  <c r="H22" i="5"/>
  <c r="O35" i="5"/>
  <c r="K22" i="5"/>
  <c r="P21" i="4"/>
  <c r="H19" i="4"/>
  <c r="H22" i="4"/>
  <c r="K22" i="4"/>
  <c r="Z21" i="4"/>
  <c r="AB25" i="4"/>
  <c r="L34" i="1"/>
  <c r="F20" i="1"/>
  <c r="F13" i="1"/>
  <c r="C13" i="1"/>
  <c r="H16" i="1"/>
  <c r="H20" i="1"/>
  <c r="H13" i="1"/>
  <c r="H14" i="1"/>
  <c r="H18" i="1"/>
  <c r="H24" i="1"/>
  <c r="Z18" i="6"/>
  <c r="C20" i="6"/>
  <c r="C13" i="6"/>
  <c r="F14" i="6"/>
  <c r="K15" i="6"/>
  <c r="R16" i="6"/>
  <c r="U16" i="6"/>
  <c r="U13" i="6"/>
  <c r="U25" i="6" s="1"/>
  <c r="H18" i="6"/>
  <c r="H13" i="6"/>
  <c r="H24" i="6"/>
  <c r="H14" i="6"/>
  <c r="K19" i="6"/>
  <c r="K14" i="6"/>
  <c r="K18" i="6"/>
  <c r="K25" i="6" s="1"/>
  <c r="K21" i="6"/>
  <c r="K13" i="6"/>
  <c r="F13" i="6"/>
  <c r="W19" i="6"/>
  <c r="W18" i="6"/>
  <c r="K24" i="6"/>
  <c r="H18" i="5"/>
  <c r="K15" i="5"/>
  <c r="K18" i="5"/>
  <c r="K14" i="5"/>
  <c r="K21" i="5"/>
  <c r="P15" i="5"/>
  <c r="P18" i="5"/>
  <c r="P19" i="5"/>
  <c r="P14" i="5"/>
  <c r="K13" i="5"/>
  <c r="W18" i="5"/>
  <c r="R16" i="5"/>
  <c r="K19" i="5"/>
  <c r="K20" i="5"/>
  <c r="C13" i="5"/>
  <c r="F43" i="5"/>
  <c r="AE21" i="5"/>
  <c r="AE20" i="5"/>
  <c r="F21" i="5"/>
  <c r="P21" i="5"/>
  <c r="C43" i="6"/>
  <c r="P15" i="4"/>
  <c r="H18" i="4"/>
  <c r="K18" i="4"/>
  <c r="C15" i="4"/>
  <c r="F15" i="4"/>
  <c r="P13" i="4"/>
  <c r="P18" i="4"/>
  <c r="H24" i="4"/>
  <c r="K19" i="4"/>
  <c r="K24" i="4"/>
  <c r="C14" i="4"/>
  <c r="W17" i="4"/>
  <c r="Z17" i="4"/>
  <c r="C18" i="4"/>
  <c r="C20" i="4"/>
  <c r="M13" i="4"/>
  <c r="W20" i="4"/>
  <c r="M20" i="4"/>
  <c r="P20" i="4"/>
  <c r="F38" i="1"/>
  <c r="P16" i="7"/>
  <c r="Z16" i="7"/>
  <c r="F37" i="1"/>
  <c r="M16" i="7"/>
  <c r="F43" i="1"/>
  <c r="C23" i="7"/>
  <c r="C44" i="1"/>
  <c r="C36" i="6"/>
  <c r="C41" i="6"/>
  <c r="C25" i="6"/>
  <c r="C39" i="5"/>
  <c r="C43" i="4"/>
  <c r="C15" i="7"/>
  <c r="F41" i="6"/>
  <c r="C39" i="6"/>
  <c r="F40" i="6"/>
  <c r="C35" i="6"/>
  <c r="F35" i="6"/>
  <c r="F34" i="6"/>
  <c r="F39" i="6"/>
  <c r="AB18" i="7"/>
  <c r="AB19" i="7"/>
  <c r="C40" i="6"/>
  <c r="F39" i="5"/>
  <c r="AE20" i="7"/>
  <c r="C37" i="5"/>
  <c r="W20" i="7"/>
  <c r="AE21" i="7"/>
  <c r="AE17" i="7"/>
  <c r="K18" i="7"/>
  <c r="C38" i="4"/>
  <c r="K16" i="7"/>
  <c r="AB20" i="7"/>
  <c r="AB17" i="7"/>
  <c r="C39" i="4"/>
  <c r="M20" i="7"/>
  <c r="P20" i="7"/>
  <c r="H18" i="7"/>
  <c r="H24" i="5" l="1"/>
  <c r="H19" i="5"/>
  <c r="H20" i="5"/>
  <c r="F20" i="5"/>
  <c r="C20" i="5"/>
  <c r="C25" i="5" s="1"/>
  <c r="L34" i="5"/>
  <c r="H14" i="5"/>
  <c r="P13" i="5"/>
  <c r="H15" i="5"/>
  <c r="H13" i="5"/>
  <c r="D46" i="5"/>
  <c r="H21" i="5"/>
  <c r="F14" i="5"/>
  <c r="F25" i="5" s="1"/>
  <c r="M21" i="4"/>
  <c r="M19" i="4"/>
  <c r="K13" i="4"/>
  <c r="K20" i="4"/>
  <c r="K21" i="4"/>
  <c r="H14" i="4"/>
  <c r="C13" i="4"/>
  <c r="C24" i="4"/>
  <c r="F24" i="4"/>
  <c r="D41" i="7"/>
  <c r="H20" i="4"/>
  <c r="F13" i="4"/>
  <c r="F20" i="4"/>
  <c r="F14" i="4"/>
  <c r="F22" i="4"/>
  <c r="F23" i="4"/>
  <c r="P19" i="4"/>
  <c r="M14" i="4"/>
  <c r="L25" i="7"/>
  <c r="L36" i="7" s="1"/>
  <c r="P14" i="4"/>
  <c r="K14" i="4"/>
  <c r="K15" i="4"/>
  <c r="E36" i="7"/>
  <c r="L36" i="4"/>
  <c r="D46" i="4"/>
  <c r="H15" i="4"/>
  <c r="H25" i="4" s="1"/>
  <c r="L35" i="4"/>
  <c r="L40" i="4" s="1"/>
  <c r="M35" i="4" s="1"/>
  <c r="J25" i="7"/>
  <c r="O35" i="7" s="1"/>
  <c r="AE25" i="4"/>
  <c r="AE25" i="6"/>
  <c r="M25" i="5"/>
  <c r="P25" i="5"/>
  <c r="W25" i="4"/>
  <c r="Z25" i="5"/>
  <c r="E46" i="5"/>
  <c r="F40" i="5" s="1"/>
  <c r="E37" i="7"/>
  <c r="F37" i="7" s="1"/>
  <c r="K25" i="5"/>
  <c r="B37" i="7"/>
  <c r="C37" i="7" s="1"/>
  <c r="C25" i="4"/>
  <c r="B38" i="7"/>
  <c r="C38" i="7" s="1"/>
  <c r="E45" i="7"/>
  <c r="K19" i="1"/>
  <c r="U25" i="5"/>
  <c r="B43" i="7"/>
  <c r="C43" i="7" s="1"/>
  <c r="R23" i="7"/>
  <c r="R25" i="7" s="1"/>
  <c r="D46" i="6"/>
  <c r="H25" i="6"/>
  <c r="P25" i="6"/>
  <c r="D43" i="7"/>
  <c r="AA25" i="7"/>
  <c r="L38" i="7" s="1"/>
  <c r="M38" i="7" s="1"/>
  <c r="F46" i="6"/>
  <c r="B46" i="6"/>
  <c r="X25" i="7"/>
  <c r="N39" i="7" s="1"/>
  <c r="E46" i="6"/>
  <c r="AB25" i="6"/>
  <c r="D37" i="7"/>
  <c r="M25" i="4"/>
  <c r="U25" i="4"/>
  <c r="Q25" i="7"/>
  <c r="L37" i="7" s="1"/>
  <c r="M37" i="7" s="1"/>
  <c r="L40" i="6"/>
  <c r="K13" i="1"/>
  <c r="K25" i="1" s="1"/>
  <c r="W25" i="5"/>
  <c r="N40" i="4"/>
  <c r="B46" i="4"/>
  <c r="AB25" i="5"/>
  <c r="P25" i="4"/>
  <c r="M25" i="6"/>
  <c r="P18" i="1"/>
  <c r="D38" i="7"/>
  <c r="U25" i="1"/>
  <c r="W25" i="6"/>
  <c r="Z25" i="6"/>
  <c r="G25" i="7"/>
  <c r="H15" i="7" s="1"/>
  <c r="S25" i="7"/>
  <c r="N37" i="7" s="1"/>
  <c r="AD25" i="7"/>
  <c r="O38" i="7" s="1"/>
  <c r="P38" i="7" s="1"/>
  <c r="L35" i="1"/>
  <c r="L40" i="1" s="1"/>
  <c r="M35" i="1" s="1"/>
  <c r="R25" i="1"/>
  <c r="R25" i="5"/>
  <c r="AE25" i="5"/>
  <c r="D45" i="7"/>
  <c r="E38" i="7"/>
  <c r="F38" i="7" s="1"/>
  <c r="Y25" i="7"/>
  <c r="O39" i="7" s="1"/>
  <c r="P39" i="7" s="1"/>
  <c r="R25" i="6"/>
  <c r="W25" i="1"/>
  <c r="AB25" i="1"/>
  <c r="H25" i="5"/>
  <c r="AE25" i="1"/>
  <c r="V25" i="7"/>
  <c r="L39" i="7" s="1"/>
  <c r="M39" i="7" s="1"/>
  <c r="AB13" i="7"/>
  <c r="T25" i="7"/>
  <c r="O37" i="7" s="1"/>
  <c r="P37" i="7" s="1"/>
  <c r="D44" i="7"/>
  <c r="E39" i="7"/>
  <c r="P25" i="1"/>
  <c r="D39" i="7"/>
  <c r="L36" i="1"/>
  <c r="B39" i="7"/>
  <c r="M18" i="1"/>
  <c r="M25" i="1" s="1"/>
  <c r="K20" i="1"/>
  <c r="O35" i="1"/>
  <c r="O40" i="1" s="1"/>
  <c r="P35" i="1" s="1"/>
  <c r="K14" i="1"/>
  <c r="K15" i="1"/>
  <c r="B36" i="7"/>
  <c r="E42" i="7"/>
  <c r="N25" i="7"/>
  <c r="N36" i="7" s="1"/>
  <c r="D42" i="7"/>
  <c r="H21" i="1"/>
  <c r="H25" i="1" s="1"/>
  <c r="E40" i="7"/>
  <c r="D40" i="7"/>
  <c r="E41" i="7"/>
  <c r="E46" i="1"/>
  <c r="F39" i="1" s="1"/>
  <c r="I25" i="7"/>
  <c r="N35" i="7" s="1"/>
  <c r="D46" i="1"/>
  <c r="F25" i="1"/>
  <c r="D25" i="7"/>
  <c r="N34" i="7" s="1"/>
  <c r="D35" i="7"/>
  <c r="B25" i="7"/>
  <c r="C20" i="7" s="1"/>
  <c r="C25" i="1"/>
  <c r="O40" i="4"/>
  <c r="P35" i="4" s="1"/>
  <c r="AE25" i="7"/>
  <c r="W25" i="7"/>
  <c r="L40" i="5"/>
  <c r="M35" i="5" s="1"/>
  <c r="N40" i="5"/>
  <c r="N40" i="6"/>
  <c r="Z25" i="7"/>
  <c r="M40" i="6"/>
  <c r="N40" i="1"/>
  <c r="C46" i="6"/>
  <c r="O40" i="5"/>
  <c r="P35" i="5" s="1"/>
  <c r="O40" i="6"/>
  <c r="P35" i="6"/>
  <c r="P40" i="6" s="1"/>
  <c r="AB25" i="7"/>
  <c r="B45" i="7"/>
  <c r="B35" i="7"/>
  <c r="U16" i="7"/>
  <c r="B41" i="7"/>
  <c r="E35" i="7"/>
  <c r="E46" i="4"/>
  <c r="F41" i="4" s="1"/>
  <c r="B34" i="7"/>
  <c r="E25" i="7"/>
  <c r="F20" i="7" s="1"/>
  <c r="E44" i="7"/>
  <c r="B42" i="7"/>
  <c r="U13" i="7"/>
  <c r="U25" i="7" s="1"/>
  <c r="D34" i="7"/>
  <c r="B46" i="5"/>
  <c r="C40" i="5" s="1"/>
  <c r="E34" i="7"/>
  <c r="B46" i="1"/>
  <c r="E43" i="7"/>
  <c r="D36" i="7"/>
  <c r="C18" i="7"/>
  <c r="C22" i="7"/>
  <c r="B40" i="7"/>
  <c r="O25" i="7"/>
  <c r="P13" i="7" s="1"/>
  <c r="F41" i="5" l="1"/>
  <c r="F45" i="5"/>
  <c r="K24" i="7"/>
  <c r="C42" i="5"/>
  <c r="C45" i="5"/>
  <c r="H24" i="7"/>
  <c r="C41" i="5"/>
  <c r="M13" i="7"/>
  <c r="C36" i="5"/>
  <c r="F42" i="5"/>
  <c r="F36" i="5"/>
  <c r="F34" i="5"/>
  <c r="C34" i="5"/>
  <c r="F35" i="5"/>
  <c r="P34" i="5"/>
  <c r="C35" i="5"/>
  <c r="M34" i="5"/>
  <c r="M18" i="7"/>
  <c r="M21" i="7"/>
  <c r="M36" i="5"/>
  <c r="P36" i="5"/>
  <c r="M15" i="7"/>
  <c r="K25" i="4"/>
  <c r="C36" i="4"/>
  <c r="C42" i="4"/>
  <c r="K15" i="7"/>
  <c r="K19" i="7"/>
  <c r="K21" i="7"/>
  <c r="K13" i="7"/>
  <c r="F25" i="4"/>
  <c r="F44" i="4"/>
  <c r="F43" i="4"/>
  <c r="F22" i="7"/>
  <c r="F42" i="4"/>
  <c r="F23" i="7"/>
  <c r="F43" i="7"/>
  <c r="F21" i="7"/>
  <c r="C41" i="4"/>
  <c r="F35" i="4"/>
  <c r="F45" i="4"/>
  <c r="F24" i="7"/>
  <c r="C24" i="7"/>
  <c r="C45" i="4"/>
  <c r="P18" i="7"/>
  <c r="P19" i="7"/>
  <c r="F40" i="4"/>
  <c r="C40" i="4"/>
  <c r="M19" i="7"/>
  <c r="M14" i="7"/>
  <c r="P14" i="7"/>
  <c r="K20" i="7"/>
  <c r="C35" i="4"/>
  <c r="P36" i="4"/>
  <c r="P15" i="7"/>
  <c r="C34" i="4"/>
  <c r="M36" i="4"/>
  <c r="F34" i="4"/>
  <c r="F36" i="4"/>
  <c r="P34" i="4"/>
  <c r="F13" i="7"/>
  <c r="M34" i="4"/>
  <c r="C13" i="7"/>
  <c r="K14" i="7"/>
  <c r="H20" i="7"/>
  <c r="H21" i="7"/>
  <c r="H19" i="7"/>
  <c r="H13" i="7"/>
  <c r="H14" i="7"/>
  <c r="L35" i="7"/>
  <c r="C34" i="1"/>
  <c r="C39" i="1"/>
  <c r="C36" i="1"/>
  <c r="F34" i="1"/>
  <c r="F36" i="1"/>
  <c r="M34" i="1"/>
  <c r="M36" i="1"/>
  <c r="O36" i="7"/>
  <c r="P21" i="7"/>
  <c r="P34" i="1"/>
  <c r="P36" i="1"/>
  <c r="F35" i="1"/>
  <c r="F42" i="1"/>
  <c r="N40" i="7"/>
  <c r="C40" i="1"/>
  <c r="C42" i="1"/>
  <c r="F40" i="1"/>
  <c r="F41" i="1"/>
  <c r="C35" i="1"/>
  <c r="C41" i="1"/>
  <c r="O34" i="7"/>
  <c r="F14" i="7"/>
  <c r="L34" i="7"/>
  <c r="C14" i="7"/>
  <c r="E46" i="7"/>
  <c r="F39" i="7" s="1"/>
  <c r="B46" i="7"/>
  <c r="C35" i="7" s="1"/>
  <c r="D46" i="7"/>
  <c r="F46" i="5" l="1"/>
  <c r="P40" i="5"/>
  <c r="M25" i="7"/>
  <c r="C46" i="5"/>
  <c r="O40" i="7"/>
  <c r="P36" i="7" s="1"/>
  <c r="M40" i="5"/>
  <c r="K25" i="7"/>
  <c r="P25" i="7"/>
  <c r="F44" i="7"/>
  <c r="P40" i="4"/>
  <c r="F45" i="7"/>
  <c r="C25" i="7"/>
  <c r="C45" i="7"/>
  <c r="M40" i="4"/>
  <c r="F25" i="7"/>
  <c r="C46" i="4"/>
  <c r="F46" i="4"/>
  <c r="H25" i="7"/>
  <c r="C42" i="7"/>
  <c r="C39" i="7"/>
  <c r="M40" i="1"/>
  <c r="F34" i="7"/>
  <c r="F36" i="7"/>
  <c r="C36" i="7"/>
  <c r="P40" i="1"/>
  <c r="C34" i="7"/>
  <c r="F46" i="1"/>
  <c r="F40" i="7"/>
  <c r="F42" i="7"/>
  <c r="C40" i="7"/>
  <c r="F35" i="7"/>
  <c r="F41" i="7"/>
  <c r="C46" i="1"/>
  <c r="C41" i="7"/>
  <c r="L40" i="7"/>
  <c r="M36" i="7" s="1"/>
  <c r="P35" i="7" l="1"/>
  <c r="P34" i="7"/>
  <c r="F46" i="7"/>
  <c r="C46" i="7"/>
  <c r="P40" i="7"/>
  <c r="M34" i="7"/>
  <c r="M35" i="7"/>
  <c r="M40" i="7" l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<sst xmlns="http://schemas.openxmlformats.org/spreadsheetml/2006/main" count="457" uniqueCount="62">
  <si>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</si>
  <si>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</si>
  <si>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</si>
  <si>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</si>
  <si>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</si>
  <si>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</si>
  <si>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</si>
  <si>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</si>
  <si>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</si>
  <si>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</si>
  <si>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</si>
  <si>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</si>
  <si>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</si>
  <si>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</si>
  <si>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</si>
  <si>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</si>
  <si>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</si>
  <si>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</si>
  <si>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</si>
  <si>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</si>
  <si>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</si>
  <si>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</si>
  <si>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</si>
  <si>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</si>
  <si>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</si>
  <si>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</si>
  <si>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</si>
  <si>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</si>
  <si>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</si>
  <si>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</si>
  <si>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</si>
  <si>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</si>
  <si>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</si>
  <si>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</si>
  <si>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</si>
  <si>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</si>
  <si>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</si>
  <si>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</si>
  <si>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</si>
  <si>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</si>
  <si>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</si>
  <si>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</si>
  <si>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</si>
  <si>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</si>
  <si>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</si>
  <si>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</si>
  <si>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</si>
  <si>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</si>
  <si>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</si>
  <si>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</si>
  <si>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</si>
  <si>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</si>
  <si>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</si>
  <si>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</si>
  <si>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</si>
  <si>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</si>
  <si>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</si>
  <si>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</si>
  <si>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</si>
  <si>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Institut Municipal de l'Habitatge i la Rehabilitació de Barcelona (IMHAB)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</si>
  <si>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t>
  </si>
  <si>
    <t>https://bcnroc.ajuntament.barcelona.cat/jspui/bitstream/11703/135210/3/GM_Pressupost2024.pdf#page=247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</si>
</sst>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0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8" fontId="24" fillId="0" borderId="1" xfId="2" applyNumberFormat="1" applyFont="1" applyBorder="1" applyAlignment="1" applyProtection="1">
      <alignment horizontal="right" vertical="center"/>
      <protection locked="0"/>
    </xf>
    <xf numFmtId="165" fontId="0" fillId="2" borderId="1" xfId="0" applyNumberForma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D0-4B3A-9D9E-7105426D837D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0-4B3A-9D9E-7105426D837D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0-4B3A-9D9E-7105426D837D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D0-4B3A-9D9E-7105426D837D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D0-4B3A-9D9E-7105426D837D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D0-4B3A-9D9E-7105426D837D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D0-4B3A-9D9E-7105426D837D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D0-4B3A-9D9E-7105426D837D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D0-4B3A-9D9E-7105426D837D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D0-4B3A-9D9E-7105426D83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26</c:v>
                </c:pt>
                <c:pt idx="1">
                  <c:v>20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44</c:v>
                </c:pt>
                <c:pt idx="8">
                  <c:v>1307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ED0-4B3A-9D9E-7105426D8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E-4A09-870E-392CFDCFB85A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E-4A09-870E-392CFDCFB85A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E-4A09-870E-392CFDCFB85A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E-4A09-870E-392CFDCFB85A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E-4A09-870E-392CFDCFB85A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3E-4A09-870E-392CFDCFB85A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3E-4A09-870E-392CFDCFB85A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3E-4A09-870E-392CFDCFB85A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3E-4A09-870E-392CFDCFB85A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3E-4A09-870E-392CFDCFB85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15910265.868000001</c:v>
                </c:pt>
                <c:pt idx="1">
                  <c:v>6107389.7659999998</c:v>
                </c:pt>
                <c:pt idx="2">
                  <c:v>158588.65</c:v>
                </c:pt>
                <c:pt idx="3">
                  <c:v>0</c:v>
                </c:pt>
                <c:pt idx="4">
                  <c:v>0</c:v>
                </c:pt>
                <c:pt idx="5">
                  <c:v>262492.62</c:v>
                </c:pt>
                <c:pt idx="6">
                  <c:v>812183.71</c:v>
                </c:pt>
                <c:pt idx="7">
                  <c:v>806456.51</c:v>
                </c:pt>
                <c:pt idx="8">
                  <c:v>1649873.4000000013</c:v>
                </c:pt>
                <c:pt idx="9">
                  <c:v>0</c:v>
                </c:pt>
                <c:pt idx="10">
                  <c:v>0</c:v>
                </c:pt>
                <c:pt idx="11">
                  <c:v>111916.6752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83E-4A09-870E-392CFDCFB8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73-4F38-8CAF-F7AF26FD0582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73-4F38-8CAF-F7AF26FD0582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73-4F38-8CAF-F7AF26FD0582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3-4F38-8CAF-F7AF26FD058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27</c:v>
                </c:pt>
                <c:pt idx="1">
                  <c:v>1281</c:v>
                </c:pt>
                <c:pt idx="2">
                  <c:v>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73-4F38-8CAF-F7AF26FD0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24-4730-A0CE-E0F1D5075AC1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24-4730-A0CE-E0F1D5075AC1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24-4730-A0CE-E0F1D5075AC1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24-4730-A0CE-E0F1D5075AC1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24-4730-A0CE-E0F1D5075AC1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24-4730-A0CE-E0F1D5075A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12775506.002800001</c:v>
                </c:pt>
                <c:pt idx="1">
                  <c:v>12334473.570400001</c:v>
                </c:pt>
                <c:pt idx="2">
                  <c:v>709187.62600000005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424-4730-A0CE-E0F1D5075A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35210/3/GM_Pressupost20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19" zoomScale="70" zoomScaleNormal="70" workbookViewId="0">
      <selection activeCell="A27" sqref="A27:Q28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3">
      <c r="A7" s="29" t="s">
        <v>41</v>
      </c>
      <c r="B7" s="30" t="s">
        <v>53</v>
      </c>
      <c r="C7" s="31"/>
      <c r="D7" s="31"/>
      <c r="E7" s="31"/>
      <c r="F7" s="31"/>
      <c r="H7" s="69"/>
      <c r="I7" s="84" t="s">
        <v>46</v>
      </c>
      <c r="J7" s="85">
        <v>45457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23" t="s">
        <v>59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4" t="s">
        <v>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6"/>
    </row>
    <row r="11" spans="1:31" ht="30" customHeight="1" thickBot="1" x14ac:dyDescent="0.35">
      <c r="A11" s="139" t="s">
        <v>10</v>
      </c>
      <c r="B11" s="107" t="s">
        <v>3</v>
      </c>
      <c r="C11" s="108"/>
      <c r="D11" s="108"/>
      <c r="E11" s="108"/>
      <c r="F11" s="109"/>
      <c r="G11" s="110" t="s">
        <v>1</v>
      </c>
      <c r="H11" s="111"/>
      <c r="I11" s="111"/>
      <c r="J11" s="111"/>
      <c r="K11" s="112"/>
      <c r="L11" s="125" t="s">
        <v>2</v>
      </c>
      <c r="M11" s="126"/>
      <c r="N11" s="126"/>
      <c r="O11" s="126"/>
      <c r="P11" s="126"/>
      <c r="Q11" s="113" t="s">
        <v>34</v>
      </c>
      <c r="R11" s="114"/>
      <c r="S11" s="114"/>
      <c r="T11" s="114"/>
      <c r="U11" s="115"/>
      <c r="V11" s="119" t="s">
        <v>5</v>
      </c>
      <c r="W11" s="120"/>
      <c r="X11" s="120"/>
      <c r="Y11" s="120"/>
      <c r="Z11" s="121"/>
      <c r="AA11" s="116" t="s">
        <v>4</v>
      </c>
      <c r="AB11" s="117"/>
      <c r="AC11" s="117"/>
      <c r="AD11" s="117"/>
      <c r="AE11" s="118"/>
    </row>
    <row r="12" spans="1:31" ht="39" customHeight="1" thickBot="1" x14ac:dyDescent="0.35">
      <c r="A12" s="140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5</v>
      </c>
      <c r="H13" s="20">
        <f t="shared" ref="H13:H24" si="2">IF(G13,G13/$G$25,"")</f>
        <v>1.1820330969267139E-2</v>
      </c>
      <c r="I13" s="4">
        <v>3839774.38</v>
      </c>
      <c r="J13" s="5">
        <v>4646127</v>
      </c>
      <c r="K13" s="21">
        <f t="shared" ref="K13:K24" si="3">IF(J13,J13/$J$25,"")</f>
        <v>0.84077129424967079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2">
        <v>9</v>
      </c>
      <c r="C14" s="20">
        <f t="shared" si="0"/>
        <v>0.75</v>
      </c>
      <c r="D14" s="6">
        <v>1436670.72</v>
      </c>
      <c r="E14" s="7">
        <v>1738371.57</v>
      </c>
      <c r="F14" s="21">
        <f t="shared" si="1"/>
        <v>0.94183929149164791</v>
      </c>
      <c r="G14" s="2">
        <v>2</v>
      </c>
      <c r="H14" s="20">
        <f t="shared" si="2"/>
        <v>4.7281323877068557E-3</v>
      </c>
      <c r="I14" s="6">
        <v>60884.18</v>
      </c>
      <c r="J14" s="7">
        <v>73669.86</v>
      </c>
      <c r="K14" s="21">
        <f t="shared" si="3"/>
        <v>1.3331427130466311E-2</v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3</v>
      </c>
      <c r="H15" s="20">
        <f t="shared" si="2"/>
        <v>7.0921985815602835E-3</v>
      </c>
      <c r="I15" s="6">
        <v>58445</v>
      </c>
      <c r="J15" s="7">
        <v>70718.45</v>
      </c>
      <c r="K15" s="21">
        <f t="shared" si="3"/>
        <v>1.2797334798172893E-2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>
        <v>2</v>
      </c>
      <c r="M18" s="62">
        <f t="shared" si="4"/>
        <v>3.7037037037037035E-2</v>
      </c>
      <c r="N18" s="65">
        <v>216936.05</v>
      </c>
      <c r="O18" s="66">
        <v>262492.62</v>
      </c>
      <c r="P18" s="63">
        <f t="shared" si="5"/>
        <v>0.83595268291986968</v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2.3640661938534278E-3</v>
      </c>
      <c r="I19" s="6">
        <v>20000</v>
      </c>
      <c r="J19" s="7">
        <v>24200</v>
      </c>
      <c r="K19" s="21">
        <f t="shared" si="3"/>
        <v>4.3792744625452623E-3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>
        <v>3</v>
      </c>
      <c r="C20" s="62">
        <f t="shared" si="0"/>
        <v>0.25</v>
      </c>
      <c r="D20" s="65">
        <v>88717.67</v>
      </c>
      <c r="E20" s="66">
        <v>107348.38</v>
      </c>
      <c r="F20" s="21">
        <f t="shared" si="1"/>
        <v>5.8160708508351984E-2</v>
      </c>
      <c r="G20" s="64">
        <v>14</v>
      </c>
      <c r="H20" s="62">
        <f t="shared" si="2"/>
        <v>3.309692671394799E-2</v>
      </c>
      <c r="I20" s="65">
        <v>190332.44</v>
      </c>
      <c r="J20" s="66">
        <v>230453.5</v>
      </c>
      <c r="K20" s="63">
        <f t="shared" si="3"/>
        <v>4.1703269725379119E-2</v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customHeight="1" x14ac:dyDescent="0.3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398</v>
      </c>
      <c r="H21" s="20">
        <f t="shared" si="2"/>
        <v>0.94089834515366433</v>
      </c>
      <c r="I21" s="95">
        <v>397405.42</v>
      </c>
      <c r="J21" s="95">
        <v>480860.72</v>
      </c>
      <c r="K21" s="21">
        <f t="shared" si="3"/>
        <v>8.7017399633765605E-2</v>
      </c>
      <c r="L21" s="2">
        <v>52</v>
      </c>
      <c r="M21" s="20">
        <f t="shared" si="4"/>
        <v>0.96296296296296291</v>
      </c>
      <c r="N21" s="6">
        <v>42571.5</v>
      </c>
      <c r="O21" s="7">
        <v>51511.54</v>
      </c>
      <c r="P21" s="21">
        <f t="shared" si="5"/>
        <v>0.16404731708013043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">
      <c r="A25" s="78" t="s">
        <v>0</v>
      </c>
      <c r="B25" s="16">
        <f t="shared" ref="B25:AE25" si="12">SUM(B13:B24)</f>
        <v>12</v>
      </c>
      <c r="C25" s="17">
        <f t="shared" si="12"/>
        <v>1</v>
      </c>
      <c r="D25" s="18">
        <f t="shared" si="12"/>
        <v>1525388.39</v>
      </c>
      <c r="E25" s="18">
        <f t="shared" si="12"/>
        <v>1845719.9500000002</v>
      </c>
      <c r="F25" s="19">
        <f t="shared" si="12"/>
        <v>0.99999999999999989</v>
      </c>
      <c r="G25" s="16">
        <f t="shared" si="12"/>
        <v>423</v>
      </c>
      <c r="H25" s="17">
        <f t="shared" si="12"/>
        <v>1</v>
      </c>
      <c r="I25" s="18">
        <f t="shared" si="12"/>
        <v>4566841.42</v>
      </c>
      <c r="J25" s="18">
        <f t="shared" si="12"/>
        <v>5526029.5300000003</v>
      </c>
      <c r="K25" s="19">
        <f t="shared" si="12"/>
        <v>1</v>
      </c>
      <c r="L25" s="16">
        <f t="shared" si="12"/>
        <v>54</v>
      </c>
      <c r="M25" s="17">
        <f t="shared" si="12"/>
        <v>1</v>
      </c>
      <c r="N25" s="18">
        <f t="shared" si="12"/>
        <v>259507.55</v>
      </c>
      <c r="O25" s="18">
        <f t="shared" si="12"/>
        <v>314004.15999999997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200000000000003" customHeight="1" x14ac:dyDescent="0.3">
      <c r="A27" s="145" t="s">
        <v>60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25">
      <c r="A28" s="146" t="s">
        <v>61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41" t="s">
        <v>36</v>
      </c>
      <c r="B29" s="141"/>
      <c r="C29" s="141"/>
      <c r="D29" s="141"/>
      <c r="E29" s="141"/>
      <c r="F29" s="141"/>
      <c r="G29" s="141"/>
      <c r="H29" s="141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22" t="s">
        <v>10</v>
      </c>
      <c r="B31" s="127" t="s">
        <v>17</v>
      </c>
      <c r="C31" s="128"/>
      <c r="D31" s="128"/>
      <c r="E31" s="128"/>
      <c r="F31" s="129"/>
      <c r="G31" s="24"/>
      <c r="J31" s="133" t="s">
        <v>15</v>
      </c>
      <c r="K31" s="134"/>
      <c r="L31" s="127" t="s">
        <v>16</v>
      </c>
      <c r="M31" s="128"/>
      <c r="N31" s="128"/>
      <c r="O31" s="128"/>
      <c r="P31" s="129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3"/>
      <c r="B32" s="142"/>
      <c r="C32" s="143"/>
      <c r="D32" s="143"/>
      <c r="E32" s="143"/>
      <c r="F32" s="144"/>
      <c r="G32" s="24"/>
      <c r="J32" s="135"/>
      <c r="K32" s="136"/>
      <c r="L32" s="130"/>
      <c r="M32" s="131"/>
      <c r="N32" s="131"/>
      <c r="O32" s="131"/>
      <c r="P32" s="132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4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7"/>
      <c r="K33" s="138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13">B13+G13+L13+Q13+AA13+V13</f>
        <v>5</v>
      </c>
      <c r="C34" s="8">
        <f t="shared" ref="C34:C43" si="14">IF(B34,B34/$B$46,"")</f>
        <v>1.0224948875255624E-2</v>
      </c>
      <c r="D34" s="10">
        <f t="shared" ref="D34:D45" si="15">D13+I13+N13+S13+AC13+X13</f>
        <v>3839774.38</v>
      </c>
      <c r="E34" s="11">
        <f t="shared" ref="E34:E45" si="16">E13+J13+O13+T13+AD13+Y13</f>
        <v>4646127</v>
      </c>
      <c r="F34" s="21">
        <f t="shared" ref="F34:F43" si="17">IF(E34,E34/$E$46,"")</f>
        <v>0.60451157005860001</v>
      </c>
      <c r="J34" s="102" t="s">
        <v>3</v>
      </c>
      <c r="K34" s="103"/>
      <c r="L34" s="54">
        <f>B25</f>
        <v>12</v>
      </c>
      <c r="M34" s="8">
        <f t="shared" ref="M34:M39" si="18">IF(L34,L34/$L$40,"")</f>
        <v>2.4539877300613498E-2</v>
      </c>
      <c r="N34" s="55">
        <f>D25</f>
        <v>1525388.39</v>
      </c>
      <c r="O34" s="55">
        <f>E25</f>
        <v>1845719.9500000002</v>
      </c>
      <c r="P34" s="56">
        <f t="shared" ref="P34:P39" si="19">IF(O34,O34/$O$40,"")</f>
        <v>0.24014820620766086</v>
      </c>
    </row>
    <row r="35" spans="1:33" s="24" customFormat="1" ht="30" customHeight="1" x14ac:dyDescent="0.25">
      <c r="A35" s="41" t="s">
        <v>18</v>
      </c>
      <c r="B35" s="12">
        <f t="shared" si="13"/>
        <v>11</v>
      </c>
      <c r="C35" s="8">
        <f t="shared" si="14"/>
        <v>2.2494887525562373E-2</v>
      </c>
      <c r="D35" s="13">
        <f t="shared" si="15"/>
        <v>1497554.9</v>
      </c>
      <c r="E35" s="14">
        <f t="shared" si="16"/>
        <v>1812041.4300000002</v>
      </c>
      <c r="F35" s="21">
        <f t="shared" si="17"/>
        <v>0.23576626507638102</v>
      </c>
      <c r="J35" s="98" t="s">
        <v>1</v>
      </c>
      <c r="K35" s="99"/>
      <c r="L35" s="57">
        <f>G25</f>
        <v>423</v>
      </c>
      <c r="M35" s="8">
        <f t="shared" si="18"/>
        <v>0.86503067484662577</v>
      </c>
      <c r="N35" s="58">
        <f>I25</f>
        <v>4566841.42</v>
      </c>
      <c r="O35" s="58">
        <f>J25</f>
        <v>5526029.5300000003</v>
      </c>
      <c r="P35" s="56">
        <f t="shared" si="19"/>
        <v>0.71899644313865874</v>
      </c>
    </row>
    <row r="36" spans="1:33" ht="30" customHeight="1" x14ac:dyDescent="0.25">
      <c r="A36" s="41" t="s">
        <v>19</v>
      </c>
      <c r="B36" s="12">
        <f t="shared" si="13"/>
        <v>3</v>
      </c>
      <c r="C36" s="8">
        <f t="shared" si="14"/>
        <v>6.1349693251533744E-3</v>
      </c>
      <c r="D36" s="13">
        <f t="shared" si="15"/>
        <v>58445</v>
      </c>
      <c r="E36" s="14">
        <f t="shared" si="16"/>
        <v>70718.45</v>
      </c>
      <c r="F36" s="21">
        <f t="shared" si="17"/>
        <v>9.2012382015408973E-3</v>
      </c>
      <c r="G36" s="24"/>
      <c r="J36" s="98" t="s">
        <v>2</v>
      </c>
      <c r="K36" s="99"/>
      <c r="L36" s="57">
        <f>L25</f>
        <v>54</v>
      </c>
      <c r="M36" s="8">
        <f t="shared" si="18"/>
        <v>0.11042944785276074</v>
      </c>
      <c r="N36" s="58">
        <f>N25</f>
        <v>259507.55</v>
      </c>
      <c r="O36" s="58">
        <f>O25</f>
        <v>314004.15999999997</v>
      </c>
      <c r="P36" s="56">
        <f t="shared" si="19"/>
        <v>4.0855350653680324E-2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98" t="s">
        <v>34</v>
      </c>
      <c r="K37" s="99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98" t="s">
        <v>5</v>
      </c>
      <c r="K38" s="99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13"/>
        <v>2</v>
      </c>
      <c r="C39" s="8">
        <f t="shared" si="14"/>
        <v>4.0899795501022499E-3</v>
      </c>
      <c r="D39" s="13">
        <f t="shared" si="15"/>
        <v>216936.05</v>
      </c>
      <c r="E39" s="22">
        <f t="shared" si="16"/>
        <v>262492.62</v>
      </c>
      <c r="F39" s="21">
        <f t="shared" si="17"/>
        <v>3.415313999057612E-2</v>
      </c>
      <c r="G39" s="24"/>
      <c r="J39" s="98" t="s">
        <v>4</v>
      </c>
      <c r="K39" s="99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13"/>
        <v>1</v>
      </c>
      <c r="C40" s="8">
        <f t="shared" si="14"/>
        <v>2.0449897750511249E-3</v>
      </c>
      <c r="D40" s="13">
        <f t="shared" si="15"/>
        <v>20000</v>
      </c>
      <c r="E40" s="14">
        <f t="shared" si="16"/>
        <v>24200</v>
      </c>
      <c r="F40" s="21">
        <f t="shared" si="17"/>
        <v>3.1486827620980057E-3</v>
      </c>
      <c r="G40" s="24"/>
      <c r="J40" s="100" t="s">
        <v>0</v>
      </c>
      <c r="K40" s="101"/>
      <c r="L40" s="79">
        <f>SUM(L34:L39)</f>
        <v>489</v>
      </c>
      <c r="M40" s="17">
        <f>SUM(M34:M39)</f>
        <v>1</v>
      </c>
      <c r="N40" s="80">
        <f>SUM(N34:N39)</f>
        <v>6351737.3599999994</v>
      </c>
      <c r="O40" s="81">
        <f>SUM(O34:O39)</f>
        <v>7685753.6400000006</v>
      </c>
      <c r="P40" s="82">
        <f>SUM(P34:P39)</f>
        <v>0.99999999999999989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13"/>
        <v>17</v>
      </c>
      <c r="C41" s="8">
        <f t="shared" si="14"/>
        <v>3.4764826175869123E-2</v>
      </c>
      <c r="D41" s="13">
        <f t="shared" si="15"/>
        <v>279050.11</v>
      </c>
      <c r="E41" s="14">
        <f t="shared" si="16"/>
        <v>337801.88</v>
      </c>
      <c r="F41" s="21">
        <f t="shared" si="17"/>
        <v>4.3951692419847067E-2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3">
      <c r="A42" s="89" t="s">
        <v>50</v>
      </c>
      <c r="B42" s="12">
        <f t="shared" si="13"/>
        <v>450</v>
      </c>
      <c r="C42" s="8">
        <f t="shared" si="14"/>
        <v>0.92024539877300615</v>
      </c>
      <c r="D42" s="13">
        <f t="shared" si="15"/>
        <v>439976.92</v>
      </c>
      <c r="E42" s="14">
        <f t="shared" si="16"/>
        <v>532372.26</v>
      </c>
      <c r="F42" s="21">
        <f t="shared" si="17"/>
        <v>6.9267411490956929E-2</v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489</v>
      </c>
      <c r="C46" s="17">
        <f>SUM(C34:C45)</f>
        <v>1</v>
      </c>
      <c r="D46" s="18">
        <f>SUM(D34:D45)</f>
        <v>6351737.3599999994</v>
      </c>
      <c r="E46" s="18">
        <f>SUM(E34:E45)</f>
        <v>7685753.6399999997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47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3" zoomScale="80" zoomScaleNormal="80" workbookViewId="0">
      <selection activeCell="J8" sqref="J8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38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45565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Institut Municipal de l'Habitatge i la Rehabilitació de Barcelona (IMHAB)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4" t="s">
        <v>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6"/>
    </row>
    <row r="11" spans="1:31" ht="30" customHeight="1" thickBot="1" x14ac:dyDescent="0.35">
      <c r="A11" s="139" t="s">
        <v>10</v>
      </c>
      <c r="B11" s="107" t="s">
        <v>3</v>
      </c>
      <c r="C11" s="108"/>
      <c r="D11" s="108"/>
      <c r="E11" s="108"/>
      <c r="F11" s="109"/>
      <c r="G11" s="110" t="s">
        <v>1</v>
      </c>
      <c r="H11" s="111"/>
      <c r="I11" s="111"/>
      <c r="J11" s="111"/>
      <c r="K11" s="112"/>
      <c r="L11" s="125" t="s">
        <v>2</v>
      </c>
      <c r="M11" s="126"/>
      <c r="N11" s="126"/>
      <c r="O11" s="126"/>
      <c r="P11" s="126"/>
      <c r="Q11" s="113" t="s">
        <v>34</v>
      </c>
      <c r="R11" s="114"/>
      <c r="S11" s="114"/>
      <c r="T11" s="114"/>
      <c r="U11" s="115"/>
      <c r="V11" s="119" t="s">
        <v>5</v>
      </c>
      <c r="W11" s="120"/>
      <c r="X11" s="120"/>
      <c r="Y11" s="120"/>
      <c r="Z11" s="121"/>
      <c r="AA11" s="116" t="s">
        <v>4</v>
      </c>
      <c r="AB11" s="117"/>
      <c r="AC11" s="117"/>
      <c r="AD11" s="117"/>
      <c r="AE11" s="118"/>
    </row>
    <row r="12" spans="1:31" ht="39" customHeight="1" thickBot="1" x14ac:dyDescent="0.35">
      <c r="A12" s="140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>
        <v>1</v>
      </c>
      <c r="C13" s="20">
        <f t="shared" ref="C13:C21" si="0">IF(B13,B13/$B$25,"")</f>
        <v>0.125</v>
      </c>
      <c r="D13" s="4">
        <v>6095386.5800000001</v>
      </c>
      <c r="E13" s="5">
        <v>6704925.2380000008</v>
      </c>
      <c r="F13" s="21">
        <f t="shared" ref="F13:F24" si="1">IF(E13,E13/$E$25,"")</f>
        <v>0.81082951718661911</v>
      </c>
      <c r="G13" s="1">
        <v>9</v>
      </c>
      <c r="H13" s="20">
        <f t="shared" ref="H13:H21" si="2">IF(G13,G13/$G$25,"")</f>
        <v>1.768172888015717E-2</v>
      </c>
      <c r="I13" s="4">
        <v>1684332.35</v>
      </c>
      <c r="J13" s="5">
        <v>2038042.14</v>
      </c>
      <c r="K13" s="21">
        <f t="shared" ref="K13:K21" si="3">IF(J13,J13/$J$25,"")</f>
        <v>0.69888896544045254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25">
      <c r="A14" s="41" t="s">
        <v>18</v>
      </c>
      <c r="B14" s="2">
        <v>2</v>
      </c>
      <c r="C14" s="20">
        <f t="shared" si="0"/>
        <v>0.25</v>
      </c>
      <c r="D14" s="6">
        <v>1340109.78</v>
      </c>
      <c r="E14" s="7">
        <v>1377002.14</v>
      </c>
      <c r="F14" s="21">
        <f t="shared" si="1"/>
        <v>0.16652146604309997</v>
      </c>
      <c r="G14" s="2">
        <v>1</v>
      </c>
      <c r="H14" s="20">
        <f t="shared" si="2"/>
        <v>1.9646365422396855E-3</v>
      </c>
      <c r="I14" s="6">
        <v>53299</v>
      </c>
      <c r="J14" s="7">
        <v>64491.79</v>
      </c>
      <c r="K14" s="21">
        <f t="shared" si="3"/>
        <v>2.2115637114600059E-2</v>
      </c>
      <c r="L14" s="2">
        <v>1</v>
      </c>
      <c r="M14" s="20">
        <f t="shared" si="4"/>
        <v>3.5714285714285712E-2</v>
      </c>
      <c r="N14" s="6">
        <v>58878.6</v>
      </c>
      <c r="O14" s="7">
        <v>71243.106</v>
      </c>
      <c r="P14" s="21">
        <f t="shared" si="5"/>
        <v>0.39141147273266025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1.9646365422396855E-3</v>
      </c>
      <c r="I15" s="6">
        <v>12720</v>
      </c>
      <c r="J15" s="7">
        <v>15391.199999999999</v>
      </c>
      <c r="K15" s="21">
        <f t="shared" si="3"/>
        <v>5.2779771496221824E-3</v>
      </c>
      <c r="L15" s="2">
        <v>1</v>
      </c>
      <c r="M15" s="20">
        <f t="shared" si="4"/>
        <v>3.5714285714285712E-2</v>
      </c>
      <c r="N15" s="6">
        <v>59900</v>
      </c>
      <c r="O15" s="7">
        <f>N15*1.21</f>
        <v>72479</v>
      </c>
      <c r="P15" s="21">
        <f t="shared" si="5"/>
        <v>0.39820150643334506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>
        <v>1</v>
      </c>
      <c r="M19" s="20">
        <f t="shared" si="4"/>
        <v>3.5714285714285712E-2</v>
      </c>
      <c r="N19" s="6">
        <v>8927.7000000000007</v>
      </c>
      <c r="O19" s="7">
        <v>10802.52</v>
      </c>
      <c r="P19" s="21">
        <f t="shared" si="5"/>
        <v>5.9349325146267728E-2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>
        <v>4</v>
      </c>
      <c r="C20" s="62">
        <f t="shared" si="0"/>
        <v>0.5</v>
      </c>
      <c r="D20" s="65">
        <v>100589.94</v>
      </c>
      <c r="E20" s="66">
        <v>121713.83</v>
      </c>
      <c r="F20" s="21">
        <f t="shared" si="1"/>
        <v>1.4718906253348775E-2</v>
      </c>
      <c r="G20" s="64">
        <v>11</v>
      </c>
      <c r="H20" s="62">
        <f t="shared" si="2"/>
        <v>2.1611001964636542E-2</v>
      </c>
      <c r="I20" s="65">
        <v>125588.2</v>
      </c>
      <c r="J20" s="66">
        <v>151961.72</v>
      </c>
      <c r="K20" s="21">
        <f t="shared" si="3"/>
        <v>5.211097807690656E-2</v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487</v>
      </c>
      <c r="H21" s="20">
        <f t="shared" si="2"/>
        <v>0.95677799607072689</v>
      </c>
      <c r="I21" s="65">
        <v>534074.42999999993</v>
      </c>
      <c r="J21" s="66">
        <v>646230.36000000138</v>
      </c>
      <c r="K21" s="21">
        <f t="shared" si="3"/>
        <v>0.2216064422184186</v>
      </c>
      <c r="L21" s="2">
        <v>25</v>
      </c>
      <c r="M21" s="20">
        <f t="shared" si="4"/>
        <v>0.8928571428571429</v>
      </c>
      <c r="N21" s="6">
        <v>22720.06</v>
      </c>
      <c r="O21" s="7">
        <v>27491.26</v>
      </c>
      <c r="P21" s="21">
        <f t="shared" si="5"/>
        <v>0.15103769568772693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3">
      <c r="A24" s="90" t="s">
        <v>52</v>
      </c>
      <c r="B24" s="64">
        <v>1</v>
      </c>
      <c r="C24" s="62">
        <f t="shared" ref="C24" si="22">IF(B24,B24/$B$25,"")</f>
        <v>0.125</v>
      </c>
      <c r="D24" s="65">
        <v>54194.879999999997</v>
      </c>
      <c r="E24" s="66">
        <v>65575.804799999998</v>
      </c>
      <c r="F24" s="63">
        <f t="shared" si="1"/>
        <v>7.930110516932206E-3</v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32">SUM(B13:B24)</f>
        <v>8</v>
      </c>
      <c r="C25" s="17">
        <f t="shared" si="32"/>
        <v>1</v>
      </c>
      <c r="D25" s="18">
        <f t="shared" si="32"/>
        <v>7590281.1800000006</v>
      </c>
      <c r="E25" s="18">
        <f t="shared" si="32"/>
        <v>8269217.0128000006</v>
      </c>
      <c r="F25" s="19">
        <f t="shared" si="32"/>
        <v>1.0000000000000002</v>
      </c>
      <c r="G25" s="16">
        <f t="shared" si="32"/>
        <v>509</v>
      </c>
      <c r="H25" s="17">
        <f t="shared" si="32"/>
        <v>1</v>
      </c>
      <c r="I25" s="18">
        <f t="shared" si="32"/>
        <v>2410013.98</v>
      </c>
      <c r="J25" s="18">
        <f t="shared" si="32"/>
        <v>2916117.2100000014</v>
      </c>
      <c r="K25" s="19">
        <f t="shared" si="32"/>
        <v>1</v>
      </c>
      <c r="L25" s="16">
        <f t="shared" si="32"/>
        <v>28</v>
      </c>
      <c r="M25" s="17">
        <f t="shared" si="32"/>
        <v>1</v>
      </c>
      <c r="N25" s="18">
        <f t="shared" si="32"/>
        <v>150426.36000000002</v>
      </c>
      <c r="O25" s="18">
        <f t="shared" si="32"/>
        <v>182015.886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25">
      <c r="B26" s="25"/>
      <c r="H26" s="25"/>
      <c r="N26" s="25"/>
    </row>
    <row r="27" spans="1:31" s="47" customFormat="1" ht="34.200000000000003" customHeight="1" x14ac:dyDescent="0.25">
      <c r="A27" s="14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">
      <c r="A28" s="146" t="str">
        <f>'CONTRACTACIO 1r TR 2024'!A28:Q28</f>
        <v>https://bcnroc.ajuntament.barcelona.cat/jspui/bitstream/11703/135210/3/GM_Pressupost2024.pdf#page=247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41" t="s">
        <v>36</v>
      </c>
      <c r="B29" s="141"/>
      <c r="C29" s="141"/>
      <c r="D29" s="141"/>
      <c r="E29" s="141"/>
      <c r="F29" s="141"/>
      <c r="G29" s="141"/>
      <c r="H29" s="141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22" t="s">
        <v>10</v>
      </c>
      <c r="B31" s="127" t="s">
        <v>17</v>
      </c>
      <c r="C31" s="128"/>
      <c r="D31" s="128"/>
      <c r="E31" s="128"/>
      <c r="F31" s="129"/>
      <c r="G31" s="24"/>
      <c r="J31" s="133" t="s">
        <v>15</v>
      </c>
      <c r="K31" s="134"/>
      <c r="L31" s="127" t="s">
        <v>16</v>
      </c>
      <c r="M31" s="128"/>
      <c r="N31" s="128"/>
      <c r="O31" s="128"/>
      <c r="P31" s="129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3"/>
      <c r="B32" s="130"/>
      <c r="C32" s="131"/>
      <c r="D32" s="131"/>
      <c r="E32" s="131"/>
      <c r="F32" s="132"/>
      <c r="G32" s="24"/>
      <c r="J32" s="135"/>
      <c r="K32" s="136"/>
      <c r="L32" s="130"/>
      <c r="M32" s="131"/>
      <c r="N32" s="131"/>
      <c r="O32" s="131"/>
      <c r="P32" s="132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4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7"/>
      <c r="K33" s="138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33">B13+G13+L13+Q13+AA13+V13</f>
        <v>10</v>
      </c>
      <c r="C34" s="8">
        <f t="shared" ref="C34:C45" si="34">IF(B34,B34/$B$46,"")</f>
        <v>1.834862385321101E-2</v>
      </c>
      <c r="D34" s="10">
        <f t="shared" ref="D34:D45" si="35">D13+I13+N13+S13+AC13+X13</f>
        <v>7779718.9299999997</v>
      </c>
      <c r="E34" s="11">
        <f t="shared" ref="E34:E45" si="36">E13+J13+O13+T13+AD13+Y13</f>
        <v>8742967.3780000005</v>
      </c>
      <c r="F34" s="21">
        <f t="shared" ref="F34:F42" si="37">IF(E34,E34/$E$46,"")</f>
        <v>0.76912977029111274</v>
      </c>
      <c r="J34" s="102" t="s">
        <v>3</v>
      </c>
      <c r="K34" s="103"/>
      <c r="L34" s="54">
        <f>B25</f>
        <v>8</v>
      </c>
      <c r="M34" s="8">
        <f t="shared" ref="M34:M39" si="38">IF(L34,L34/$L$40,"")</f>
        <v>1.4678899082568808E-2</v>
      </c>
      <c r="N34" s="55">
        <f>D25</f>
        <v>7590281.1800000006</v>
      </c>
      <c r="O34" s="55">
        <f>E25</f>
        <v>8269217.0128000006</v>
      </c>
      <c r="P34" s="56">
        <f t="shared" ref="P34:P39" si="39">IF(O34,O34/$O$40,"")</f>
        <v>0.72745335840394409</v>
      </c>
    </row>
    <row r="35" spans="1:33" s="24" customFormat="1" ht="30" customHeight="1" x14ac:dyDescent="0.3">
      <c r="A35" s="41" t="s">
        <v>18</v>
      </c>
      <c r="B35" s="12">
        <f t="shared" si="33"/>
        <v>4</v>
      </c>
      <c r="C35" s="8">
        <f t="shared" si="34"/>
        <v>7.3394495412844041E-3</v>
      </c>
      <c r="D35" s="13">
        <f t="shared" si="35"/>
        <v>1452287.3800000001</v>
      </c>
      <c r="E35" s="14">
        <f t="shared" si="36"/>
        <v>1512737.0359999998</v>
      </c>
      <c r="F35" s="21">
        <f t="shared" si="37"/>
        <v>0.13307736820993302</v>
      </c>
      <c r="J35" s="98" t="s">
        <v>1</v>
      </c>
      <c r="K35" s="99"/>
      <c r="L35" s="57">
        <f>G25</f>
        <v>509</v>
      </c>
      <c r="M35" s="8">
        <f t="shared" si="38"/>
        <v>0.93394495412844036</v>
      </c>
      <c r="N35" s="58">
        <f>I25</f>
        <v>2410013.98</v>
      </c>
      <c r="O35" s="58">
        <f>J25</f>
        <v>2916117.2100000014</v>
      </c>
      <c r="P35" s="56">
        <f t="shared" si="39"/>
        <v>0.25653447655689759</v>
      </c>
    </row>
    <row r="36" spans="1:33" ht="30" customHeight="1" x14ac:dyDescent="0.3">
      <c r="A36" s="41" t="s">
        <v>19</v>
      </c>
      <c r="B36" s="12">
        <f t="shared" si="33"/>
        <v>2</v>
      </c>
      <c r="C36" s="8">
        <f t="shared" si="34"/>
        <v>3.669724770642202E-3</v>
      </c>
      <c r="D36" s="13">
        <f t="shared" si="35"/>
        <v>72620</v>
      </c>
      <c r="E36" s="14">
        <f t="shared" si="36"/>
        <v>87870.2</v>
      </c>
      <c r="F36" s="21">
        <f t="shared" si="37"/>
        <v>7.7300513452097808E-3</v>
      </c>
      <c r="G36" s="24"/>
      <c r="J36" s="98" t="s">
        <v>2</v>
      </c>
      <c r="K36" s="99"/>
      <c r="L36" s="57">
        <f>L25</f>
        <v>28</v>
      </c>
      <c r="M36" s="8">
        <f t="shared" si="38"/>
        <v>5.1376146788990829E-2</v>
      </c>
      <c r="N36" s="58">
        <f>N25</f>
        <v>150426.36000000002</v>
      </c>
      <c r="O36" s="58">
        <f>O25</f>
        <v>182015.886</v>
      </c>
      <c r="P36" s="56">
        <f t="shared" si="39"/>
        <v>1.6012165039158328E-2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98" t="s">
        <v>34</v>
      </c>
      <c r="K37" s="99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98" t="s">
        <v>5</v>
      </c>
      <c r="K38" s="99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4"/>
      <c r="J39" s="98" t="s">
        <v>4</v>
      </c>
      <c r="K39" s="99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3"/>
        <v>1</v>
      </c>
      <c r="C40" s="8">
        <f t="shared" si="34"/>
        <v>1.834862385321101E-3</v>
      </c>
      <c r="D40" s="13">
        <f t="shared" si="35"/>
        <v>8927.7000000000007</v>
      </c>
      <c r="E40" s="14">
        <f t="shared" si="36"/>
        <v>10802.52</v>
      </c>
      <c r="F40" s="21">
        <f t="shared" si="37"/>
        <v>9.5031118920470834E-4</v>
      </c>
      <c r="G40" s="24"/>
      <c r="J40" s="100" t="s">
        <v>0</v>
      </c>
      <c r="K40" s="101"/>
      <c r="L40" s="79">
        <f>SUM(L34:L39)</f>
        <v>545</v>
      </c>
      <c r="M40" s="17">
        <f>SUM(M34:M39)</f>
        <v>1</v>
      </c>
      <c r="N40" s="80">
        <f>SUM(N34:N39)</f>
        <v>10150721.52</v>
      </c>
      <c r="O40" s="81">
        <f>SUM(O34:O39)</f>
        <v>11367350.108800001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3"/>
        <v>15</v>
      </c>
      <c r="C41" s="8">
        <f t="shared" si="34"/>
        <v>2.7522935779816515E-2</v>
      </c>
      <c r="D41" s="13">
        <f t="shared" si="35"/>
        <v>226178.14</v>
      </c>
      <c r="E41" s="14">
        <f t="shared" si="36"/>
        <v>273675.55</v>
      </c>
      <c r="F41" s="21">
        <f t="shared" si="37"/>
        <v>2.4075580269858569E-2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3">
      <c r="A42" s="44" t="s">
        <v>32</v>
      </c>
      <c r="B42" s="12">
        <f t="shared" si="33"/>
        <v>512</v>
      </c>
      <c r="C42" s="8">
        <f t="shared" si="34"/>
        <v>0.93944954128440372</v>
      </c>
      <c r="D42" s="13">
        <f t="shared" si="35"/>
        <v>556794.49</v>
      </c>
      <c r="E42" s="14">
        <f t="shared" si="36"/>
        <v>673721.62000000139</v>
      </c>
      <c r="F42" s="21">
        <f t="shared" si="37"/>
        <v>5.9268133166624451E-2</v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si="33"/>
        <v>1</v>
      </c>
      <c r="C45" s="8">
        <f t="shared" si="34"/>
        <v>1.834862385321101E-3</v>
      </c>
      <c r="D45" s="13">
        <f t="shared" si="35"/>
        <v>54194.879999999997</v>
      </c>
      <c r="E45" s="14">
        <f t="shared" si="36"/>
        <v>65575.804799999998</v>
      </c>
      <c r="F45" s="21">
        <f>IF(E45,E45/$E$46,"")</f>
        <v>5.7687855280567704E-3</v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545</v>
      </c>
      <c r="C46" s="17">
        <f>SUM(C34:C45)</f>
        <v>1</v>
      </c>
      <c r="D46" s="18">
        <f>SUM(D34:D45)</f>
        <v>10150721.520000001</v>
      </c>
      <c r="E46" s="18">
        <f>SUM(E34:E45)</f>
        <v>11367350.108800001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J8" sqref="J8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39</v>
      </c>
      <c r="B7" s="30" t="s">
        <v>55</v>
      </c>
      <c r="C7" s="31"/>
      <c r="D7" s="31"/>
      <c r="E7" s="31"/>
      <c r="F7" s="31"/>
      <c r="H7" s="69"/>
      <c r="I7" s="84" t="s">
        <v>46</v>
      </c>
      <c r="J7" s="85">
        <v>45609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Institut Municipal de l'Habitatge i la Rehabilitació de Barcelona (IMHAB)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9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4" t="s">
        <v>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6"/>
    </row>
    <row r="11" spans="1:31" ht="30" customHeight="1" thickBot="1" x14ac:dyDescent="0.35">
      <c r="A11" s="139" t="s">
        <v>10</v>
      </c>
      <c r="B11" s="107" t="s">
        <v>3</v>
      </c>
      <c r="C11" s="108"/>
      <c r="D11" s="108"/>
      <c r="E11" s="108"/>
      <c r="F11" s="109"/>
      <c r="G11" s="110" t="s">
        <v>1</v>
      </c>
      <c r="H11" s="111"/>
      <c r="I11" s="111"/>
      <c r="J11" s="111"/>
      <c r="K11" s="112"/>
      <c r="L11" s="125" t="s">
        <v>2</v>
      </c>
      <c r="M11" s="126"/>
      <c r="N11" s="126"/>
      <c r="O11" s="126"/>
      <c r="P11" s="126"/>
      <c r="Q11" s="113" t="s">
        <v>34</v>
      </c>
      <c r="R11" s="114"/>
      <c r="S11" s="114"/>
      <c r="T11" s="114"/>
      <c r="U11" s="115"/>
      <c r="V11" s="119" t="s">
        <v>5</v>
      </c>
      <c r="W11" s="120"/>
      <c r="X11" s="120"/>
      <c r="Y11" s="120"/>
      <c r="Z11" s="121"/>
      <c r="AA11" s="116" t="s">
        <v>4</v>
      </c>
      <c r="AB11" s="117"/>
      <c r="AC11" s="117"/>
      <c r="AD11" s="117"/>
      <c r="AE11" s="118"/>
    </row>
    <row r="12" spans="1:31" ht="39" customHeight="1" thickBot="1" x14ac:dyDescent="0.35">
      <c r="A12" s="140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>
        <v>10</v>
      </c>
      <c r="H13" s="20">
        <f t="shared" ref="H13:H23" si="2">IF(G13,G13/$G$25,"")</f>
        <v>2.865329512893983E-2</v>
      </c>
      <c r="I13" s="4">
        <v>1928612.8</v>
      </c>
      <c r="J13" s="5">
        <v>2333621.4900000002</v>
      </c>
      <c r="K13" s="21">
        <f t="shared" ref="K13:K23" si="3">IF(J13,J13/$J$25,"")</f>
        <v>0.59954407522355524</v>
      </c>
      <c r="L13" s="1">
        <v>1</v>
      </c>
      <c r="M13" s="20">
        <f t="shared" ref="M13:M23" si="4">IF(L13,L13/$L$25,"")</f>
        <v>5.2631578947368418E-2</v>
      </c>
      <c r="N13" s="4">
        <v>155000</v>
      </c>
      <c r="O13" s="5">
        <v>187550</v>
      </c>
      <c r="P13" s="21">
        <f t="shared" ref="P13:P23" si="5">IF(O13,O13/$O$25,"")</f>
        <v>0.87982422092515189</v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25">
      <c r="A14" s="41" t="s">
        <v>18</v>
      </c>
      <c r="B14" s="2">
        <v>3</v>
      </c>
      <c r="C14" s="20">
        <f t="shared" si="0"/>
        <v>0.42857142857142855</v>
      </c>
      <c r="D14" s="6">
        <v>2219200.08</v>
      </c>
      <c r="E14" s="7">
        <v>2565050.12</v>
      </c>
      <c r="F14" s="21">
        <f t="shared" si="1"/>
        <v>0.96409831184083838</v>
      </c>
      <c r="G14" s="2">
        <v>2</v>
      </c>
      <c r="H14" s="20">
        <f t="shared" si="2"/>
        <v>5.7306590257879654E-3</v>
      </c>
      <c r="I14" s="6">
        <v>179802.63</v>
      </c>
      <c r="J14" s="7">
        <v>217561.18</v>
      </c>
      <c r="K14" s="21">
        <f t="shared" si="3"/>
        <v>5.5894889992483501E-2</v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2.8653295128939827E-3</v>
      </c>
      <c r="I19" s="6">
        <v>777181.19</v>
      </c>
      <c r="J19" s="7">
        <f>I19</f>
        <v>777181.19</v>
      </c>
      <c r="K19" s="21">
        <f t="shared" si="3"/>
        <v>0.19967007496133921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>
        <v>4</v>
      </c>
      <c r="C20" s="62">
        <f t="shared" si="0"/>
        <v>0.5714285714285714</v>
      </c>
      <c r="D20" s="65">
        <v>78941.259999999995</v>
      </c>
      <c r="E20" s="66">
        <v>95518.920000000013</v>
      </c>
      <c r="F20" s="21">
        <f t="shared" si="1"/>
        <v>3.5901688159161622E-2</v>
      </c>
      <c r="G20" s="64">
        <v>8</v>
      </c>
      <c r="H20" s="62">
        <f t="shared" si="2"/>
        <v>2.2922636103151862E-2</v>
      </c>
      <c r="I20" s="96">
        <v>86800.21</v>
      </c>
      <c r="J20" s="97">
        <v>99460.160000000003</v>
      </c>
      <c r="K20" s="63">
        <f t="shared" si="3"/>
        <v>2.5552879892611392E-2</v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customHeight="1" x14ac:dyDescent="0.3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327</v>
      </c>
      <c r="H21" s="20">
        <f t="shared" si="2"/>
        <v>0.93696275071633239</v>
      </c>
      <c r="I21" s="6">
        <v>345588.3</v>
      </c>
      <c r="J21" s="7">
        <v>418161.94</v>
      </c>
      <c r="K21" s="21">
        <f t="shared" si="3"/>
        <v>0.10743238125176323</v>
      </c>
      <c r="L21" s="2">
        <v>18</v>
      </c>
      <c r="M21" s="20">
        <f t="shared" si="4"/>
        <v>0.94736842105263153</v>
      </c>
      <c r="N21" s="6">
        <v>21171.56</v>
      </c>
      <c r="O21" s="7">
        <v>25617.58</v>
      </c>
      <c r="P21" s="21">
        <f t="shared" si="5"/>
        <v>0.12017577907484805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>
        <v>1</v>
      </c>
      <c r="H24" s="62">
        <f t="shared" ref="H24" si="13">IF(G24,G24/$G$25,"")</f>
        <v>2.8653295128939827E-3</v>
      </c>
      <c r="I24" s="65">
        <v>38298.239999999998</v>
      </c>
      <c r="J24" s="66">
        <v>46340.8704</v>
      </c>
      <c r="K24" s="63">
        <f t="shared" ref="K24" si="14">IF(J24,J24/$J$25,"")</f>
        <v>1.1905698678247355E-2</v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22">SUM(B13:B24)</f>
        <v>7</v>
      </c>
      <c r="C25" s="17">
        <f t="shared" si="22"/>
        <v>1</v>
      </c>
      <c r="D25" s="18">
        <f t="shared" si="22"/>
        <v>2298141.34</v>
      </c>
      <c r="E25" s="18">
        <f t="shared" si="22"/>
        <v>2660569.04</v>
      </c>
      <c r="F25" s="19">
        <f t="shared" si="22"/>
        <v>1</v>
      </c>
      <c r="G25" s="16">
        <f t="shared" si="22"/>
        <v>349</v>
      </c>
      <c r="H25" s="17">
        <f t="shared" si="22"/>
        <v>1</v>
      </c>
      <c r="I25" s="18">
        <f t="shared" si="22"/>
        <v>3356283.37</v>
      </c>
      <c r="J25" s="18">
        <f t="shared" si="22"/>
        <v>3892326.8304000003</v>
      </c>
      <c r="K25" s="19">
        <f t="shared" si="22"/>
        <v>0.99999999999999989</v>
      </c>
      <c r="L25" s="16">
        <f t="shared" si="22"/>
        <v>19</v>
      </c>
      <c r="M25" s="17">
        <f t="shared" si="22"/>
        <v>1</v>
      </c>
      <c r="N25" s="18">
        <f t="shared" si="22"/>
        <v>176171.56</v>
      </c>
      <c r="O25" s="18">
        <f t="shared" si="22"/>
        <v>213167.58000000002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200000000000003" customHeight="1" x14ac:dyDescent="0.25">
      <c r="A27" s="14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25">
      <c r="A28" s="146" t="str">
        <f>'CONTRACTACIO 1r TR 2024'!A28:Q28</f>
        <v>https://bcnroc.ajuntament.barcelona.cat/jspui/bitstream/11703/135210/3/GM_Pressupost2024.pdf#page=247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41" t="s">
        <v>36</v>
      </c>
      <c r="B29" s="141"/>
      <c r="C29" s="141"/>
      <c r="D29" s="141"/>
      <c r="E29" s="141"/>
      <c r="F29" s="141"/>
      <c r="G29" s="141"/>
      <c r="H29" s="141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22" t="s">
        <v>10</v>
      </c>
      <c r="B31" s="127" t="s">
        <v>17</v>
      </c>
      <c r="C31" s="128"/>
      <c r="D31" s="128"/>
      <c r="E31" s="128"/>
      <c r="F31" s="129"/>
      <c r="G31" s="24"/>
      <c r="J31" s="133" t="s">
        <v>15</v>
      </c>
      <c r="K31" s="134"/>
      <c r="L31" s="127" t="s">
        <v>16</v>
      </c>
      <c r="M31" s="128"/>
      <c r="N31" s="128"/>
      <c r="O31" s="128"/>
      <c r="P31" s="129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3"/>
      <c r="B32" s="142"/>
      <c r="C32" s="143"/>
      <c r="D32" s="143"/>
      <c r="E32" s="143"/>
      <c r="F32" s="144"/>
      <c r="G32" s="24"/>
      <c r="J32" s="135"/>
      <c r="K32" s="136"/>
      <c r="L32" s="130"/>
      <c r="M32" s="131"/>
      <c r="N32" s="131"/>
      <c r="O32" s="131"/>
      <c r="P32" s="132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4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7"/>
      <c r="K33" s="138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23">B13+G13+L13+Q13+AA13+V13</f>
        <v>11</v>
      </c>
      <c r="C34" s="8">
        <f t="shared" ref="C34:C42" si="24">IF(B34,B34/$B$46,"")</f>
        <v>2.9333333333333333E-2</v>
      </c>
      <c r="D34" s="10">
        <f t="shared" ref="D34:D45" si="25">D13+I13+N13+S13+AC13+X13</f>
        <v>2083612.8</v>
      </c>
      <c r="E34" s="11">
        <f t="shared" ref="E34:E45" si="26">E13+J13+O13+T13+AD13+Y13</f>
        <v>2521171.4900000002</v>
      </c>
      <c r="F34" s="21">
        <f t="shared" ref="F34:F43" si="27">IF(E34,E34/$E$46,"")</f>
        <v>0.37262013702383356</v>
      </c>
      <c r="J34" s="102" t="s">
        <v>3</v>
      </c>
      <c r="K34" s="103"/>
      <c r="L34" s="54">
        <f>B25</f>
        <v>7</v>
      </c>
      <c r="M34" s="8">
        <f>IF(L34,L34/$L$40,"")</f>
        <v>1.8666666666666668E-2</v>
      </c>
      <c r="N34" s="55">
        <f>D25</f>
        <v>2298141.34</v>
      </c>
      <c r="O34" s="55">
        <f>E25</f>
        <v>2660569.04</v>
      </c>
      <c r="P34" s="56">
        <f>IF(O34,O34/$O$40,"")</f>
        <v>0.39322259678819754</v>
      </c>
    </row>
    <row r="35" spans="1:33" s="24" customFormat="1" ht="30" customHeight="1" x14ac:dyDescent="0.25">
      <c r="A35" s="41" t="s">
        <v>18</v>
      </c>
      <c r="B35" s="12">
        <f t="shared" si="23"/>
        <v>5</v>
      </c>
      <c r="C35" s="8">
        <f t="shared" si="24"/>
        <v>1.3333333333333334E-2</v>
      </c>
      <c r="D35" s="13">
        <f t="shared" si="25"/>
        <v>2399002.71</v>
      </c>
      <c r="E35" s="14">
        <f t="shared" si="26"/>
        <v>2782611.3000000003</v>
      </c>
      <c r="F35" s="21">
        <f t="shared" si="27"/>
        <v>0.41126000670825752</v>
      </c>
      <c r="J35" s="98" t="s">
        <v>1</v>
      </c>
      <c r="K35" s="99"/>
      <c r="L35" s="57">
        <f>G25</f>
        <v>349</v>
      </c>
      <c r="M35" s="8">
        <f>IF(L35,L35/$L$40,"")</f>
        <v>0.93066666666666664</v>
      </c>
      <c r="N35" s="58">
        <f>I25</f>
        <v>3356283.37</v>
      </c>
      <c r="O35" s="58">
        <f>J25</f>
        <v>3892326.8304000003</v>
      </c>
      <c r="P35" s="56">
        <f>IF(O35,O35/$O$40,"")</f>
        <v>0.57527199662454997</v>
      </c>
    </row>
    <row r="36" spans="1:33" ht="30" customHeight="1" x14ac:dyDescent="0.25">
      <c r="A36" s="41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4"/>
      <c r="J36" s="98" t="s">
        <v>2</v>
      </c>
      <c r="K36" s="99"/>
      <c r="L36" s="57">
        <f>L25</f>
        <v>19</v>
      </c>
      <c r="M36" s="8">
        <f>IF(L36,L36/$L$40,"")</f>
        <v>5.0666666666666665E-2</v>
      </c>
      <c r="N36" s="58">
        <f>N25</f>
        <v>176171.56</v>
      </c>
      <c r="O36" s="58">
        <f>O25</f>
        <v>213167.58000000002</v>
      </c>
      <c r="P36" s="56">
        <f>IF(O36,O36/$O$40,"")</f>
        <v>3.150540658725242E-2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98" t="s">
        <v>34</v>
      </c>
      <c r="K37" s="99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98" t="s">
        <v>5</v>
      </c>
      <c r="K38" s="99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98" t="s">
        <v>4</v>
      </c>
      <c r="K39" s="99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23"/>
        <v>1</v>
      </c>
      <c r="C40" s="8">
        <f t="shared" si="24"/>
        <v>2.6666666666666666E-3</v>
      </c>
      <c r="D40" s="13">
        <f t="shared" si="25"/>
        <v>777181.19</v>
      </c>
      <c r="E40" s="14">
        <f t="shared" si="26"/>
        <v>777181.19</v>
      </c>
      <c r="F40" s="21">
        <f t="shared" si="27"/>
        <v>0.11486460268918318</v>
      </c>
      <c r="G40" s="24"/>
      <c r="J40" s="100" t="s">
        <v>0</v>
      </c>
      <c r="K40" s="101"/>
      <c r="L40" s="79">
        <f>SUM(L34:L39)</f>
        <v>375</v>
      </c>
      <c r="M40" s="17">
        <f>SUM(M34:M39)</f>
        <v>1</v>
      </c>
      <c r="N40" s="80">
        <f>SUM(N34:N39)</f>
        <v>5830596.2699999996</v>
      </c>
      <c r="O40" s="81">
        <f>SUM(O34:O39)</f>
        <v>6766063.4504000004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23"/>
        <v>12</v>
      </c>
      <c r="C41" s="8">
        <f t="shared" si="24"/>
        <v>3.2000000000000001E-2</v>
      </c>
      <c r="D41" s="13">
        <f t="shared" si="25"/>
        <v>165741.47</v>
      </c>
      <c r="E41" s="14">
        <f t="shared" si="26"/>
        <v>194979.08000000002</v>
      </c>
      <c r="F41" s="21">
        <f t="shared" si="27"/>
        <v>2.8817211282355492E-2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3">
      <c r="A42" s="44" t="s">
        <v>32</v>
      </c>
      <c r="B42" s="12">
        <f t="shared" si="23"/>
        <v>345</v>
      </c>
      <c r="C42" s="8">
        <f t="shared" si="24"/>
        <v>0.92</v>
      </c>
      <c r="D42" s="13">
        <f t="shared" si="25"/>
        <v>366759.86</v>
      </c>
      <c r="E42" s="14">
        <f t="shared" si="26"/>
        <v>443779.52</v>
      </c>
      <c r="F42" s="21">
        <f t="shared" si="27"/>
        <v>6.5589027246524614E-2</v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23"/>
        <v>1</v>
      </c>
      <c r="C45" s="8">
        <f t="shared" ref="C45" si="32">IF(B45,B45/$B$46,"")</f>
        <v>2.6666666666666666E-3</v>
      </c>
      <c r="D45" s="13">
        <f t="shared" si="25"/>
        <v>38298.239999999998</v>
      </c>
      <c r="E45" s="14">
        <f t="shared" si="26"/>
        <v>46340.8704</v>
      </c>
      <c r="F45" s="21">
        <f t="shared" ref="F45" si="33">IF(E45,E45/$E$46,"")</f>
        <v>6.8490150498456215E-3</v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375</v>
      </c>
      <c r="C46" s="17">
        <f>SUM(C34:C45)</f>
        <v>1</v>
      </c>
      <c r="D46" s="18">
        <f>SUM(D34:D45)</f>
        <v>5830596.2699999996</v>
      </c>
      <c r="E46" s="18">
        <f>SUM(E34:E45)</f>
        <v>6766063.4504000004</v>
      </c>
      <c r="F46" s="19">
        <f>SUM(F34:F45)</f>
        <v>0.99999999999999989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40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Institut Municipal de l'Habitatge i la Rehabilitació de Barcelona (IMHAB)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4" t="s">
        <v>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6"/>
    </row>
    <row r="11" spans="1:31" ht="30" customHeight="1" thickBot="1" x14ac:dyDescent="0.35">
      <c r="A11" s="139" t="s">
        <v>10</v>
      </c>
      <c r="B11" s="107" t="s">
        <v>3</v>
      </c>
      <c r="C11" s="108"/>
      <c r="D11" s="108"/>
      <c r="E11" s="108"/>
      <c r="F11" s="109"/>
      <c r="G11" s="110" t="s">
        <v>1</v>
      </c>
      <c r="H11" s="111"/>
      <c r="I11" s="111"/>
      <c r="J11" s="111"/>
      <c r="K11" s="112"/>
      <c r="L11" s="125" t="s">
        <v>2</v>
      </c>
      <c r="M11" s="126"/>
      <c r="N11" s="126"/>
      <c r="O11" s="126"/>
      <c r="P11" s="126"/>
      <c r="Q11" s="113" t="s">
        <v>34</v>
      </c>
      <c r="R11" s="114"/>
      <c r="S11" s="114"/>
      <c r="T11" s="114"/>
      <c r="U11" s="115"/>
      <c r="V11" s="119" t="s">
        <v>5</v>
      </c>
      <c r="W11" s="120"/>
      <c r="X11" s="120"/>
      <c r="Y11" s="120"/>
      <c r="Z11" s="121"/>
      <c r="AA11" s="116" t="s">
        <v>4</v>
      </c>
      <c r="AB11" s="117"/>
      <c r="AC11" s="117"/>
      <c r="AD11" s="117"/>
      <c r="AE11" s="118"/>
    </row>
    <row r="12" spans="1:31" ht="39" customHeight="1" thickBot="1" x14ac:dyDescent="0.35">
      <c r="A12" s="140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customHeight="1" x14ac:dyDescent="0.3">
      <c r="A27" s="14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">
      <c r="A28" s="146" t="str">
        <f>'CONTRACTACIO 1r TR 2024'!A28:Q28</f>
        <v>https://bcnroc.ajuntament.barcelona.cat/jspui/bitstream/11703/135210/3/GM_Pressupost2024.pdf#page=247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41" t="s">
        <v>36</v>
      </c>
      <c r="B29" s="141"/>
      <c r="C29" s="141"/>
      <c r="D29" s="141"/>
      <c r="E29" s="141"/>
      <c r="F29" s="141"/>
      <c r="G29" s="141"/>
      <c r="H29" s="141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22" t="s">
        <v>10</v>
      </c>
      <c r="B31" s="127" t="s">
        <v>17</v>
      </c>
      <c r="C31" s="128"/>
      <c r="D31" s="128"/>
      <c r="E31" s="128"/>
      <c r="F31" s="129"/>
      <c r="G31" s="24"/>
      <c r="J31" s="133" t="s">
        <v>15</v>
      </c>
      <c r="K31" s="134"/>
      <c r="L31" s="127" t="s">
        <v>16</v>
      </c>
      <c r="M31" s="128"/>
      <c r="N31" s="128"/>
      <c r="O31" s="128"/>
      <c r="P31" s="129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3"/>
      <c r="B32" s="142"/>
      <c r="C32" s="143"/>
      <c r="D32" s="143"/>
      <c r="E32" s="143"/>
      <c r="F32" s="144"/>
      <c r="G32" s="24"/>
      <c r="J32" s="135"/>
      <c r="K32" s="136"/>
      <c r="L32" s="130"/>
      <c r="M32" s="131"/>
      <c r="N32" s="131"/>
      <c r="O32" s="131"/>
      <c r="P32" s="132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4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7"/>
      <c r="K33" s="138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02" t="s">
        <v>3</v>
      </c>
      <c r="K34" s="103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3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98" t="s">
        <v>1</v>
      </c>
      <c r="K35" s="99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3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98" t="s">
        <v>2</v>
      </c>
      <c r="K36" s="99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98" t="s">
        <v>34</v>
      </c>
      <c r="K37" s="99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98" t="s">
        <v>5</v>
      </c>
      <c r="K38" s="99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98" t="s">
        <v>4</v>
      </c>
      <c r="K39" s="99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100" t="s">
        <v>0</v>
      </c>
      <c r="K40" s="101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3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6" customWidth="1"/>
    <col min="2" max="2" width="11.109375" style="59" customWidth="1"/>
    <col min="3" max="3" width="10.6640625" style="26" customWidth="1"/>
    <col min="4" max="4" width="19.109375" style="26" customWidth="1"/>
    <col min="5" max="5" width="19.664062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1" width="11.44140625" style="26" customWidth="1"/>
    <col min="12" max="12" width="11.6640625" style="26" customWidth="1"/>
    <col min="13" max="13" width="10.6640625" style="26" customWidth="1"/>
    <col min="14" max="14" width="20.1093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5.441406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37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57</v>
      </c>
      <c r="B7" s="30" t="s">
        <v>58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Institut Municipal de l'Habitatge i la Rehabilitació de Barcelona (IMHAB)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47" t="s">
        <v>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9"/>
    </row>
    <row r="11" spans="1:31" ht="30" customHeight="1" thickBot="1" x14ac:dyDescent="0.35">
      <c r="A11" s="150" t="s">
        <v>10</v>
      </c>
      <c r="B11" s="107" t="s">
        <v>3</v>
      </c>
      <c r="C11" s="108"/>
      <c r="D11" s="108"/>
      <c r="E11" s="108"/>
      <c r="F11" s="109"/>
      <c r="G11" s="110" t="s">
        <v>1</v>
      </c>
      <c r="H11" s="111"/>
      <c r="I11" s="111"/>
      <c r="J11" s="111"/>
      <c r="K11" s="112"/>
      <c r="L11" s="125" t="s">
        <v>2</v>
      </c>
      <c r="M11" s="126"/>
      <c r="N11" s="126"/>
      <c r="O11" s="126"/>
      <c r="P11" s="126"/>
      <c r="Q11" s="113" t="s">
        <v>34</v>
      </c>
      <c r="R11" s="114"/>
      <c r="S11" s="114"/>
      <c r="T11" s="114"/>
      <c r="U11" s="115"/>
      <c r="V11" s="116" t="s">
        <v>4</v>
      </c>
      <c r="W11" s="117"/>
      <c r="X11" s="117"/>
      <c r="Y11" s="117"/>
      <c r="Z11" s="118"/>
      <c r="AA11" s="119" t="s">
        <v>5</v>
      </c>
      <c r="AB11" s="120"/>
      <c r="AC11" s="120"/>
      <c r="AD11" s="120"/>
      <c r="AE11" s="121"/>
    </row>
    <row r="12" spans="1:31" ht="39" customHeight="1" thickBot="1" x14ac:dyDescent="0.35">
      <c r="A12" s="151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25">
      <c r="A13" s="39" t="s">
        <v>25</v>
      </c>
      <c r="B13" s="9">
        <f>'CONTRACTACIO 1r TR 2024'!B13+'CONTRACTACIO 2n TR 2024'!B13+'CONTRACTACIO 3r TR 2024'!B13+'CONTRACTACIO 4t TR 2024'!B13</f>
        <v>1</v>
      </c>
      <c r="C13" s="20">
        <f t="shared" ref="C13:C24" si="0">IF(B13,B13/$B$25,"")</f>
        <v>3.7037037037037035E-2</v>
      </c>
      <c r="D13" s="10">
        <f>'CONTRACTACIO 1r TR 2024'!D13+'CONTRACTACIO 2n TR 2024'!D13+'CONTRACTACIO 3r TR 2024'!D13+'CONTRACTACIO 4t TR 2024'!D13</f>
        <v>6095386.5800000001</v>
      </c>
      <c r="E13" s="10">
        <f>'CONTRACTACIO 1r TR 2024'!E13+'CONTRACTACIO 2n TR 2024'!E13+'CONTRACTACIO 3r TR 2024'!E13+'CONTRACTACIO 4t TR 2024'!E13</f>
        <v>6704925.2380000008</v>
      </c>
      <c r="F13" s="21">
        <f t="shared" ref="F13:F24" si="1">IF(E13,E13/$E$25,"")</f>
        <v>0.52482658898445866</v>
      </c>
      <c r="G13" s="9">
        <f>'CONTRACTACIO 1r TR 2024'!G13+'CONTRACTACIO 2n TR 2024'!G13+'CONTRACTACIO 3r TR 2024'!G13+'CONTRACTACIO 4t TR 2024'!G13</f>
        <v>24</v>
      </c>
      <c r="H13" s="20">
        <f t="shared" ref="H13:H24" si="2">IF(G13,G13/$G$25,"")</f>
        <v>1.873536299765808E-2</v>
      </c>
      <c r="I13" s="10">
        <f>'CONTRACTACIO 1r TR 2024'!I13+'CONTRACTACIO 2n TR 2024'!I13+'CONTRACTACIO 3r TR 2024'!I13+'CONTRACTACIO 4t TR 2024'!I13</f>
        <v>7452719.5300000003</v>
      </c>
      <c r="J13" s="10">
        <f>'CONTRACTACIO 1r TR 2024'!J13+'CONTRACTACIO 2n TR 2024'!J13+'CONTRACTACIO 3r TR 2024'!J13+'CONTRACTACIO 4t TR 2024'!J13</f>
        <v>9017790.629999999</v>
      </c>
      <c r="K13" s="21">
        <f t="shared" ref="K13:K24" si="3">IF(J13,J13/$J$25,"")</f>
        <v>0.73110462141170696</v>
      </c>
      <c r="L13" s="9">
        <f>'CONTRACTACIO 1r TR 2024'!L13+'CONTRACTACIO 2n TR 2024'!L13+'CONTRACTACIO 3r TR 2024'!L13+'CONTRACTACIO 4t TR 2024'!L13</f>
        <v>1</v>
      </c>
      <c r="M13" s="20">
        <f t="shared" ref="M13:M24" si="4">IF(L13,L13/$L$25,"")</f>
        <v>9.9009900990099011E-3</v>
      </c>
      <c r="N13" s="10">
        <f>'CONTRACTACIO 1r TR 2024'!N13+'CONTRACTACIO 2n TR 2024'!N13+'CONTRACTACIO 3r TR 2024'!N13+'CONTRACTACIO 4t TR 2024'!N13</f>
        <v>155000</v>
      </c>
      <c r="O13" s="10">
        <f>'CONTRACTACIO 1r TR 2024'!O13+'CONTRACTACIO 2n TR 2024'!O13+'CONTRACTACIO 3r TR 2024'!O13+'CONTRACTACIO 4t TR 2024'!O13</f>
        <v>187550</v>
      </c>
      <c r="P13" s="21">
        <f t="shared" ref="P13:P24" si="5">IF(O13,O13/$O$25,"")</f>
        <v>0.26445751889077657</v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9">
        <f>'CONTRACTACIO 1r TR 2024'!B14+'CONTRACTACIO 2n TR 2024'!B14+'CONTRACTACIO 3r TR 2024'!B14+'CONTRACTACIO 4t TR 2024'!B14</f>
        <v>14</v>
      </c>
      <c r="C14" s="20">
        <f t="shared" si="0"/>
        <v>0.51851851851851849</v>
      </c>
      <c r="D14" s="13">
        <f>'CONTRACTACIO 1r TR 2024'!D14+'CONTRACTACIO 2n TR 2024'!D14+'CONTRACTACIO 3r TR 2024'!D14+'CONTRACTACIO 4t TR 2024'!D14</f>
        <v>4995980.58</v>
      </c>
      <c r="E14" s="13">
        <f>'CONTRACTACIO 1r TR 2024'!E14+'CONTRACTACIO 2n TR 2024'!E14+'CONTRACTACIO 3r TR 2024'!E14+'CONTRACTACIO 4t TR 2024'!E14</f>
        <v>5680423.8300000001</v>
      </c>
      <c r="F14" s="21">
        <f t="shared" si="1"/>
        <v>0.44463396038912467</v>
      </c>
      <c r="G14" s="9">
        <f>'CONTRACTACIO 1r TR 2024'!G14+'CONTRACTACIO 2n TR 2024'!G14+'CONTRACTACIO 3r TR 2024'!G14+'CONTRACTACIO 4t TR 2024'!G14</f>
        <v>5</v>
      </c>
      <c r="H14" s="20">
        <f t="shared" si="2"/>
        <v>3.9032006245120999E-3</v>
      </c>
      <c r="I14" s="13">
        <f>'CONTRACTACIO 1r TR 2024'!I14+'CONTRACTACIO 2n TR 2024'!I14+'CONTRACTACIO 3r TR 2024'!I14+'CONTRACTACIO 4t TR 2024'!I14</f>
        <v>293985.81</v>
      </c>
      <c r="J14" s="13">
        <f>'CONTRACTACIO 1r TR 2024'!J14+'CONTRACTACIO 2n TR 2024'!J14+'CONTRACTACIO 3r TR 2024'!J14+'CONTRACTACIO 4t TR 2024'!J14</f>
        <v>355722.82999999996</v>
      </c>
      <c r="K14" s="21">
        <f t="shared" si="3"/>
        <v>2.8839725341311347E-2</v>
      </c>
      <c r="L14" s="9">
        <f>'CONTRACTACIO 1r TR 2024'!L14+'CONTRACTACIO 2n TR 2024'!L14+'CONTRACTACIO 3r TR 2024'!L14+'CONTRACTACIO 4t TR 2024'!L14</f>
        <v>1</v>
      </c>
      <c r="M14" s="20">
        <f t="shared" si="4"/>
        <v>9.9009900990099011E-3</v>
      </c>
      <c r="N14" s="13">
        <f>'CONTRACTACIO 1r TR 2024'!N14+'CONTRACTACIO 2n TR 2024'!N14+'CONTRACTACIO 3r TR 2024'!N14+'CONTRACTACIO 4t TR 2024'!N14</f>
        <v>58878.6</v>
      </c>
      <c r="O14" s="13">
        <f>'CONTRACTACIO 1r TR 2024'!O14+'CONTRACTACIO 2n TR 2024'!O14+'CONTRACTACIO 3r TR 2024'!O14+'CONTRACTACIO 4t TR 2024'!O14</f>
        <v>71243.106</v>
      </c>
      <c r="P14" s="21">
        <f t="shared" si="5"/>
        <v>0.10045734497911275</v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4</v>
      </c>
      <c r="H15" s="20">
        <f t="shared" si="2"/>
        <v>3.1225604996096799E-3</v>
      </c>
      <c r="I15" s="13">
        <f>'CONTRACTACIO 1r TR 2024'!I15+'CONTRACTACIO 2n TR 2024'!I15+'CONTRACTACIO 3r TR 2024'!I15+'CONTRACTACIO 4t TR 2024'!I15</f>
        <v>71165</v>
      </c>
      <c r="J15" s="13">
        <f>'CONTRACTACIO 1r TR 2024'!J15+'CONTRACTACIO 2n TR 2024'!J15+'CONTRACTACIO 3r TR 2024'!J15+'CONTRACTACIO 4t TR 2024'!J15</f>
        <v>86109.65</v>
      </c>
      <c r="K15" s="21">
        <f t="shared" si="3"/>
        <v>6.9812180883539318E-3</v>
      </c>
      <c r="L15" s="9">
        <f>'CONTRACTACIO 1r TR 2024'!L15+'CONTRACTACIO 2n TR 2024'!L15+'CONTRACTACIO 3r TR 2024'!L15+'CONTRACTACIO 4t TR 2024'!L15</f>
        <v>1</v>
      </c>
      <c r="M15" s="20">
        <f t="shared" si="4"/>
        <v>9.9009900990099011E-3</v>
      </c>
      <c r="N15" s="13">
        <f>'CONTRACTACIO 1r TR 2024'!N15+'CONTRACTACIO 2n TR 2024'!N15+'CONTRACTACIO 3r TR 2024'!N15+'CONTRACTACIO 4t TR 2024'!N15</f>
        <v>59900</v>
      </c>
      <c r="O15" s="13">
        <f>'CONTRACTACIO 1r TR 2024'!O15+'CONTRACTACIO 2n TR 2024'!O15+'CONTRACTACIO 3r TR 2024'!O15+'CONTRACTACIO 4t TR 2024'!O15</f>
        <v>72479</v>
      </c>
      <c r="P15" s="21">
        <f t="shared" si="5"/>
        <v>0.10220003471972591</v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25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2</v>
      </c>
      <c r="M18" s="20">
        <f t="shared" si="4"/>
        <v>1.9801980198019802E-2</v>
      </c>
      <c r="N18" s="13">
        <f>'CONTRACTACIO 1r TR 2024'!N18+'CONTRACTACIO 2n TR 2024'!N18+'CONTRACTACIO 3r TR 2024'!N18+'CONTRACTACIO 4t TR 2024'!N18</f>
        <v>216936.05</v>
      </c>
      <c r="O18" s="13">
        <f>'CONTRACTACIO 1r TR 2024'!O18+'CONTRACTACIO 2n TR 2024'!O18+'CONTRACTACIO 3r TR 2024'!O18+'CONTRACTACIO 4t TR 2024'!O18</f>
        <v>262492.62</v>
      </c>
      <c r="P18" s="21">
        <f t="shared" si="5"/>
        <v>0.37013141568829344</v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25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2</v>
      </c>
      <c r="H19" s="20">
        <f t="shared" si="2"/>
        <v>1.56128024980484E-3</v>
      </c>
      <c r="I19" s="13">
        <f>'CONTRACTACIO 1r TR 2024'!I19+'CONTRACTACIO 2n TR 2024'!I19+'CONTRACTACIO 3r TR 2024'!I19+'CONTRACTACIO 4t TR 2024'!I19</f>
        <v>797181.19</v>
      </c>
      <c r="J19" s="13">
        <f>'CONTRACTACIO 1r TR 2024'!J19+'CONTRACTACIO 2n TR 2024'!J19+'CONTRACTACIO 3r TR 2024'!J19+'CONTRACTACIO 4t TR 2024'!J19</f>
        <v>801381.19</v>
      </c>
      <c r="K19" s="21">
        <f t="shared" si="3"/>
        <v>6.4970846581011529E-2</v>
      </c>
      <c r="L19" s="9">
        <f>'CONTRACTACIO 1r TR 2024'!L19+'CONTRACTACIO 2n TR 2024'!L19+'CONTRACTACIO 3r TR 2024'!L19+'CONTRACTACIO 4t TR 2024'!L19</f>
        <v>1</v>
      </c>
      <c r="M19" s="20">
        <f t="shared" si="4"/>
        <v>9.9009900990099011E-3</v>
      </c>
      <c r="N19" s="13">
        <f>'CONTRACTACIO 1r TR 2024'!N19+'CONTRACTACIO 2n TR 2024'!N19+'CONTRACTACIO 3r TR 2024'!N19+'CONTRACTACIO 4t TR 2024'!N19</f>
        <v>8927.7000000000007</v>
      </c>
      <c r="O19" s="13">
        <f>'CONTRACTACIO 1r TR 2024'!O19+'CONTRACTACIO 2n TR 2024'!O19+'CONTRACTACIO 3r TR 2024'!O19+'CONTRACTACIO 4t TR 2024'!O19</f>
        <v>10802.52</v>
      </c>
      <c r="P19" s="21">
        <f t="shared" si="5"/>
        <v>1.5232245465038612E-2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25">
      <c r="A20" s="43" t="s">
        <v>29</v>
      </c>
      <c r="B20" s="9">
        <f>'CONTRACTACIO 1r TR 2024'!B20+'CONTRACTACIO 2n TR 2024'!B20+'CONTRACTACIO 3r TR 2024'!B20+'CONTRACTACIO 4t TR 2024'!B20</f>
        <v>11</v>
      </c>
      <c r="C20" s="20">
        <f t="shared" si="0"/>
        <v>0.40740740740740738</v>
      </c>
      <c r="D20" s="13">
        <f>'CONTRACTACIO 1r TR 2024'!D20+'CONTRACTACIO 2n TR 2024'!D20+'CONTRACTACIO 3r TR 2024'!D20+'CONTRACTACIO 4t TR 2024'!D20</f>
        <v>268248.87</v>
      </c>
      <c r="E20" s="13">
        <f>'CONTRACTACIO 1r TR 2024'!E20+'CONTRACTACIO 2n TR 2024'!E20+'CONTRACTACIO 3r TR 2024'!E20+'CONTRACTACIO 4t TR 2024'!E20</f>
        <v>324581.13</v>
      </c>
      <c r="F20" s="21">
        <f t="shared" si="1"/>
        <v>2.5406518530762048E-2</v>
      </c>
      <c r="G20" s="9">
        <f>'CONTRACTACIO 1r TR 2024'!G20+'CONTRACTACIO 2n TR 2024'!G20+'CONTRACTACIO 3r TR 2024'!G20+'CONTRACTACIO 4t TR 2024'!G20</f>
        <v>33</v>
      </c>
      <c r="H20" s="20">
        <f t="shared" si="2"/>
        <v>2.576112412177986E-2</v>
      </c>
      <c r="I20" s="13">
        <f>'CONTRACTACIO 1r TR 2024'!I20+'CONTRACTACIO 2n TR 2024'!I20+'CONTRACTACIO 3r TR 2024'!I20+'CONTRACTACIO 4t TR 2024'!I20</f>
        <v>402720.85000000003</v>
      </c>
      <c r="J20" s="13">
        <f>'CONTRACTACIO 1r TR 2024'!J20+'CONTRACTACIO 2n TR 2024'!J20+'CONTRACTACIO 3r TR 2024'!J20+'CONTRACTACIO 4t TR 2024'!J20</f>
        <v>481875.38</v>
      </c>
      <c r="K20" s="21">
        <f t="shared" si="3"/>
        <v>3.9067364914250897E-2</v>
      </c>
      <c r="L20" s="9">
        <f>'CONTRACTACIO 1r TR 2024'!L20+'CONTRACTACIO 2n TR 2024'!L20+'CONTRACTACIO 3r TR 2024'!L20+'CONTRACTACIO 4t TR 2024'!L20</f>
        <v>0</v>
      </c>
      <c r="M20" s="20" t="str">
        <f t="shared" si="4"/>
        <v/>
      </c>
      <c r="N20" s="13">
        <f>'CONTRACTACIO 1r TR 2024'!N20+'CONTRACTACIO 2n TR 2024'!N20+'CONTRACTACIO 3r TR 2024'!N20+'CONTRACTACIO 4t TR 2024'!N20</f>
        <v>0</v>
      </c>
      <c r="O20" s="13">
        <f>'CONTRACTACIO 1r TR 2024'!O20+'CONTRACTACIO 2n TR 2024'!O20+'CONTRACTACIO 3r TR 2024'!O20+'CONTRACTACIO 4t TR 2024'!O20</f>
        <v>0</v>
      </c>
      <c r="P20" s="21" t="str">
        <f t="shared" si="5"/>
        <v/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" customHeight="1" x14ac:dyDescent="0.3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1212</v>
      </c>
      <c r="H21" s="20">
        <f t="shared" si="2"/>
        <v>0.94613583138173307</v>
      </c>
      <c r="I21" s="13">
        <f>'CONTRACTACIO 1r TR 2024'!I21+'CONTRACTACIO 2n TR 2024'!I21+'CONTRACTACIO 3r TR 2024'!I21+'CONTRACTACIO 4t TR 2024'!I21</f>
        <v>1277068.1499999999</v>
      </c>
      <c r="J21" s="13">
        <f>'CONTRACTACIO 1r TR 2024'!J21+'CONTRACTACIO 2n TR 2024'!J21+'CONTRACTACIO 3r TR 2024'!J21+'CONTRACTACIO 4t TR 2024'!J21</f>
        <v>1545253.0200000014</v>
      </c>
      <c r="K21" s="21">
        <f t="shared" si="3"/>
        <v>0.12527920313585703</v>
      </c>
      <c r="L21" s="9">
        <f>'CONTRACTACIO 1r TR 2024'!L21+'CONTRACTACIO 2n TR 2024'!L21+'CONTRACTACIO 3r TR 2024'!L21+'CONTRACTACIO 4t TR 2024'!L21</f>
        <v>95</v>
      </c>
      <c r="M21" s="20">
        <f t="shared" si="4"/>
        <v>0.94059405940594054</v>
      </c>
      <c r="N21" s="13">
        <f>'CONTRACTACIO 1r TR 2024'!N21+'CONTRACTACIO 2n TR 2024'!N21+'CONTRACTACIO 3r TR 2024'!N21+'CONTRACTACIO 4t TR 2024'!N21</f>
        <v>86463.12</v>
      </c>
      <c r="O21" s="13">
        <f>'CONTRACTACIO 1r TR 2024'!O21+'CONTRACTACIO 2n TR 2024'!O21+'CONTRACTACIO 3r TR 2024'!O21+'CONTRACTACIO 4t TR 2024'!O21</f>
        <v>104620.38</v>
      </c>
      <c r="P21" s="21">
        <f t="shared" si="5"/>
        <v>0.14752144025705266</v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" customHeight="1" x14ac:dyDescent="0.25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3">
      <c r="A24" s="90" t="s">
        <v>52</v>
      </c>
      <c r="B24" s="77">
        <f>'CONTRACTACIO 1r TR 2024'!B24+'CONTRACTACIO 2n TR 2024'!B24+'CONTRACTACIO 3r TR 2024'!B24+'CONTRACTACIO 4t TR 2024'!B24</f>
        <v>1</v>
      </c>
      <c r="C24" s="62">
        <f t="shared" si="0"/>
        <v>3.7037037037037035E-2</v>
      </c>
      <c r="D24" s="73">
        <f>'CONTRACTACIO 1r TR 2024'!D24+'CONTRACTACIO 2n TR 2024'!D24+'CONTRACTACIO 3r TR 2024'!D24+'CONTRACTACIO 4t TR 2024'!D24</f>
        <v>54194.879999999997</v>
      </c>
      <c r="E24" s="74">
        <f>'CONTRACTACIO 1r TR 2024'!E24+'CONTRACTACIO 2n TR 2024'!E24+'CONTRACTACIO 3r TR 2024'!E24+'CONTRACTACIO 4t TR 2024'!E24</f>
        <v>65575.804799999998</v>
      </c>
      <c r="F24" s="63">
        <f t="shared" si="1"/>
        <v>5.1329320956545899E-3</v>
      </c>
      <c r="G24" s="77">
        <f>'CONTRACTACIO 1r TR 2024'!G24+'CONTRACTACIO 2n TR 2024'!G24+'CONTRACTACIO 3r TR 2024'!G24+'CONTRACTACIO 4t TR 2024'!G24</f>
        <v>1</v>
      </c>
      <c r="H24" s="62">
        <f t="shared" si="2"/>
        <v>7.8064012490241998E-4</v>
      </c>
      <c r="I24" s="73">
        <f>'CONTRACTACIO 1r TR 2024'!I24+'CONTRACTACIO 2n TR 2024'!I24+'CONTRACTACIO 3r TR 2024'!I24+'CONTRACTACIO 4t TR 2024'!I24</f>
        <v>38298.239999999998</v>
      </c>
      <c r="J24" s="74">
        <f>'CONTRACTACIO 1r TR 2024'!J24+'CONTRACTACIO 2n TR 2024'!J24+'CONTRACTACIO 3r TR 2024'!J24+'CONTRACTACIO 4t TR 2024'!J24</f>
        <v>46340.8704</v>
      </c>
      <c r="K24" s="63">
        <f t="shared" si="3"/>
        <v>3.7570205275081867E-3</v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">
      <c r="A25" s="78" t="s">
        <v>0</v>
      </c>
      <c r="B25" s="16">
        <f t="shared" ref="B25:AE25" si="12">SUM(B13:B24)</f>
        <v>27</v>
      </c>
      <c r="C25" s="17">
        <f t="shared" si="12"/>
        <v>1</v>
      </c>
      <c r="D25" s="18">
        <f t="shared" si="12"/>
        <v>11413810.91</v>
      </c>
      <c r="E25" s="18">
        <f t="shared" si="12"/>
        <v>12775506.002800001</v>
      </c>
      <c r="F25" s="19">
        <f t="shared" si="12"/>
        <v>0.99999999999999989</v>
      </c>
      <c r="G25" s="16">
        <f t="shared" si="12"/>
        <v>1281</v>
      </c>
      <c r="H25" s="17">
        <f t="shared" si="12"/>
        <v>1</v>
      </c>
      <c r="I25" s="18">
        <f t="shared" si="12"/>
        <v>10333138.77</v>
      </c>
      <c r="J25" s="18">
        <f t="shared" si="12"/>
        <v>12334473.570400001</v>
      </c>
      <c r="K25" s="19">
        <f t="shared" si="12"/>
        <v>0.99999999999999978</v>
      </c>
      <c r="L25" s="16">
        <f t="shared" si="12"/>
        <v>101</v>
      </c>
      <c r="M25" s="17">
        <f t="shared" si="12"/>
        <v>1</v>
      </c>
      <c r="N25" s="18">
        <f t="shared" si="12"/>
        <v>586105.47</v>
      </c>
      <c r="O25" s="18">
        <f t="shared" si="12"/>
        <v>709187.62600000005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customHeight="1" x14ac:dyDescent="0.3">
      <c r="A27" s="14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">
      <c r="A28" s="146" t="str">
        <f>'CONTRACTACIO 1r TR 2024'!A28:Q28</f>
        <v>https://bcnroc.ajuntament.barcelona.cat/jspui/bitstream/11703/135210/3/GM_Pressupost2024.pdf#page=247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41" t="s">
        <v>36</v>
      </c>
      <c r="B29" s="141"/>
      <c r="C29" s="141"/>
      <c r="D29" s="141"/>
      <c r="E29" s="141"/>
      <c r="F29" s="141"/>
      <c r="G29" s="141"/>
      <c r="H29" s="141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3">
      <c r="A31" s="152" t="s">
        <v>10</v>
      </c>
      <c r="B31" s="155" t="s">
        <v>17</v>
      </c>
      <c r="C31" s="156"/>
      <c r="D31" s="156"/>
      <c r="E31" s="156"/>
      <c r="F31" s="157"/>
      <c r="G31" s="24"/>
      <c r="H31" s="47"/>
      <c r="I31" s="47"/>
      <c r="J31" s="161" t="s">
        <v>15</v>
      </c>
      <c r="K31" s="162"/>
      <c r="L31" s="155" t="s">
        <v>16</v>
      </c>
      <c r="M31" s="156"/>
      <c r="N31" s="156"/>
      <c r="O31" s="156"/>
      <c r="P31" s="157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5">
      <c r="A32" s="153"/>
      <c r="B32" s="158"/>
      <c r="C32" s="159"/>
      <c r="D32" s="159"/>
      <c r="E32" s="159"/>
      <c r="F32" s="160"/>
      <c r="G32" s="24"/>
      <c r="J32" s="163"/>
      <c r="K32" s="164"/>
      <c r="L32" s="167"/>
      <c r="M32" s="168"/>
      <c r="N32" s="168"/>
      <c r="O32" s="168"/>
      <c r="P32" s="16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200000000000003" customHeight="1" thickBot="1" x14ac:dyDescent="0.35">
      <c r="A33" s="154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65"/>
      <c r="K33" s="166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" customHeight="1" x14ac:dyDescent="0.3">
      <c r="A34" s="39" t="s">
        <v>25</v>
      </c>
      <c r="B34" s="9">
        <f t="shared" ref="B34:B43" si="13">B13+G13+L13+Q13+V13+AA13</f>
        <v>26</v>
      </c>
      <c r="C34" s="8">
        <f t="shared" ref="C34:C40" si="14">IF(B34,B34/$B$46,"")</f>
        <v>1.8452803406671398E-2</v>
      </c>
      <c r="D34" s="10">
        <f t="shared" ref="D34:D43" si="15">D13+I13+N13+S13+X13+AC13</f>
        <v>13703106.109999999</v>
      </c>
      <c r="E34" s="11">
        <f t="shared" ref="E34:E43" si="16">E13+J13+O13+T13+Y13+AD13</f>
        <v>15910265.868000001</v>
      </c>
      <c r="F34" s="21">
        <f t="shared" ref="F34:F40" si="17">IF(E34,E34/$E$46,"")</f>
        <v>0.61621917334703857</v>
      </c>
      <c r="J34" s="102" t="s">
        <v>3</v>
      </c>
      <c r="K34" s="103"/>
      <c r="L34" s="54">
        <f>B25</f>
        <v>27</v>
      </c>
      <c r="M34" s="8">
        <f t="shared" ref="M34:M39" si="18">IF(L34,L34/$L$40,"")</f>
        <v>1.9162526614620298E-2</v>
      </c>
      <c r="N34" s="55">
        <f>D25</f>
        <v>11413810.91</v>
      </c>
      <c r="O34" s="55">
        <f>E25</f>
        <v>12775506.002800001</v>
      </c>
      <c r="P34" s="56">
        <f t="shared" ref="P34:P39" si="19">IF(O34,O34/$O$40,"")</f>
        <v>0.49480705183999296</v>
      </c>
    </row>
    <row r="35" spans="1:33" s="24" customFormat="1" ht="30" customHeight="1" x14ac:dyDescent="0.3">
      <c r="A35" s="41" t="s">
        <v>18</v>
      </c>
      <c r="B35" s="12">
        <f t="shared" si="13"/>
        <v>20</v>
      </c>
      <c r="C35" s="8">
        <f t="shared" si="14"/>
        <v>1.4194464158977998E-2</v>
      </c>
      <c r="D35" s="13">
        <f t="shared" si="15"/>
        <v>5348844.9899999993</v>
      </c>
      <c r="E35" s="14">
        <f t="shared" si="16"/>
        <v>6107389.7659999998</v>
      </c>
      <c r="F35" s="21">
        <f t="shared" si="17"/>
        <v>0.2365448009566023</v>
      </c>
      <c r="J35" s="98" t="s">
        <v>1</v>
      </c>
      <c r="K35" s="99"/>
      <c r="L35" s="57">
        <f>G25</f>
        <v>1281</v>
      </c>
      <c r="M35" s="8">
        <f t="shared" si="18"/>
        <v>0.90915542938254079</v>
      </c>
      <c r="N35" s="58">
        <f>I25</f>
        <v>10333138.77</v>
      </c>
      <c r="O35" s="58">
        <f>J25</f>
        <v>12334473.570400001</v>
      </c>
      <c r="P35" s="56">
        <f t="shared" si="19"/>
        <v>0.47772546167880198</v>
      </c>
    </row>
    <row r="36" spans="1:33" s="24" customFormat="1" ht="30" customHeight="1" x14ac:dyDescent="0.3">
      <c r="A36" s="41" t="s">
        <v>19</v>
      </c>
      <c r="B36" s="12">
        <f t="shared" si="13"/>
        <v>5</v>
      </c>
      <c r="C36" s="8">
        <f t="shared" si="14"/>
        <v>3.5486160397444995E-3</v>
      </c>
      <c r="D36" s="13">
        <f t="shared" si="15"/>
        <v>131065</v>
      </c>
      <c r="E36" s="14">
        <f t="shared" si="16"/>
        <v>158588.65</v>
      </c>
      <c r="F36" s="21">
        <f t="shared" si="17"/>
        <v>6.1422837063820476E-3</v>
      </c>
      <c r="J36" s="98" t="s">
        <v>2</v>
      </c>
      <c r="K36" s="99"/>
      <c r="L36" s="57">
        <f>L25</f>
        <v>101</v>
      </c>
      <c r="M36" s="8">
        <f t="shared" si="18"/>
        <v>7.1682044002838896E-2</v>
      </c>
      <c r="N36" s="58">
        <f>N25</f>
        <v>586105.47</v>
      </c>
      <c r="O36" s="58">
        <f>O25</f>
        <v>709187.62600000005</v>
      </c>
      <c r="P36" s="56">
        <f t="shared" si="19"/>
        <v>2.7467486481205096E-2</v>
      </c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98" t="s">
        <v>34</v>
      </c>
      <c r="K37" s="99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98" t="s">
        <v>5</v>
      </c>
      <c r="K38" s="99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2</v>
      </c>
      <c r="C39" s="8">
        <f t="shared" si="14"/>
        <v>1.4194464158977999E-3</v>
      </c>
      <c r="D39" s="13">
        <f t="shared" si="15"/>
        <v>216936.05</v>
      </c>
      <c r="E39" s="22">
        <f t="shared" si="16"/>
        <v>262492.62</v>
      </c>
      <c r="F39" s="21">
        <f t="shared" si="17"/>
        <v>1.0166579656687501E-2</v>
      </c>
      <c r="G39" s="24"/>
      <c r="H39" s="24"/>
      <c r="I39" s="24"/>
      <c r="J39" s="98" t="s">
        <v>4</v>
      </c>
      <c r="K39" s="99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3</v>
      </c>
      <c r="C40" s="8">
        <f t="shared" si="14"/>
        <v>2.1291696238466998E-3</v>
      </c>
      <c r="D40" s="13">
        <f t="shared" si="15"/>
        <v>806108.8899999999</v>
      </c>
      <c r="E40" s="14">
        <f t="shared" si="16"/>
        <v>812183.71</v>
      </c>
      <c r="F40" s="21">
        <f t="shared" si="17"/>
        <v>3.1456619174965686E-2</v>
      </c>
      <c r="G40" s="24"/>
      <c r="H40" s="24"/>
      <c r="I40" s="24"/>
      <c r="J40" s="100" t="s">
        <v>0</v>
      </c>
      <c r="K40" s="101"/>
      <c r="L40" s="79">
        <f>SUM(L34:L39)</f>
        <v>1409</v>
      </c>
      <c r="M40" s="17">
        <f>SUM(M34:M39)</f>
        <v>1</v>
      </c>
      <c r="N40" s="80">
        <f>SUM(N34:N39)</f>
        <v>22333055.149999999</v>
      </c>
      <c r="O40" s="81">
        <f>SUM(O34:O39)</f>
        <v>25819167.199200001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44</v>
      </c>
      <c r="C41" s="8">
        <f>IF(B41,B41/$B$46,"")</f>
        <v>3.1227821149751596E-2</v>
      </c>
      <c r="D41" s="13">
        <f t="shared" si="15"/>
        <v>670969.72</v>
      </c>
      <c r="E41" s="14">
        <f t="shared" si="16"/>
        <v>806456.51</v>
      </c>
      <c r="F41" s="21">
        <f>IF(E41,E41/$E$46,"")</f>
        <v>3.1234799471959254E-2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">
      <c r="A42" s="44" t="s">
        <v>32</v>
      </c>
      <c r="B42" s="12">
        <f t="shared" si="13"/>
        <v>1307</v>
      </c>
      <c r="C42" s="8">
        <f>IF(B42,B42/$B$46,"")</f>
        <v>0.92760823278921223</v>
      </c>
      <c r="D42" s="13">
        <f t="shared" si="15"/>
        <v>1363531.27</v>
      </c>
      <c r="E42" s="14">
        <f t="shared" si="16"/>
        <v>1649873.4000000013</v>
      </c>
      <c r="F42" s="21">
        <f>IF(E42,E42/$E$46,"")</f>
        <v>6.3901108322778205E-2</v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3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3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3">
      <c r="A45" s="88" t="s">
        <v>52</v>
      </c>
      <c r="B45" s="12">
        <f t="shared" ref="B45" si="23">B24+G24+L24+Q24+V24+AA24</f>
        <v>2</v>
      </c>
      <c r="C45" s="8">
        <f>IF(B45,B45/$B$46,"")</f>
        <v>1.4194464158977999E-3</v>
      </c>
      <c r="D45" s="13">
        <f t="shared" ref="D45" si="24">D24+I24+N24+S24+X24+AC24</f>
        <v>92493.119999999995</v>
      </c>
      <c r="E45" s="14">
        <f t="shared" ref="E45" si="25">E24+J24+O24+T24+Y24+AD24</f>
        <v>111916.6752</v>
      </c>
      <c r="F45" s="21">
        <f>IF(E45,E45/$E$46,"")</f>
        <v>4.3346353635863085E-3</v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5">
      <c r="A46" s="61" t="s">
        <v>0</v>
      </c>
      <c r="B46" s="16">
        <f>SUM(B34:B45)</f>
        <v>1409</v>
      </c>
      <c r="C46" s="17">
        <f>SUM(C34:C45)</f>
        <v>1</v>
      </c>
      <c r="D46" s="18">
        <f>SUM(D34:D45)</f>
        <v>22333055.149999999</v>
      </c>
      <c r="E46" s="18">
        <f>SUM(E34:E45)</f>
        <v>25819167.199200004</v>
      </c>
      <c r="F46" s="19">
        <f>SUM(F34:F45)</f>
        <v>0.99999999999999989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3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1:21" s="24" customFormat="1" x14ac:dyDescent="0.3">
      <c r="B97" s="25"/>
      <c r="H97" s="25"/>
      <c r="N97" s="25"/>
    </row>
    <row r="98" spans="1:21" s="24" customFormat="1" x14ac:dyDescent="0.3">
      <c r="B98" s="25"/>
      <c r="H98" s="25"/>
      <c r="N98" s="25"/>
    </row>
    <row r="99" spans="1:21" s="24" customFormat="1" x14ac:dyDescent="0.3">
      <c r="B99" s="25"/>
      <c r="H99" s="25"/>
      <c r="N99" s="25"/>
    </row>
    <row r="100" spans="1:21" s="24" customFormat="1" x14ac:dyDescent="0.3">
      <c r="B100" s="25"/>
      <c r="H100" s="25"/>
      <c r="N100" s="25"/>
    </row>
    <row r="101" spans="1:21" s="24" customFormat="1" x14ac:dyDescent="0.3">
      <c r="B101" s="25"/>
      <c r="H101" s="25"/>
      <c r="N101" s="25"/>
    </row>
    <row r="102" spans="1:21" s="24" customFormat="1" x14ac:dyDescent="0.3">
      <c r="B102" s="25"/>
      <c r="H102" s="25"/>
      <c r="N102" s="25"/>
    </row>
    <row r="103" spans="1:21" s="24" customFormat="1" x14ac:dyDescent="0.3">
      <c r="B103" s="25"/>
      <c r="H103" s="25"/>
      <c r="N103" s="25"/>
    </row>
    <row r="104" spans="1:21" s="24" customFormat="1" x14ac:dyDescent="0.3">
      <c r="B104" s="25"/>
      <c r="H104" s="25"/>
      <c r="N104" s="25"/>
    </row>
    <row r="105" spans="1:21" s="24" customFormat="1" x14ac:dyDescent="0.3">
      <c r="B105" s="25"/>
      <c r="H105" s="25"/>
      <c r="N105" s="25"/>
    </row>
    <row r="106" spans="1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3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2025-01-14T16:39:06Z</dcterms:modified>
</cp:coreProperties>
</file>