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548" windowHeight="9348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D44" i="5"/>
  <c r="B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I23" i="7"/>
  <c r="G23" i="7"/>
  <c r="E23" i="7"/>
  <c r="D23" i="7"/>
  <c r="B23" i="7"/>
  <c r="E44" i="7"/>
  <c r="D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35" i="7" s="1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O25" i="7" s="1"/>
  <c r="P13" i="7" s="1"/>
  <c r="AD18" i="7"/>
  <c r="E18" i="7"/>
  <c r="T18" i="7"/>
  <c r="Y18" i="7"/>
  <c r="Z18" i="7"/>
  <c r="J19" i="7"/>
  <c r="E40" i="7" s="1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D42" i="7" s="1"/>
  <c r="N21" i="7"/>
  <c r="AC21" i="7"/>
  <c r="S21" i="7"/>
  <c r="X21" i="7"/>
  <c r="I14" i="7"/>
  <c r="N14" i="7"/>
  <c r="D35" i="7" s="1"/>
  <c r="D14" i="7"/>
  <c r="S14" i="7"/>
  <c r="X14" i="7"/>
  <c r="AC14" i="7"/>
  <c r="I15" i="7"/>
  <c r="N15" i="7"/>
  <c r="D36" i="7" s="1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D40" i="7" s="1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B34" i="7" s="1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/>
  <c r="G21" i="7"/>
  <c r="L21" i="7"/>
  <c r="M21" i="7" s="1"/>
  <c r="AA21" i="7"/>
  <c r="AB21" i="7"/>
  <c r="Q21" i="7"/>
  <c r="R21" i="7"/>
  <c r="V21" i="7"/>
  <c r="W21" i="7"/>
  <c r="G14" i="7"/>
  <c r="B35" i="7" s="1"/>
  <c r="L14" i="7"/>
  <c r="B14" i="7"/>
  <c r="Q14" i="7"/>
  <c r="R14" i="7"/>
  <c r="V14" i="7"/>
  <c r="W14" i="7"/>
  <c r="AA14" i="7"/>
  <c r="AB14" i="7"/>
  <c r="G15" i="7"/>
  <c r="L15" i="7"/>
  <c r="B36" i="7" s="1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B39" i="7" s="1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25" i="5"/>
  <c r="O36" i="5" s="1"/>
  <c r="T25" i="5"/>
  <c r="O37" i="5"/>
  <c r="Y25" i="5"/>
  <c r="Z18" i="5"/>
  <c r="D25" i="5"/>
  <c r="N34" i="5"/>
  <c r="I25" i="5"/>
  <c r="N35" i="5" s="1"/>
  <c r="N25" i="5"/>
  <c r="N36" i="5" s="1"/>
  <c r="S25" i="5"/>
  <c r="N37" i="5"/>
  <c r="X25" i="5"/>
  <c r="N38" i="5"/>
  <c r="B25" i="5"/>
  <c r="L34" i="5"/>
  <c r="G25" i="5"/>
  <c r="L35" i="5" s="1"/>
  <c r="L25" i="5"/>
  <c r="L36" i="5" s="1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6" i="5"/>
  <c r="M17" i="5"/>
  <c r="M19" i="5"/>
  <c r="M21" i="5"/>
  <c r="K16" i="5"/>
  <c r="K17" i="5"/>
  <c r="H16" i="5"/>
  <c r="H17" i="5"/>
  <c r="H19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 s="1"/>
  <c r="L25" i="4"/>
  <c r="M13" i="4" s="1"/>
  <c r="M19" i="4"/>
  <c r="M15" i="4"/>
  <c r="M16" i="4"/>
  <c r="M17" i="4"/>
  <c r="M18" i="4"/>
  <c r="M21" i="4"/>
  <c r="M24" i="4"/>
  <c r="J25" i="4"/>
  <c r="K18" i="4" s="1"/>
  <c r="K16" i="4"/>
  <c r="K17" i="4"/>
  <c r="I25" i="4"/>
  <c r="N35" i="4" s="1"/>
  <c r="G25" i="4"/>
  <c r="H18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J25" i="1"/>
  <c r="K22" i="1"/>
  <c r="O25" i="1"/>
  <c r="O36" i="1"/>
  <c r="E25" i="1"/>
  <c r="Y25" i="1"/>
  <c r="O38" i="1"/>
  <c r="I25" i="1"/>
  <c r="N35" i="1" s="1"/>
  <c r="N25" i="1"/>
  <c r="N36" i="1"/>
  <c r="D25" i="1"/>
  <c r="N34" i="1"/>
  <c r="X25" i="1"/>
  <c r="N38" i="1" s="1"/>
  <c r="G25" i="1"/>
  <c r="H14" i="1" s="1"/>
  <c r="H22" i="1"/>
  <c r="L25" i="1"/>
  <c r="M14" i="1" s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Z25" i="1" s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7" i="1"/>
  <c r="M16" i="1"/>
  <c r="M15" i="1"/>
  <c r="K24" i="1"/>
  <c r="K20" i="1"/>
  <c r="K19" i="1"/>
  <c r="K18" i="1"/>
  <c r="K17" i="1"/>
  <c r="K16" i="1"/>
  <c r="K15" i="1"/>
  <c r="K14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AE25" i="1"/>
  <c r="R25" i="1"/>
  <c r="AB25" i="1"/>
  <c r="O34" i="6"/>
  <c r="F22" i="6"/>
  <c r="L34" i="6"/>
  <c r="C22" i="6"/>
  <c r="R25" i="4"/>
  <c r="W25" i="1"/>
  <c r="O35" i="1"/>
  <c r="O40" i="1" s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AB25" i="5"/>
  <c r="M39" i="5"/>
  <c r="H22" i="5"/>
  <c r="O38" i="5"/>
  <c r="O35" i="5"/>
  <c r="K22" i="5"/>
  <c r="U25" i="5"/>
  <c r="M14" i="4"/>
  <c r="P21" i="4"/>
  <c r="AE25" i="4"/>
  <c r="H19" i="4"/>
  <c r="H22" i="4"/>
  <c r="K13" i="4"/>
  <c r="K22" i="4"/>
  <c r="Z21" i="4"/>
  <c r="U25" i="4"/>
  <c r="AB25" i="4"/>
  <c r="L34" i="1"/>
  <c r="F20" i="1"/>
  <c r="O34" i="1"/>
  <c r="F13" i="1"/>
  <c r="C13" i="1"/>
  <c r="K21" i="1"/>
  <c r="H16" i="1"/>
  <c r="H24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24" i="5"/>
  <c r="H18" i="5"/>
  <c r="K15" i="5"/>
  <c r="K18" i="5"/>
  <c r="K14" i="5"/>
  <c r="K21" i="5"/>
  <c r="P18" i="5"/>
  <c r="P19" i="5"/>
  <c r="H15" i="5"/>
  <c r="K13" i="5"/>
  <c r="W18" i="5"/>
  <c r="W25" i="5"/>
  <c r="Z25" i="5"/>
  <c r="R16" i="5"/>
  <c r="R25" i="5"/>
  <c r="K19" i="5"/>
  <c r="K20" i="5"/>
  <c r="C14" i="5"/>
  <c r="C13" i="5"/>
  <c r="E25" i="7"/>
  <c r="F23" i="7"/>
  <c r="F43" i="5"/>
  <c r="AE21" i="5"/>
  <c r="AE20" i="5"/>
  <c r="C20" i="5"/>
  <c r="F21" i="5"/>
  <c r="F20" i="5"/>
  <c r="P21" i="5"/>
  <c r="E42" i="7"/>
  <c r="N40" i="6"/>
  <c r="B46" i="6"/>
  <c r="C43" i="6"/>
  <c r="S25" i="7"/>
  <c r="N37" i="7"/>
  <c r="V25" i="7"/>
  <c r="D39" i="7"/>
  <c r="Y25" i="7"/>
  <c r="Z20" i="7"/>
  <c r="P15" i="4"/>
  <c r="H15" i="4"/>
  <c r="K15" i="4"/>
  <c r="K14" i="4"/>
  <c r="C15" i="4"/>
  <c r="F15" i="4"/>
  <c r="P14" i="4"/>
  <c r="P13" i="4"/>
  <c r="P25" i="4" s="1"/>
  <c r="P18" i="4"/>
  <c r="H24" i="4"/>
  <c r="K24" i="4"/>
  <c r="C14" i="4"/>
  <c r="F14" i="4"/>
  <c r="F20" i="4"/>
  <c r="K21" i="4"/>
  <c r="AD25" i="7"/>
  <c r="O38" i="7"/>
  <c r="H20" i="4"/>
  <c r="W17" i="4"/>
  <c r="O38" i="4"/>
  <c r="E38" i="7"/>
  <c r="Z17" i="4"/>
  <c r="C18" i="4"/>
  <c r="C20" i="4"/>
  <c r="O34" i="4"/>
  <c r="W20" i="4"/>
  <c r="M20" i="4"/>
  <c r="B46" i="4"/>
  <c r="C34" i="4" s="1"/>
  <c r="O36" i="4"/>
  <c r="P20" i="4"/>
  <c r="F43" i="4"/>
  <c r="K22" i="7"/>
  <c r="Z14" i="7"/>
  <c r="B40" i="7"/>
  <c r="Q25" i="7"/>
  <c r="B25" i="7"/>
  <c r="C24" i="7"/>
  <c r="B37" i="7"/>
  <c r="AC25" i="7"/>
  <c r="N38" i="7" s="1"/>
  <c r="E37" i="7"/>
  <c r="D38" i="7"/>
  <c r="D45" i="7"/>
  <c r="E45" i="7"/>
  <c r="AA25" i="7"/>
  <c r="L38" i="7" s="1"/>
  <c r="B45" i="7"/>
  <c r="E36" i="7"/>
  <c r="D37" i="7"/>
  <c r="C36" i="1"/>
  <c r="B38" i="7"/>
  <c r="R17" i="7"/>
  <c r="D25" i="7"/>
  <c r="N34" i="7"/>
  <c r="H22" i="7"/>
  <c r="F38" i="1"/>
  <c r="P17" i="7"/>
  <c r="P16" i="7"/>
  <c r="F37" i="4"/>
  <c r="Z16" i="7"/>
  <c r="P39" i="1"/>
  <c r="F37" i="1"/>
  <c r="M16" i="7"/>
  <c r="F25" i="1"/>
  <c r="F43" i="1"/>
  <c r="F44" i="1"/>
  <c r="F24" i="7"/>
  <c r="C25" i="1"/>
  <c r="C22" i="7"/>
  <c r="C23" i="7"/>
  <c r="C44" i="1"/>
  <c r="Z25" i="6"/>
  <c r="Z25" i="4"/>
  <c r="F25" i="6"/>
  <c r="F15" i="7"/>
  <c r="F22" i="7"/>
  <c r="P25" i="6"/>
  <c r="F36" i="1"/>
  <c r="C36" i="6"/>
  <c r="C41" i="6"/>
  <c r="C25" i="6"/>
  <c r="C43" i="5"/>
  <c r="P39" i="5"/>
  <c r="P37" i="5"/>
  <c r="C25" i="5"/>
  <c r="AE25" i="5"/>
  <c r="C36" i="4"/>
  <c r="C43" i="4"/>
  <c r="W25" i="4"/>
  <c r="C45" i="1"/>
  <c r="C37" i="1"/>
  <c r="P38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C45" i="5"/>
  <c r="F45" i="5"/>
  <c r="P38" i="5"/>
  <c r="M37" i="5"/>
  <c r="M38" i="5"/>
  <c r="AE20" i="7"/>
  <c r="L37" i="7"/>
  <c r="R16" i="7"/>
  <c r="C37" i="5"/>
  <c r="F37" i="5"/>
  <c r="F18" i="7"/>
  <c r="F21" i="7"/>
  <c r="F13" i="7"/>
  <c r="F14" i="7"/>
  <c r="F20" i="7"/>
  <c r="F25" i="5"/>
  <c r="M34" i="5"/>
  <c r="L39" i="7"/>
  <c r="W20" i="7"/>
  <c r="W25" i="7"/>
  <c r="P34" i="5"/>
  <c r="O39" i="7"/>
  <c r="Z21" i="7"/>
  <c r="Z25" i="7"/>
  <c r="AE18" i="7"/>
  <c r="AE21" i="7"/>
  <c r="AE17" i="7"/>
  <c r="AE25" i="7" s="1"/>
  <c r="F36" i="4"/>
  <c r="F25" i="4"/>
  <c r="C38" i="4"/>
  <c r="C25" i="4"/>
  <c r="F38" i="4"/>
  <c r="P21" i="7"/>
  <c r="F45" i="4"/>
  <c r="C45" i="4"/>
  <c r="K15" i="7"/>
  <c r="K16" i="7"/>
  <c r="AB20" i="7"/>
  <c r="AB17" i="7"/>
  <c r="P34" i="4"/>
  <c r="C20" i="7"/>
  <c r="C18" i="7"/>
  <c r="C14" i="7"/>
  <c r="C13" i="7"/>
  <c r="R13" i="7"/>
  <c r="L34" i="7"/>
  <c r="H15" i="7"/>
  <c r="H16" i="7"/>
  <c r="H24" i="7"/>
  <c r="P34" i="1"/>
  <c r="P37" i="1"/>
  <c r="M34" i="1"/>
  <c r="F43" i="7"/>
  <c r="C38" i="7"/>
  <c r="C43" i="7"/>
  <c r="R25" i="7"/>
  <c r="U25" i="7"/>
  <c r="F46" i="6"/>
  <c r="M40" i="6"/>
  <c r="P40" i="6"/>
  <c r="C46" i="6"/>
  <c r="F25" i="7"/>
  <c r="AB25" i="7"/>
  <c r="P37" i="4"/>
  <c r="C25" i="7"/>
  <c r="P38" i="4"/>
  <c r="F38" i="7"/>
  <c r="M37" i="4"/>
  <c r="M38" i="4"/>
  <c r="M34" i="4"/>
  <c r="F45" i="7"/>
  <c r="F37" i="7"/>
  <c r="C37" i="7"/>
  <c r="C45" i="7"/>
  <c r="M37" i="7"/>
  <c r="M39" i="7"/>
  <c r="P39" i="7"/>
  <c r="P37" i="7"/>
  <c r="P34" i="7"/>
  <c r="M34" i="7"/>
  <c r="E46" i="5" l="1"/>
  <c r="F44" i="5" s="1"/>
  <c r="H23" i="5"/>
  <c r="G25" i="7"/>
  <c r="B44" i="7"/>
  <c r="H20" i="5"/>
  <c r="H21" i="5"/>
  <c r="B42" i="7"/>
  <c r="B46" i="5"/>
  <c r="C36" i="5" s="1"/>
  <c r="M20" i="5"/>
  <c r="M14" i="5"/>
  <c r="M18" i="5"/>
  <c r="M15" i="5"/>
  <c r="M13" i="5"/>
  <c r="L40" i="5"/>
  <c r="M36" i="5" s="1"/>
  <c r="H13" i="5"/>
  <c r="H14" i="5"/>
  <c r="P15" i="7"/>
  <c r="K25" i="5"/>
  <c r="P15" i="5"/>
  <c r="F34" i="5"/>
  <c r="N40" i="5"/>
  <c r="P19" i="7"/>
  <c r="P14" i="5"/>
  <c r="P13" i="5"/>
  <c r="O40" i="5"/>
  <c r="P35" i="5" s="1"/>
  <c r="D46" i="5"/>
  <c r="F35" i="5"/>
  <c r="L25" i="7"/>
  <c r="M25" i="4"/>
  <c r="C42" i="4"/>
  <c r="H21" i="4"/>
  <c r="C40" i="4"/>
  <c r="C41" i="4"/>
  <c r="C39" i="4"/>
  <c r="C35" i="4"/>
  <c r="L35" i="4"/>
  <c r="H13" i="4"/>
  <c r="H14" i="4"/>
  <c r="H25" i="4" s="1"/>
  <c r="L36" i="4"/>
  <c r="C46" i="4"/>
  <c r="H14" i="7"/>
  <c r="D46" i="4"/>
  <c r="K20" i="4"/>
  <c r="O35" i="4"/>
  <c r="K19" i="4"/>
  <c r="K25" i="4" s="1"/>
  <c r="P20" i="7"/>
  <c r="N40" i="4"/>
  <c r="E46" i="4"/>
  <c r="F42" i="4" s="1"/>
  <c r="O40" i="4"/>
  <c r="F34" i="4"/>
  <c r="H18" i="7"/>
  <c r="H20" i="7"/>
  <c r="H19" i="7"/>
  <c r="H13" i="1"/>
  <c r="H21" i="1"/>
  <c r="L36" i="7"/>
  <c r="B41" i="7"/>
  <c r="B46" i="7" s="1"/>
  <c r="C42" i="7" s="1"/>
  <c r="M20" i="1"/>
  <c r="H20" i="1"/>
  <c r="B46" i="1"/>
  <c r="H19" i="1"/>
  <c r="L36" i="1"/>
  <c r="M18" i="1"/>
  <c r="M25" i="1" s="1"/>
  <c r="C39" i="1"/>
  <c r="C40" i="1"/>
  <c r="L35" i="1"/>
  <c r="L40" i="1" s="1"/>
  <c r="M38" i="1" s="1"/>
  <c r="H18" i="1"/>
  <c r="H13" i="7"/>
  <c r="F42" i="1"/>
  <c r="I25" i="7"/>
  <c r="N35" i="7" s="1"/>
  <c r="D46" i="1"/>
  <c r="D41" i="7"/>
  <c r="D46" i="7" s="1"/>
  <c r="E41" i="7"/>
  <c r="O36" i="7"/>
  <c r="P14" i="7"/>
  <c r="P18" i="7"/>
  <c r="P25" i="1"/>
  <c r="N25" i="7"/>
  <c r="N36" i="7" s="1"/>
  <c r="E39" i="7"/>
  <c r="E46" i="1"/>
  <c r="F41" i="1" s="1"/>
  <c r="P36" i="1"/>
  <c r="K25" i="1"/>
  <c r="N40" i="1"/>
  <c r="F35" i="1"/>
  <c r="J25" i="7"/>
  <c r="P35" i="1"/>
  <c r="E34" i="7"/>
  <c r="K13" i="7" l="1"/>
  <c r="K23" i="7"/>
  <c r="F41" i="5"/>
  <c r="F36" i="5"/>
  <c r="F39" i="5"/>
  <c r="F40" i="5"/>
  <c r="F42" i="5"/>
  <c r="C34" i="5"/>
  <c r="C44" i="7"/>
  <c r="C35" i="5"/>
  <c r="C44" i="5"/>
  <c r="C39" i="5"/>
  <c r="C46" i="5" s="1"/>
  <c r="C41" i="5"/>
  <c r="L35" i="7"/>
  <c r="L40" i="7" s="1"/>
  <c r="H21" i="7"/>
  <c r="H23" i="7"/>
  <c r="H25" i="7" s="1"/>
  <c r="C40" i="5"/>
  <c r="C42" i="5"/>
  <c r="H25" i="5"/>
  <c r="M25" i="5"/>
  <c r="M13" i="7"/>
  <c r="M15" i="7"/>
  <c r="C36" i="7"/>
  <c r="M18" i="7"/>
  <c r="M35" i="5"/>
  <c r="M40" i="5" s="1"/>
  <c r="F46" i="5"/>
  <c r="P36" i="5"/>
  <c r="P40" i="5" s="1"/>
  <c r="P25" i="5"/>
  <c r="M20" i="7"/>
  <c r="M14" i="7"/>
  <c r="M19" i="7"/>
  <c r="L40" i="4"/>
  <c r="M35" i="4" s="1"/>
  <c r="F40" i="4"/>
  <c r="F41" i="4"/>
  <c r="F35" i="4"/>
  <c r="F39" i="4"/>
  <c r="N40" i="7"/>
  <c r="P35" i="4"/>
  <c r="P36" i="4"/>
  <c r="C41" i="1"/>
  <c r="C42" i="1"/>
  <c r="C34" i="1"/>
  <c r="C35" i="1"/>
  <c r="C40" i="7"/>
  <c r="C41" i="7"/>
  <c r="H25" i="1"/>
  <c r="M35" i="1"/>
  <c r="M36" i="1"/>
  <c r="C34" i="7"/>
  <c r="C39" i="7"/>
  <c r="C35" i="7"/>
  <c r="K20" i="7"/>
  <c r="K21" i="7"/>
  <c r="P40" i="1"/>
  <c r="F34" i="1"/>
  <c r="F40" i="1"/>
  <c r="K18" i="7"/>
  <c r="K19" i="7"/>
  <c r="P25" i="7"/>
  <c r="F39" i="1"/>
  <c r="F46" i="1" s="1"/>
  <c r="O35" i="7"/>
  <c r="O40" i="7" s="1"/>
  <c r="P38" i="7" s="1"/>
  <c r="K14" i="7"/>
  <c r="E46" i="7"/>
  <c r="F44" i="7" s="1"/>
  <c r="M36" i="7" l="1"/>
  <c r="M38" i="7"/>
  <c r="M35" i="7"/>
  <c r="M40" i="7" s="1"/>
  <c r="M25" i="7"/>
  <c r="F42" i="7"/>
  <c r="F36" i="7"/>
  <c r="M40" i="4"/>
  <c r="M36" i="4"/>
  <c r="F46" i="4"/>
  <c r="K25" i="7"/>
  <c r="P40" i="4"/>
  <c r="C46" i="1"/>
  <c r="C46" i="7"/>
  <c r="M40" i="1"/>
  <c r="F40" i="7"/>
  <c r="F41" i="7"/>
  <c r="F34" i="7"/>
  <c r="F35" i="7"/>
  <c r="F39" i="7"/>
  <c r="P35" i="7"/>
  <c r="P36" i="7"/>
  <c r="F46" i="7" l="1"/>
  <c r="P40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<sst xmlns="http://schemas.openxmlformats.org/spreadsheetml/2006/main" count="457" uniqueCount="62">
  <si>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</si>
  <si>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</si>
  <si>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</si>
  <si>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</si>
  <si>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</si>
  <si>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</si>
  <si>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</si>
  <si>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</si>
  <si>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</si>
  <si>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</si>
  <si>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</si>
  <si>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</si>
  <si>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</si>
  <si>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</si>
  <si>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</si>
  <si>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</si>
  <si>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</si>
  <si>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</si>
  <si>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</si>
  <si>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</si>
  <si>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</si>
  <si>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</si>
  <si>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</si>
  <si>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</si>
  <si>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</si>
  <si>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</si>
  <si>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</si>
  <si>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</si>
  <si>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</si>
  <si>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</si>
  <si>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</si>
  <si>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</si>
  <si>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</si>
  <si>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</si>
  <si>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</si>
  <si>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</si>
  <si>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</si>
  <si>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</si>
  <si>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</si>
  <si>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</si>
  <si>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</si>
  <si>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</si>
  <si>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</si>
  <si>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</si>
  <si>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</si>
  <si>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</si>
  <si>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</si>
  <si>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</si>
  <si>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</si>
  <si>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</si>
  <si>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</si>
  <si>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</si>
  <si>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</si>
  <si>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</si>
  <si>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</si>
  <si>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</si>
  <si>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</si>
  <si>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</si>
  <si>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</si>
  <si>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https://ajuntament.barcelona.cat/pressupostos2024/docs/2024/1.%20EXP.%202023-0024%20Pressupost%20General%202024_CEiH%2020.02.24.pdf#page=191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</si>
  <si>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t>
  </si>
  <si>
    <t>Institut Municipal d'Informàtica (IMI)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</si>
</sst>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5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8</c:v>
                </c:pt>
                <c:pt idx="7">
                  <c:v>20</c:v>
                </c:pt>
                <c:pt idx="8">
                  <c:v>36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13986425.65</c:v>
                </c:pt>
                <c:pt idx="1">
                  <c:v>538889.02</c:v>
                </c:pt>
                <c:pt idx="2">
                  <c:v>28235.35</c:v>
                </c:pt>
                <c:pt idx="3">
                  <c:v>0</c:v>
                </c:pt>
                <c:pt idx="4">
                  <c:v>0</c:v>
                </c:pt>
                <c:pt idx="5">
                  <c:v>1729490.73</c:v>
                </c:pt>
                <c:pt idx="6">
                  <c:v>840882.83</c:v>
                </c:pt>
                <c:pt idx="7">
                  <c:v>174513.49</c:v>
                </c:pt>
                <c:pt idx="8">
                  <c:v>34172.04</c:v>
                </c:pt>
                <c:pt idx="9">
                  <c:v>0</c:v>
                </c:pt>
                <c:pt idx="10">
                  <c:v>2995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79</c:v>
                </c:pt>
                <c:pt idx="2">
                  <c:v>14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16520566.949999999</c:v>
                </c:pt>
                <c:pt idx="2">
                  <c:v>810197.16</c:v>
                </c:pt>
                <c:pt idx="3">
                  <c:v>0</c:v>
                </c:pt>
                <c:pt idx="4">
                  <c:v>4840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juntament.barcelona.cat/pressupostos2024/docs/2024/1.%20EXP.%202023-0024%20Pressupost%20General%202024_CEiH%2020.02.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5" zoomScaleNormal="85" workbookViewId="0">
      <selection activeCell="B2" sqref="B2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45427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61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4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5</v>
      </c>
      <c r="H13" s="20">
        <f t="shared" ref="H13:H24" si="2">IF(G13,G13/$G$25,"")</f>
        <v>0.20833333333333334</v>
      </c>
      <c r="I13" s="4">
        <v>8310050.0699999994</v>
      </c>
      <c r="J13" s="5">
        <v>10055160.6</v>
      </c>
      <c r="K13" s="21">
        <f t="shared" ref="K13:K24" si="3">IF(J13,J13/$J$25,"")</f>
        <v>0.88980465753822324</v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2</v>
      </c>
      <c r="H14" s="20">
        <f t="shared" si="2"/>
        <v>8.3333333333333329E-2</v>
      </c>
      <c r="I14" s="6">
        <v>135955.32</v>
      </c>
      <c r="J14" s="7">
        <v>164505.93</v>
      </c>
      <c r="K14" s="21">
        <f t="shared" si="3"/>
        <v>1.4557514149168031E-2</v>
      </c>
      <c r="L14" s="2">
        <v>1</v>
      </c>
      <c r="M14" s="20">
        <f t="shared" si="4"/>
        <v>0.33333333333333331</v>
      </c>
      <c r="N14" s="6">
        <v>16395</v>
      </c>
      <c r="O14" s="7">
        <v>19837.95</v>
      </c>
      <c r="P14" s="21">
        <f t="shared" si="5"/>
        <v>0.45410958998182005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2</v>
      </c>
      <c r="H18" s="66">
        <f t="shared" si="2"/>
        <v>8.3333333333333329E-2</v>
      </c>
      <c r="I18" s="69">
        <v>870494.12</v>
      </c>
      <c r="J18" s="70">
        <v>1053297.8999999999</v>
      </c>
      <c r="K18" s="67">
        <f t="shared" si="3"/>
        <v>9.3208792427962775E-2</v>
      </c>
      <c r="L18" s="71">
        <v>1</v>
      </c>
      <c r="M18" s="66">
        <f t="shared" si="4"/>
        <v>0.33333333333333331</v>
      </c>
      <c r="N18" s="69">
        <v>16093</v>
      </c>
      <c r="O18" s="70">
        <v>19472.53</v>
      </c>
      <c r="P18" s="67">
        <f t="shared" si="5"/>
        <v>0.44574477777233484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8.3333333333333329E-2</v>
      </c>
      <c r="I19" s="6">
        <v>3801.65</v>
      </c>
      <c r="J19" s="7">
        <v>4599.99</v>
      </c>
      <c r="K19" s="21">
        <f t="shared" si="3"/>
        <v>4.0706386396545982E-4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2</v>
      </c>
      <c r="H20" s="66">
        <f t="shared" si="2"/>
        <v>8.3333333333333329E-2</v>
      </c>
      <c r="I20" s="69">
        <v>13421.5</v>
      </c>
      <c r="J20" s="70">
        <v>16240.02</v>
      </c>
      <c r="K20" s="67">
        <f t="shared" si="3"/>
        <v>1.4371173180977234E-3</v>
      </c>
      <c r="L20" s="68">
        <v>1</v>
      </c>
      <c r="M20" s="66">
        <f t="shared" si="4"/>
        <v>0.33333333333333331</v>
      </c>
      <c r="N20" s="69">
        <v>3615.62</v>
      </c>
      <c r="O20" s="70">
        <v>4374.8999999999996</v>
      </c>
      <c r="P20" s="67">
        <f t="shared" si="5"/>
        <v>0.10014563224584518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>
        <v>1</v>
      </c>
      <c r="W20" s="66">
        <f t="shared" si="8"/>
        <v>1</v>
      </c>
      <c r="X20" s="69">
        <v>4000</v>
      </c>
      <c r="Y20" s="70">
        <v>4840</v>
      </c>
      <c r="Z20" s="67">
        <f t="shared" si="9"/>
        <v>1</v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11</v>
      </c>
      <c r="H21" s="20">
        <f t="shared" si="2"/>
        <v>0.45833333333333331</v>
      </c>
      <c r="I21" s="98">
        <v>5549.39</v>
      </c>
      <c r="J21" s="98">
        <v>6609.0999999999995</v>
      </c>
      <c r="K21" s="21">
        <f t="shared" si="3"/>
        <v>5.8485470258285788E-4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24</v>
      </c>
      <c r="H25" s="17">
        <f t="shared" si="12"/>
        <v>1</v>
      </c>
      <c r="I25" s="18">
        <f t="shared" si="12"/>
        <v>9339272.0499999989</v>
      </c>
      <c r="J25" s="18">
        <f t="shared" si="12"/>
        <v>11300413.539999999</v>
      </c>
      <c r="K25" s="19">
        <f t="shared" si="12"/>
        <v>1.0000000000000002</v>
      </c>
      <c r="L25" s="16">
        <f t="shared" si="12"/>
        <v>3</v>
      </c>
      <c r="M25" s="17">
        <f t="shared" si="12"/>
        <v>1</v>
      </c>
      <c r="N25" s="18">
        <f t="shared" si="12"/>
        <v>36103.620000000003</v>
      </c>
      <c r="O25" s="18">
        <f t="shared" si="12"/>
        <v>43685.38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1</v>
      </c>
      <c r="W25" s="17">
        <f t="shared" si="12"/>
        <v>1</v>
      </c>
      <c r="X25" s="18">
        <f t="shared" si="12"/>
        <v>4000</v>
      </c>
      <c r="Y25" s="18">
        <f t="shared" si="12"/>
        <v>4840</v>
      </c>
      <c r="Z25" s="19">
        <f t="shared" si="12"/>
        <v>1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49" t="s">
        <v>60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0" t="s">
        <v>59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13">B13+G13+L13+Q13+AA13+V13</f>
        <v>5</v>
      </c>
      <c r="C34" s="8">
        <f t="shared" ref="C34:C43" si="14">IF(B34,B34/$B$46,"")</f>
        <v>0.17857142857142858</v>
      </c>
      <c r="D34" s="10">
        <f t="shared" ref="D34:D45" si="15">D13+I13+N13+S13+AC13+X13</f>
        <v>8310050.0699999994</v>
      </c>
      <c r="E34" s="11">
        <f t="shared" ref="E34:E45" si="16">E13+J13+O13+T13+AD13+Y13</f>
        <v>10055160.6</v>
      </c>
      <c r="F34" s="21">
        <f t="shared" ref="F34:F43" si="17">IF(E34,E34/$E$46,"")</f>
        <v>0.88600006316713875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3</v>
      </c>
      <c r="C35" s="8">
        <f t="shared" si="14"/>
        <v>0.10714285714285714</v>
      </c>
      <c r="D35" s="13">
        <f t="shared" si="15"/>
        <v>152350.32</v>
      </c>
      <c r="E35" s="14">
        <f t="shared" si="16"/>
        <v>184343.88</v>
      </c>
      <c r="F35" s="21">
        <f t="shared" si="17"/>
        <v>1.6243270080089568E-2</v>
      </c>
      <c r="J35" s="102" t="s">
        <v>1</v>
      </c>
      <c r="K35" s="103"/>
      <c r="L35" s="60">
        <f>G25</f>
        <v>24</v>
      </c>
      <c r="M35" s="8">
        <f t="shared" si="18"/>
        <v>0.8571428571428571</v>
      </c>
      <c r="N35" s="61">
        <f>I25</f>
        <v>9339272.0499999989</v>
      </c>
      <c r="O35" s="61">
        <f>J25</f>
        <v>11300413.539999999</v>
      </c>
      <c r="P35" s="59">
        <f t="shared" si="19"/>
        <v>0.99572423639407504</v>
      </c>
    </row>
    <row r="36" spans="1:33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02" t="s">
        <v>2</v>
      </c>
      <c r="K36" s="103"/>
      <c r="L36" s="60">
        <f>L25</f>
        <v>3</v>
      </c>
      <c r="M36" s="8">
        <f t="shared" si="18"/>
        <v>0.10714285714285714</v>
      </c>
      <c r="N36" s="61">
        <f>N25</f>
        <v>36103.620000000003</v>
      </c>
      <c r="O36" s="61">
        <f>O25</f>
        <v>43685.38</v>
      </c>
      <c r="P36" s="59">
        <f t="shared" si="19"/>
        <v>3.8492920182180341E-3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02" t="s">
        <v>5</v>
      </c>
      <c r="K38" s="103"/>
      <c r="L38" s="60">
        <f>V25</f>
        <v>1</v>
      </c>
      <c r="M38" s="8">
        <f t="shared" si="18"/>
        <v>3.5714285714285712E-2</v>
      </c>
      <c r="N38" s="61">
        <f>X25</f>
        <v>4000</v>
      </c>
      <c r="O38" s="61">
        <f>Y25</f>
        <v>4840</v>
      </c>
      <c r="P38" s="59">
        <f t="shared" si="19"/>
        <v>4.2647158770680915E-4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3</v>
      </c>
      <c r="C39" s="8">
        <f t="shared" si="14"/>
        <v>0.10714285714285714</v>
      </c>
      <c r="D39" s="13">
        <f t="shared" si="15"/>
        <v>886587.12</v>
      </c>
      <c r="E39" s="22">
        <f t="shared" si="16"/>
        <v>1072770.43</v>
      </c>
      <c r="F39" s="21">
        <f t="shared" si="17"/>
        <v>9.4526055480788504E-2</v>
      </c>
      <c r="G39" s="25"/>
      <c r="J39" s="102" t="s">
        <v>4</v>
      </c>
      <c r="K39" s="103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2</v>
      </c>
      <c r="C40" s="8">
        <f t="shared" si="14"/>
        <v>7.1428571428571425E-2</v>
      </c>
      <c r="D40" s="13">
        <f t="shared" si="15"/>
        <v>3801.65</v>
      </c>
      <c r="E40" s="23">
        <f t="shared" si="16"/>
        <v>4599.99</v>
      </c>
      <c r="F40" s="21">
        <f t="shared" si="17"/>
        <v>4.0532335511062913E-4</v>
      </c>
      <c r="G40" s="25"/>
      <c r="J40" s="104" t="s">
        <v>0</v>
      </c>
      <c r="K40" s="105"/>
      <c r="L40" s="83">
        <f>SUM(L34:L39)</f>
        <v>28</v>
      </c>
      <c r="M40" s="17">
        <f>SUM(M34:M39)</f>
        <v>0.99999999999999989</v>
      </c>
      <c r="N40" s="84">
        <f>SUM(N34:N39)</f>
        <v>9379375.6699999981</v>
      </c>
      <c r="O40" s="85">
        <f>SUM(O34:O39)</f>
        <v>11348938.92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4</v>
      </c>
      <c r="C41" s="8">
        <f t="shared" si="14"/>
        <v>0.14285714285714285</v>
      </c>
      <c r="D41" s="13">
        <f t="shared" si="15"/>
        <v>21037.119999999999</v>
      </c>
      <c r="E41" s="23">
        <f t="shared" si="16"/>
        <v>25454.92</v>
      </c>
      <c r="F41" s="21">
        <f t="shared" si="17"/>
        <v>2.2429339147416964E-3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95" t="s">
        <v>50</v>
      </c>
      <c r="B42" s="12">
        <f t="shared" si="13"/>
        <v>11</v>
      </c>
      <c r="C42" s="8">
        <f t="shared" si="14"/>
        <v>0.39285714285714285</v>
      </c>
      <c r="D42" s="13">
        <f t="shared" si="15"/>
        <v>5549.39</v>
      </c>
      <c r="E42" s="14">
        <f t="shared" si="16"/>
        <v>6609.0999999999995</v>
      </c>
      <c r="F42" s="21">
        <f t="shared" si="17"/>
        <v>5.8235400213080008E-4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28</v>
      </c>
      <c r="C46" s="17">
        <f>SUM(C34:C45)</f>
        <v>1</v>
      </c>
      <c r="D46" s="18">
        <f>SUM(D34:D45)</f>
        <v>9379375.6699999981</v>
      </c>
      <c r="E46" s="18">
        <f>SUM(E34:E45)</f>
        <v>11348938.92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191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0" zoomScale="90" zoomScaleNormal="90" workbookViewId="0">
      <selection activeCell="C34" sqref="C34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45511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4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3</v>
      </c>
      <c r="H13" s="20">
        <f t="shared" ref="H13:H21" si="2">IF(G13,G13/$G$25,"")</f>
        <v>0.1</v>
      </c>
      <c r="I13" s="4">
        <v>302400.81</v>
      </c>
      <c r="J13" s="5">
        <v>365904.98000000004</v>
      </c>
      <c r="K13" s="21">
        <f t="shared" ref="K13:K21" si="3">IF(J13,J13/$J$25,"")</f>
        <v>0.20431428505555602</v>
      </c>
      <c r="L13" s="1">
        <v>1</v>
      </c>
      <c r="M13" s="20">
        <f t="shared" ref="M13:M21" si="4">IF(L13,L13/$L$25,"")</f>
        <v>0.33333333333333331</v>
      </c>
      <c r="N13" s="4">
        <v>219790</v>
      </c>
      <c r="O13" s="5">
        <v>265945.90000000002</v>
      </c>
      <c r="P13" s="21">
        <f t="shared" ref="P13:P21" si="5">IF(O13,O13/$O$25,"")</f>
        <v>0.90033559557635412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3.3333333333333333E-2</v>
      </c>
      <c r="I14" s="6">
        <v>47083.65</v>
      </c>
      <c r="J14" s="7">
        <v>56971.22</v>
      </c>
      <c r="K14" s="21">
        <f t="shared" si="3"/>
        <v>3.1811630667182483E-2</v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2</v>
      </c>
      <c r="H18" s="66">
        <f t="shared" si="2"/>
        <v>6.6666666666666666E-2</v>
      </c>
      <c r="I18" s="69">
        <v>503660.52</v>
      </c>
      <c r="J18" s="70">
        <v>609429.23</v>
      </c>
      <c r="K18" s="67">
        <f t="shared" si="3"/>
        <v>0.34029353035700144</v>
      </c>
      <c r="L18" s="71">
        <v>1</v>
      </c>
      <c r="M18" s="66">
        <f t="shared" si="4"/>
        <v>0.33333333333333331</v>
      </c>
      <c r="N18" s="69">
        <v>18368.53</v>
      </c>
      <c r="O18" s="70">
        <v>22225.919999999998</v>
      </c>
      <c r="P18" s="67">
        <f t="shared" si="5"/>
        <v>7.5243825606758352E-2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0.1</v>
      </c>
      <c r="I19" s="6">
        <v>579238.73</v>
      </c>
      <c r="J19" s="7">
        <v>700878.86</v>
      </c>
      <c r="K19" s="21">
        <f t="shared" si="3"/>
        <v>0.3913572403181097</v>
      </c>
      <c r="L19" s="2">
        <v>1</v>
      </c>
      <c r="M19" s="20">
        <f t="shared" si="4"/>
        <v>0.33333333333333331</v>
      </c>
      <c r="N19" s="6">
        <v>5961.55</v>
      </c>
      <c r="O19" s="7">
        <v>7213.48</v>
      </c>
      <c r="P19" s="21">
        <f t="shared" si="5"/>
        <v>2.4420578816887636E-2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6</v>
      </c>
      <c r="H20" s="66">
        <f t="shared" si="2"/>
        <v>0.2</v>
      </c>
      <c r="I20" s="69">
        <v>36600</v>
      </c>
      <c r="J20" s="70">
        <v>41598</v>
      </c>
      <c r="K20" s="21">
        <f t="shared" si="3"/>
        <v>2.3227521062274197E-2</v>
      </c>
      <c r="L20" s="68"/>
      <c r="M20" s="66" t="str">
        <f t="shared" si="4"/>
        <v/>
      </c>
      <c r="N20" s="69"/>
      <c r="O20" s="70"/>
      <c r="P20" s="67" t="str">
        <f t="shared" si="5"/>
        <v/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15</v>
      </c>
      <c r="H21" s="20">
        <f t="shared" si="2"/>
        <v>0.5</v>
      </c>
      <c r="I21" s="6">
        <v>14184.529999999999</v>
      </c>
      <c r="J21" s="7">
        <v>16110.500000000002</v>
      </c>
      <c r="K21" s="21">
        <f t="shared" si="3"/>
        <v>8.9957925398761601E-3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25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30</v>
      </c>
      <c r="H25" s="17">
        <f t="shared" si="32"/>
        <v>1</v>
      </c>
      <c r="I25" s="18">
        <f t="shared" si="32"/>
        <v>1483168.24</v>
      </c>
      <c r="J25" s="18">
        <f t="shared" si="32"/>
        <v>1790892.79</v>
      </c>
      <c r="K25" s="19">
        <f t="shared" si="32"/>
        <v>1</v>
      </c>
      <c r="L25" s="16">
        <f t="shared" si="32"/>
        <v>3</v>
      </c>
      <c r="M25" s="17">
        <f t="shared" si="32"/>
        <v>1</v>
      </c>
      <c r="N25" s="18">
        <f t="shared" si="32"/>
        <v>244120.08</v>
      </c>
      <c r="O25" s="18">
        <f t="shared" si="32"/>
        <v>295385.3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34"/>
      <c r="C32" s="135"/>
      <c r="D32" s="135"/>
      <c r="E32" s="135"/>
      <c r="F32" s="136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4</v>
      </c>
      <c r="C34" s="8">
        <f t="shared" ref="C34:C45" si="34">IF(B34,B34/$B$46,"")</f>
        <v>0.12121212121212122</v>
      </c>
      <c r="D34" s="10">
        <f t="shared" ref="D34:D45" si="35">D13+I13+N13+S13+AC13+X13</f>
        <v>522190.81</v>
      </c>
      <c r="E34" s="11">
        <f t="shared" ref="E34:E45" si="36">E13+J13+O13+T13+AD13+Y13</f>
        <v>631850.88000000012</v>
      </c>
      <c r="F34" s="21">
        <f t="shared" ref="F34:F42" si="37">IF(E34,E34/$E$46,"")</f>
        <v>0.30286033440537169</v>
      </c>
      <c r="J34" s="106" t="s">
        <v>3</v>
      </c>
      <c r="K34" s="107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">
      <c r="A35" s="43" t="s">
        <v>18</v>
      </c>
      <c r="B35" s="12">
        <f t="shared" si="33"/>
        <v>1</v>
      </c>
      <c r="C35" s="8">
        <f t="shared" si="34"/>
        <v>3.0303030303030304E-2</v>
      </c>
      <c r="D35" s="13">
        <f t="shared" si="35"/>
        <v>47083.65</v>
      </c>
      <c r="E35" s="14">
        <f t="shared" si="36"/>
        <v>56971.22</v>
      </c>
      <c r="F35" s="21">
        <f t="shared" si="37"/>
        <v>2.7307586784847078E-2</v>
      </c>
      <c r="J35" s="102" t="s">
        <v>1</v>
      </c>
      <c r="K35" s="103"/>
      <c r="L35" s="60">
        <f>G25</f>
        <v>30</v>
      </c>
      <c r="M35" s="8">
        <f t="shared" si="38"/>
        <v>0.90909090909090906</v>
      </c>
      <c r="N35" s="61">
        <f>I25</f>
        <v>1483168.24</v>
      </c>
      <c r="O35" s="61">
        <f>J25</f>
        <v>1790892.79</v>
      </c>
      <c r="P35" s="59">
        <f t="shared" si="39"/>
        <v>0.85841518375913151</v>
      </c>
    </row>
    <row r="36" spans="1:33" ht="30" customHeight="1" x14ac:dyDescent="0.3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02" t="s">
        <v>2</v>
      </c>
      <c r="K36" s="103"/>
      <c r="L36" s="60">
        <f>L25</f>
        <v>3</v>
      </c>
      <c r="M36" s="8">
        <f t="shared" si="38"/>
        <v>9.0909090909090912E-2</v>
      </c>
      <c r="N36" s="61">
        <f>N25</f>
        <v>244120.08</v>
      </c>
      <c r="O36" s="61">
        <f>O25</f>
        <v>295385.3</v>
      </c>
      <c r="P36" s="59">
        <f t="shared" si="39"/>
        <v>0.14158481624086844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02" t="s">
        <v>34</v>
      </c>
      <c r="K37" s="103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02" t="s">
        <v>5</v>
      </c>
      <c r="K38" s="103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3</v>
      </c>
      <c r="C39" s="8">
        <f t="shared" si="34"/>
        <v>9.0909090909090912E-2</v>
      </c>
      <c r="D39" s="13">
        <f t="shared" si="35"/>
        <v>522029.05000000005</v>
      </c>
      <c r="E39" s="22">
        <f t="shared" si="36"/>
        <v>631655.15</v>
      </c>
      <c r="F39" s="21">
        <f t="shared" si="37"/>
        <v>0.30276651661524184</v>
      </c>
      <c r="G39" s="25"/>
      <c r="J39" s="102" t="s">
        <v>4</v>
      </c>
      <c r="K39" s="103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4</v>
      </c>
      <c r="C40" s="8">
        <f t="shared" si="34"/>
        <v>0.12121212121212122</v>
      </c>
      <c r="D40" s="13">
        <f t="shared" si="35"/>
        <v>585200.28</v>
      </c>
      <c r="E40" s="23">
        <f t="shared" si="36"/>
        <v>708092.34</v>
      </c>
      <c r="F40" s="21">
        <f t="shared" si="37"/>
        <v>0.33940458052742145</v>
      </c>
      <c r="G40" s="25"/>
      <c r="J40" s="104" t="s">
        <v>0</v>
      </c>
      <c r="K40" s="105"/>
      <c r="L40" s="83">
        <f>SUM(L34:L39)</f>
        <v>33</v>
      </c>
      <c r="M40" s="17">
        <f>SUM(M34:M39)</f>
        <v>1</v>
      </c>
      <c r="N40" s="84">
        <f>SUM(N34:N39)</f>
        <v>1727288.3200000001</v>
      </c>
      <c r="O40" s="85">
        <f>SUM(O34:O39)</f>
        <v>2086278.09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6</v>
      </c>
      <c r="C41" s="8">
        <f t="shared" si="34"/>
        <v>0.18181818181818182</v>
      </c>
      <c r="D41" s="13">
        <f t="shared" si="35"/>
        <v>36600</v>
      </c>
      <c r="E41" s="23">
        <f t="shared" si="36"/>
        <v>41598</v>
      </c>
      <c r="F41" s="21">
        <f t="shared" si="37"/>
        <v>1.9938856760941204E-2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3"/>
        <v>15</v>
      </c>
      <c r="C42" s="8">
        <f t="shared" si="34"/>
        <v>0.45454545454545453</v>
      </c>
      <c r="D42" s="13">
        <f t="shared" si="35"/>
        <v>14184.529999999999</v>
      </c>
      <c r="E42" s="14">
        <f t="shared" si="36"/>
        <v>16110.500000000002</v>
      </c>
      <c r="F42" s="21">
        <f t="shared" si="37"/>
        <v>7.7221249061768188E-3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33</v>
      </c>
      <c r="C46" s="17">
        <f>SUM(C34:C45)</f>
        <v>1</v>
      </c>
      <c r="D46" s="18">
        <f>SUM(D34:D45)</f>
        <v>1727288.3200000001</v>
      </c>
      <c r="E46" s="18">
        <f>SUM(E34:E45)</f>
        <v>2086278.0899999999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/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>
        <v>45588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4</v>
      </c>
      <c r="H13" s="20">
        <f t="shared" ref="H13:H23" si="2">IF(G13,G13/$G$25,"")</f>
        <v>0.16</v>
      </c>
      <c r="I13" s="4">
        <v>2574124.5699999998</v>
      </c>
      <c r="J13" s="5">
        <v>3114690.73</v>
      </c>
      <c r="K13" s="21">
        <f t="shared" ref="K13:K23" si="3">IF(J13,J13/$J$25,"")</f>
        <v>0.9082688880030354</v>
      </c>
      <c r="L13" s="1">
        <v>1</v>
      </c>
      <c r="M13" s="20">
        <f t="shared" ref="M13:M23" si="4">IF(L13,L13/$L$25,"")</f>
        <v>0.125</v>
      </c>
      <c r="N13" s="4">
        <v>152664</v>
      </c>
      <c r="O13" s="5">
        <v>184723.44</v>
      </c>
      <c r="P13" s="21">
        <f t="shared" ref="P13:P23" si="5">IF(O13,O13/$O$25,"")</f>
        <v>0.39208885053542314</v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>
        <v>1</v>
      </c>
      <c r="H14" s="20">
        <f t="shared" si="2"/>
        <v>0.04</v>
      </c>
      <c r="I14" s="6">
        <v>83775.72</v>
      </c>
      <c r="J14" s="7">
        <v>101368.62</v>
      </c>
      <c r="K14" s="21">
        <f t="shared" si="3"/>
        <v>2.9559905540221084E-2</v>
      </c>
      <c r="L14" s="2">
        <v>2</v>
      </c>
      <c r="M14" s="20">
        <f t="shared" si="4"/>
        <v>0.25</v>
      </c>
      <c r="N14" s="6">
        <v>162153.15000000002</v>
      </c>
      <c r="O14" s="7">
        <v>196205.3</v>
      </c>
      <c r="P14" s="21">
        <f t="shared" si="5"/>
        <v>0.41645992812800503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1</v>
      </c>
      <c r="M15" s="20">
        <f t="shared" si="4"/>
        <v>0.125</v>
      </c>
      <c r="N15" s="6">
        <v>23335</v>
      </c>
      <c r="O15" s="7">
        <v>28235.35</v>
      </c>
      <c r="P15" s="21">
        <f t="shared" si="5"/>
        <v>5.9931570817246357E-2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>
        <v>1</v>
      </c>
      <c r="M18" s="66">
        <f t="shared" si="4"/>
        <v>0.125</v>
      </c>
      <c r="N18" s="69">
        <v>20715</v>
      </c>
      <c r="O18" s="70">
        <v>25065.15</v>
      </c>
      <c r="P18" s="67">
        <f t="shared" si="5"/>
        <v>5.3202592221095281E-2</v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0.08</v>
      </c>
      <c r="I19" s="6">
        <v>105942.56</v>
      </c>
      <c r="J19" s="7">
        <v>128190.5</v>
      </c>
      <c r="K19" s="21">
        <f t="shared" si="3"/>
        <v>3.7381381646052904E-2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7</v>
      </c>
      <c r="H20" s="66">
        <f t="shared" si="2"/>
        <v>0.28000000000000003</v>
      </c>
      <c r="I20" s="69">
        <v>61583.1</v>
      </c>
      <c r="J20" s="70">
        <v>70563.33</v>
      </c>
      <c r="K20" s="67">
        <f t="shared" si="3"/>
        <v>2.0576835014656892E-2</v>
      </c>
      <c r="L20" s="68">
        <v>3</v>
      </c>
      <c r="M20" s="66">
        <f t="shared" si="4"/>
        <v>0.375</v>
      </c>
      <c r="N20" s="69">
        <v>30493.59</v>
      </c>
      <c r="O20" s="70">
        <v>36897.24</v>
      </c>
      <c r="P20" s="67">
        <f t="shared" si="5"/>
        <v>7.8317058298230227E-2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39.9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10</v>
      </c>
      <c r="H21" s="20">
        <f t="shared" si="2"/>
        <v>0.4</v>
      </c>
      <c r="I21" s="6">
        <v>9554.0999999999985</v>
      </c>
      <c r="J21" s="7">
        <v>11452.439999999999</v>
      </c>
      <c r="K21" s="21">
        <f t="shared" si="3"/>
        <v>3.33962368832731E-3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>
        <v>1</v>
      </c>
      <c r="H23" s="20">
        <f t="shared" si="2"/>
        <v>0.04</v>
      </c>
      <c r="I23" s="6">
        <v>2995</v>
      </c>
      <c r="J23" s="7">
        <v>2995</v>
      </c>
      <c r="K23" s="21">
        <f t="shared" si="3"/>
        <v>8.7336610770633114E-4</v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25</v>
      </c>
      <c r="H25" s="17">
        <f t="shared" si="22"/>
        <v>1</v>
      </c>
      <c r="I25" s="18">
        <f t="shared" si="22"/>
        <v>2837975.0500000003</v>
      </c>
      <c r="J25" s="18">
        <f t="shared" si="22"/>
        <v>3429260.62</v>
      </c>
      <c r="K25" s="19">
        <f t="shared" si="22"/>
        <v>0.99999999999999989</v>
      </c>
      <c r="L25" s="16">
        <f t="shared" si="22"/>
        <v>8</v>
      </c>
      <c r="M25" s="17">
        <f t="shared" si="22"/>
        <v>1</v>
      </c>
      <c r="N25" s="18">
        <f t="shared" si="22"/>
        <v>389360.74000000005</v>
      </c>
      <c r="O25" s="18">
        <f t="shared" si="22"/>
        <v>471126.48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5</v>
      </c>
      <c r="C34" s="8">
        <f t="shared" ref="C34:C42" si="24">IF(B34,B34/$B$46,"")</f>
        <v>0.15151515151515152</v>
      </c>
      <c r="D34" s="10">
        <f t="shared" ref="D34:D45" si="25">D13+I13+N13+S13+AC13+X13</f>
        <v>2726788.57</v>
      </c>
      <c r="E34" s="11">
        <f t="shared" ref="E34:E45" si="26">E13+J13+O13+T13+AD13+Y13</f>
        <v>3299414.17</v>
      </c>
      <c r="F34" s="21">
        <f t="shared" ref="F34:F43" si="27">IF(E34,E34/$E$46,"")</f>
        <v>0.84591967038348581</v>
      </c>
      <c r="J34" s="106" t="s">
        <v>3</v>
      </c>
      <c r="K34" s="107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3</v>
      </c>
      <c r="C35" s="8">
        <f t="shared" si="24"/>
        <v>9.0909090909090912E-2</v>
      </c>
      <c r="D35" s="13">
        <f t="shared" si="25"/>
        <v>245928.87000000002</v>
      </c>
      <c r="E35" s="14">
        <f t="shared" si="26"/>
        <v>297573.92</v>
      </c>
      <c r="F35" s="21">
        <f t="shared" si="27"/>
        <v>7.6293432515967458E-2</v>
      </c>
      <c r="J35" s="102" t="s">
        <v>1</v>
      </c>
      <c r="K35" s="103"/>
      <c r="L35" s="60">
        <f>G25</f>
        <v>25</v>
      </c>
      <c r="M35" s="8">
        <f>IF(L35,L35/$L$40,"")</f>
        <v>0.75757575757575757</v>
      </c>
      <c r="N35" s="61">
        <f>I25</f>
        <v>2837975.0500000003</v>
      </c>
      <c r="O35" s="61">
        <f>J25</f>
        <v>3429260.62</v>
      </c>
      <c r="P35" s="59">
        <f>IF(O35,O35/$O$40,"")</f>
        <v>0.87921032761081586</v>
      </c>
    </row>
    <row r="36" spans="1:33" ht="30" customHeight="1" x14ac:dyDescent="0.3">
      <c r="A36" s="43" t="s">
        <v>19</v>
      </c>
      <c r="B36" s="12">
        <f t="shared" si="23"/>
        <v>1</v>
      </c>
      <c r="C36" s="8">
        <f t="shared" si="24"/>
        <v>3.0303030303030304E-2</v>
      </c>
      <c r="D36" s="13">
        <f t="shared" si="25"/>
        <v>23335</v>
      </c>
      <c r="E36" s="14">
        <f t="shared" si="26"/>
        <v>28235.35</v>
      </c>
      <c r="F36" s="21">
        <f t="shared" si="27"/>
        <v>7.2391148047843768E-3</v>
      </c>
      <c r="G36" s="25"/>
      <c r="J36" s="102" t="s">
        <v>2</v>
      </c>
      <c r="K36" s="103"/>
      <c r="L36" s="60">
        <f>L25</f>
        <v>8</v>
      </c>
      <c r="M36" s="8">
        <f>IF(L36,L36/$L$40,"")</f>
        <v>0.24242424242424243</v>
      </c>
      <c r="N36" s="61">
        <f>N25</f>
        <v>389360.74000000005</v>
      </c>
      <c r="O36" s="61">
        <f>O25</f>
        <v>471126.48</v>
      </c>
      <c r="P36" s="59">
        <f>IF(O36,O36/$O$40,"")</f>
        <v>0.12078967238918413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02" t="s">
        <v>34</v>
      </c>
      <c r="K37" s="103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02" t="s">
        <v>5</v>
      </c>
      <c r="K38" s="103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1</v>
      </c>
      <c r="C39" s="8">
        <f t="shared" si="24"/>
        <v>3.0303030303030304E-2</v>
      </c>
      <c r="D39" s="13">
        <f t="shared" si="25"/>
        <v>20715</v>
      </c>
      <c r="E39" s="22">
        <f t="shared" si="26"/>
        <v>25065.15</v>
      </c>
      <c r="F39" s="21">
        <f t="shared" si="27"/>
        <v>6.4263236846414558E-3</v>
      </c>
      <c r="G39" s="25"/>
      <c r="J39" s="102" t="s">
        <v>4</v>
      </c>
      <c r="K39" s="103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2</v>
      </c>
      <c r="C40" s="8">
        <f t="shared" si="24"/>
        <v>6.0606060606060608E-2</v>
      </c>
      <c r="D40" s="13">
        <f t="shared" si="25"/>
        <v>105942.56</v>
      </c>
      <c r="E40" s="23">
        <f t="shared" si="26"/>
        <v>128190.5</v>
      </c>
      <c r="F40" s="21">
        <f t="shared" si="27"/>
        <v>3.2866096803571117E-2</v>
      </c>
      <c r="G40" s="25"/>
      <c r="J40" s="104" t="s">
        <v>0</v>
      </c>
      <c r="K40" s="105"/>
      <c r="L40" s="83">
        <f>SUM(L34:L39)</f>
        <v>33</v>
      </c>
      <c r="M40" s="17">
        <f>SUM(M34:M39)</f>
        <v>1</v>
      </c>
      <c r="N40" s="84">
        <f>SUM(N34:N39)</f>
        <v>3227335.7900000005</v>
      </c>
      <c r="O40" s="85">
        <f>SUM(O34:O39)</f>
        <v>3900387.1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10</v>
      </c>
      <c r="C41" s="8">
        <f t="shared" si="24"/>
        <v>0.30303030303030304</v>
      </c>
      <c r="D41" s="13">
        <f t="shared" si="25"/>
        <v>92076.69</v>
      </c>
      <c r="E41" s="23">
        <f t="shared" si="26"/>
        <v>107460.57</v>
      </c>
      <c r="F41" s="21">
        <f t="shared" si="27"/>
        <v>2.7551257668758062E-2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23"/>
        <v>10</v>
      </c>
      <c r="C42" s="8">
        <f t="shared" si="24"/>
        <v>0.30303030303030304</v>
      </c>
      <c r="D42" s="13">
        <f t="shared" si="25"/>
        <v>9554.0999999999985</v>
      </c>
      <c r="E42" s="14">
        <f t="shared" si="26"/>
        <v>11452.439999999999</v>
      </c>
      <c r="F42" s="21">
        <f t="shared" si="27"/>
        <v>2.9362316371110957E-3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1</v>
      </c>
      <c r="C44" s="8">
        <f t="shared" si="30"/>
        <v>3.0303030303030304E-2</v>
      </c>
      <c r="D44" s="13">
        <f t="shared" si="25"/>
        <v>2995</v>
      </c>
      <c r="E44" s="14">
        <f t="shared" si="26"/>
        <v>2995</v>
      </c>
      <c r="F44" s="21">
        <f t="shared" ref="F44" si="31">IF(E44,E44/$E$46,"")</f>
        <v>7.6787250168066658E-4</v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33</v>
      </c>
      <c r="C46" s="17">
        <f>SUM(C34:C45)</f>
        <v>1</v>
      </c>
      <c r="D46" s="18">
        <f>SUM(D34:D45)</f>
        <v>3227335.79</v>
      </c>
      <c r="E46" s="18">
        <f>SUM(E34:E45)</f>
        <v>3900387.0999999996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08" t="s">
        <v>6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10"/>
    </row>
    <row r="11" spans="1:31" ht="30" customHeight="1" thickBot="1" x14ac:dyDescent="0.35">
      <c r="A11" s="143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3" t="s">
        <v>5</v>
      </c>
      <c r="W11" s="124"/>
      <c r="X11" s="124"/>
      <c r="Y11" s="124"/>
      <c r="Z11" s="125"/>
      <c r="AA11" s="120" t="s">
        <v>4</v>
      </c>
      <c r="AB11" s="121"/>
      <c r="AC11" s="121"/>
      <c r="AD11" s="121"/>
      <c r="AE11" s="122"/>
    </row>
    <row r="12" spans="1:31" ht="39" customHeight="1" thickBot="1" x14ac:dyDescent="0.35">
      <c r="A12" s="144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4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4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4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4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4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39.9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39.9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39.9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26" t="s">
        <v>10</v>
      </c>
      <c r="B31" s="131" t="s">
        <v>17</v>
      </c>
      <c r="C31" s="132"/>
      <c r="D31" s="132"/>
      <c r="E31" s="132"/>
      <c r="F31" s="133"/>
      <c r="G31" s="25"/>
      <c r="J31" s="137" t="s">
        <v>15</v>
      </c>
      <c r="K31" s="138"/>
      <c r="L31" s="131" t="s">
        <v>16</v>
      </c>
      <c r="M31" s="132"/>
      <c r="N31" s="132"/>
      <c r="O31" s="132"/>
      <c r="P31" s="133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27"/>
      <c r="B32" s="146"/>
      <c r="C32" s="147"/>
      <c r="D32" s="147"/>
      <c r="E32" s="147"/>
      <c r="F32" s="148"/>
      <c r="G32" s="25"/>
      <c r="J32" s="139"/>
      <c r="K32" s="140"/>
      <c r="L32" s="134"/>
      <c r="M32" s="135"/>
      <c r="N32" s="135"/>
      <c r="O32" s="135"/>
      <c r="P32" s="136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4" customHeight="1" thickBot="1" x14ac:dyDescent="0.35">
      <c r="A33" s="128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41"/>
      <c r="K33" s="142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06" t="s">
        <v>3</v>
      </c>
      <c r="K34" s="107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02" t="s">
        <v>1</v>
      </c>
      <c r="K35" s="103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02" t="s">
        <v>2</v>
      </c>
      <c r="K36" s="103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02" t="s">
        <v>34</v>
      </c>
      <c r="K37" s="103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02" t="s">
        <v>5</v>
      </c>
      <c r="K38" s="103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02" t="s">
        <v>4</v>
      </c>
      <c r="K39" s="103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04" t="s">
        <v>0</v>
      </c>
      <c r="K40" s="105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Institut Municipal d'Informàtica (IMI)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52" t="s">
        <v>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4"/>
    </row>
    <row r="11" spans="1:31" ht="30" customHeight="1" thickBot="1" x14ac:dyDescent="0.35">
      <c r="A11" s="155" t="s">
        <v>10</v>
      </c>
      <c r="B11" s="111" t="s">
        <v>3</v>
      </c>
      <c r="C11" s="112"/>
      <c r="D11" s="112"/>
      <c r="E11" s="112"/>
      <c r="F11" s="113"/>
      <c r="G11" s="114" t="s">
        <v>1</v>
      </c>
      <c r="H11" s="115"/>
      <c r="I11" s="115"/>
      <c r="J11" s="115"/>
      <c r="K11" s="116"/>
      <c r="L11" s="129" t="s">
        <v>2</v>
      </c>
      <c r="M11" s="130"/>
      <c r="N11" s="130"/>
      <c r="O11" s="130"/>
      <c r="P11" s="130"/>
      <c r="Q11" s="117" t="s">
        <v>34</v>
      </c>
      <c r="R11" s="118"/>
      <c r="S11" s="118"/>
      <c r="T11" s="118"/>
      <c r="U11" s="119"/>
      <c r="V11" s="120" t="s">
        <v>4</v>
      </c>
      <c r="W11" s="121"/>
      <c r="X11" s="121"/>
      <c r="Y11" s="121"/>
      <c r="Z11" s="122"/>
      <c r="AA11" s="123" t="s">
        <v>5</v>
      </c>
      <c r="AB11" s="124"/>
      <c r="AC11" s="124"/>
      <c r="AD11" s="124"/>
      <c r="AE11" s="125"/>
    </row>
    <row r="12" spans="1:31" ht="39" customHeight="1" thickBot="1" x14ac:dyDescent="0.35">
      <c r="A12" s="156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3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12</v>
      </c>
      <c r="H13" s="20">
        <f t="shared" ref="H13:H24" si="2">IF(G13,G13/$G$25,"")</f>
        <v>0.15189873417721519</v>
      </c>
      <c r="I13" s="10">
        <f>'CONTRACTACIO 1r TR 2024'!I13+'CONTRACTACIO 2n TR 2024'!I13+'CONTRACTACIO 3r TR 2024'!I13+'CONTRACTACIO 4t TR 2024'!I13</f>
        <v>11186575.449999999</v>
      </c>
      <c r="J13" s="10">
        <f>'CONTRACTACIO 1r TR 2024'!J13+'CONTRACTACIO 2n TR 2024'!J13+'CONTRACTACIO 3r TR 2024'!J13+'CONTRACTACIO 4t TR 2024'!J13</f>
        <v>13535756.310000001</v>
      </c>
      <c r="K13" s="21">
        <f t="shared" ref="K13:K24" si="3">IF(J13,J13/$J$25,"")</f>
        <v>0.81932759032824842</v>
      </c>
      <c r="L13" s="9">
        <f>'CONTRACTACIO 1r TR 2024'!L13+'CONTRACTACIO 2n TR 2024'!L13+'CONTRACTACIO 3r TR 2024'!L13+'CONTRACTACIO 4t TR 2024'!L13</f>
        <v>2</v>
      </c>
      <c r="M13" s="20">
        <f t="shared" ref="M13:M24" si="4">IF(L13,L13/$L$25,"")</f>
        <v>0.14285714285714285</v>
      </c>
      <c r="N13" s="10">
        <f>'CONTRACTACIO 1r TR 2024'!N13+'CONTRACTACIO 2n TR 2024'!N13+'CONTRACTACIO 3r TR 2024'!N13+'CONTRACTACIO 4t TR 2024'!N13</f>
        <v>372454</v>
      </c>
      <c r="O13" s="10">
        <f>'CONTRACTACIO 1r TR 2024'!O13+'CONTRACTACIO 2n TR 2024'!O13+'CONTRACTACIO 3r TR 2024'!O13+'CONTRACTACIO 4t TR 2024'!O13</f>
        <v>450669.34</v>
      </c>
      <c r="P13" s="21">
        <f t="shared" ref="P13:P24" si="5">IF(O13,O13/$O$25,"")</f>
        <v>0.55624650671448916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4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4</v>
      </c>
      <c r="H14" s="20">
        <f t="shared" si="2"/>
        <v>5.0632911392405063E-2</v>
      </c>
      <c r="I14" s="13">
        <f>'CONTRACTACIO 1r TR 2024'!I14+'CONTRACTACIO 2n TR 2024'!I14+'CONTRACTACIO 3r TR 2024'!I14+'CONTRACTACIO 4t TR 2024'!I14</f>
        <v>266814.69</v>
      </c>
      <c r="J14" s="13">
        <f>'CONTRACTACIO 1r TR 2024'!J14+'CONTRACTACIO 2n TR 2024'!J14+'CONTRACTACIO 3r TR 2024'!J14+'CONTRACTACIO 4t TR 2024'!J14</f>
        <v>322845.77</v>
      </c>
      <c r="K14" s="21">
        <f t="shared" si="3"/>
        <v>1.9542051491156606E-2</v>
      </c>
      <c r="L14" s="9">
        <f>'CONTRACTACIO 1r TR 2024'!L14+'CONTRACTACIO 2n TR 2024'!L14+'CONTRACTACIO 3r TR 2024'!L14+'CONTRACTACIO 4t TR 2024'!L14</f>
        <v>3</v>
      </c>
      <c r="M14" s="20">
        <f t="shared" si="4"/>
        <v>0.21428571428571427</v>
      </c>
      <c r="N14" s="13">
        <f>'CONTRACTACIO 1r TR 2024'!N14+'CONTRACTACIO 2n TR 2024'!N14+'CONTRACTACIO 3r TR 2024'!N14+'CONTRACTACIO 4t TR 2024'!N14</f>
        <v>178548.15000000002</v>
      </c>
      <c r="O14" s="13">
        <f>'CONTRACTACIO 1r TR 2024'!O14+'CONTRACTACIO 2n TR 2024'!O14+'CONTRACTACIO 3r TR 2024'!O14+'CONTRACTACIO 4t TR 2024'!O14</f>
        <v>216043.25</v>
      </c>
      <c r="P14" s="21">
        <f t="shared" si="5"/>
        <v>0.26665515588822847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4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1</v>
      </c>
      <c r="M15" s="20">
        <f t="shared" si="4"/>
        <v>7.1428571428571425E-2</v>
      </c>
      <c r="N15" s="13">
        <f>'CONTRACTACIO 1r TR 2024'!N15+'CONTRACTACIO 2n TR 2024'!N15+'CONTRACTACIO 3r TR 2024'!N15+'CONTRACTACIO 4t TR 2024'!N15</f>
        <v>23335</v>
      </c>
      <c r="O15" s="13">
        <f>'CONTRACTACIO 1r TR 2024'!O15+'CONTRACTACIO 2n TR 2024'!O15+'CONTRACTACIO 3r TR 2024'!O15+'CONTRACTACIO 4t TR 2024'!O15</f>
        <v>28235.35</v>
      </c>
      <c r="P15" s="21">
        <f t="shared" si="5"/>
        <v>3.484997404829214E-2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4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4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4</v>
      </c>
      <c r="H18" s="20">
        <f t="shared" si="2"/>
        <v>5.0632911392405063E-2</v>
      </c>
      <c r="I18" s="13">
        <f>'CONTRACTACIO 1r TR 2024'!I18+'CONTRACTACIO 2n TR 2024'!I18+'CONTRACTACIO 3r TR 2024'!I18+'CONTRACTACIO 4t TR 2024'!I18</f>
        <v>1374154.6400000001</v>
      </c>
      <c r="J18" s="13">
        <f>'CONTRACTACIO 1r TR 2024'!J18+'CONTRACTACIO 2n TR 2024'!J18+'CONTRACTACIO 3r TR 2024'!J18+'CONTRACTACIO 4t TR 2024'!J18</f>
        <v>1662727.13</v>
      </c>
      <c r="K18" s="21">
        <f t="shared" si="3"/>
        <v>0.10064588794272583</v>
      </c>
      <c r="L18" s="9">
        <f>'CONTRACTACIO 1r TR 2024'!L18+'CONTRACTACIO 2n TR 2024'!L18+'CONTRACTACIO 3r TR 2024'!L18+'CONTRACTACIO 4t TR 2024'!L18</f>
        <v>3</v>
      </c>
      <c r="M18" s="20">
        <f t="shared" si="4"/>
        <v>0.21428571428571427</v>
      </c>
      <c r="N18" s="13">
        <f>'CONTRACTACIO 1r TR 2024'!N18+'CONTRACTACIO 2n TR 2024'!N18+'CONTRACTACIO 3r TR 2024'!N18+'CONTRACTACIO 4t TR 2024'!N18</f>
        <v>55176.53</v>
      </c>
      <c r="O18" s="13">
        <f>'CONTRACTACIO 1r TR 2024'!O18+'CONTRACTACIO 2n TR 2024'!O18+'CONTRACTACIO 3r TR 2024'!O18+'CONTRACTACIO 4t TR 2024'!O18</f>
        <v>66763.600000000006</v>
      </c>
      <c r="P18" s="21">
        <f t="shared" si="5"/>
        <v>8.2404139752847327E-2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4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7</v>
      </c>
      <c r="H19" s="20">
        <f t="shared" si="2"/>
        <v>8.8607594936708861E-2</v>
      </c>
      <c r="I19" s="13">
        <f>'CONTRACTACIO 1r TR 2024'!I19+'CONTRACTACIO 2n TR 2024'!I19+'CONTRACTACIO 3r TR 2024'!I19+'CONTRACTACIO 4t TR 2024'!I19</f>
        <v>688982.94</v>
      </c>
      <c r="J19" s="13">
        <f>'CONTRACTACIO 1r TR 2024'!J19+'CONTRACTACIO 2n TR 2024'!J19+'CONTRACTACIO 3r TR 2024'!J19+'CONTRACTACIO 4t TR 2024'!J19</f>
        <v>833669.35</v>
      </c>
      <c r="K19" s="21">
        <f t="shared" si="3"/>
        <v>5.0462514544635531E-2</v>
      </c>
      <c r="L19" s="9">
        <f>'CONTRACTACIO 1r TR 2024'!L19+'CONTRACTACIO 2n TR 2024'!L19+'CONTRACTACIO 3r TR 2024'!L19+'CONTRACTACIO 4t TR 2024'!L19</f>
        <v>1</v>
      </c>
      <c r="M19" s="20">
        <f t="shared" si="4"/>
        <v>7.1428571428571425E-2</v>
      </c>
      <c r="N19" s="13">
        <f>'CONTRACTACIO 1r TR 2024'!N19+'CONTRACTACIO 2n TR 2024'!N19+'CONTRACTACIO 3r TR 2024'!N19+'CONTRACTACIO 4t TR 2024'!N19</f>
        <v>5961.55</v>
      </c>
      <c r="O19" s="13">
        <f>'CONTRACTACIO 1r TR 2024'!O19+'CONTRACTACIO 2n TR 2024'!O19+'CONTRACTACIO 3r TR 2024'!O19+'CONTRACTACIO 4t TR 2024'!O19</f>
        <v>7213.48</v>
      </c>
      <c r="P19" s="21">
        <f t="shared" si="5"/>
        <v>8.9033637195173564E-3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3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15</v>
      </c>
      <c r="H20" s="20">
        <f t="shared" si="2"/>
        <v>0.189873417721519</v>
      </c>
      <c r="I20" s="13">
        <f>'CONTRACTACIO 1r TR 2024'!I20+'CONTRACTACIO 2n TR 2024'!I20+'CONTRACTACIO 3r TR 2024'!I20+'CONTRACTACIO 4t TR 2024'!I20</f>
        <v>111604.6</v>
      </c>
      <c r="J20" s="13">
        <f>'CONTRACTACIO 1r TR 2024'!J20+'CONTRACTACIO 2n TR 2024'!J20+'CONTRACTACIO 3r TR 2024'!J20+'CONTRACTACIO 4t TR 2024'!J20</f>
        <v>128401.35</v>
      </c>
      <c r="K20" s="21">
        <f t="shared" si="3"/>
        <v>7.7722120789565285E-3</v>
      </c>
      <c r="L20" s="9">
        <f>'CONTRACTACIO 1r TR 2024'!L20+'CONTRACTACIO 2n TR 2024'!L20+'CONTRACTACIO 3r TR 2024'!L20+'CONTRACTACIO 4t TR 2024'!L20</f>
        <v>4</v>
      </c>
      <c r="M20" s="20">
        <f t="shared" si="4"/>
        <v>0.2857142857142857</v>
      </c>
      <c r="N20" s="13">
        <f>'CONTRACTACIO 1r TR 2024'!N20+'CONTRACTACIO 2n TR 2024'!N20+'CONTRACTACIO 3r TR 2024'!N20+'CONTRACTACIO 4t TR 2024'!N20</f>
        <v>34109.21</v>
      </c>
      <c r="O20" s="13">
        <f>'CONTRACTACIO 1r TR 2024'!O20+'CONTRACTACIO 2n TR 2024'!O20+'CONTRACTACIO 3r TR 2024'!O20+'CONTRACTACIO 4t TR 2024'!O20</f>
        <v>41272.14</v>
      </c>
      <c r="P20" s="21">
        <f t="shared" si="5"/>
        <v>5.0940859876625583E-2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1</v>
      </c>
      <c r="AB20" s="20">
        <f t="shared" si="10"/>
        <v>1</v>
      </c>
      <c r="AC20" s="13">
        <f>'CONTRACTACIO 1r TR 2024'!X20+'CONTRACTACIO 2n TR 2024'!X20+'CONTRACTACIO 3r TR 2024'!X20+'CONTRACTACIO 4t TR 2024'!X20</f>
        <v>4000</v>
      </c>
      <c r="AD20" s="13">
        <f>'CONTRACTACIO 1r TR 2024'!Y20+'CONTRACTACIO 2n TR 2024'!Y20+'CONTRACTACIO 3r TR 2024'!Y20+'CONTRACTACIO 4t TR 2024'!Y20</f>
        <v>4840</v>
      </c>
      <c r="AE20" s="21">
        <f t="shared" si="11"/>
        <v>1</v>
      </c>
    </row>
    <row r="21" spans="1:31" s="42" customFormat="1" ht="39.9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36</v>
      </c>
      <c r="H21" s="20">
        <f t="shared" si="2"/>
        <v>0.45569620253164556</v>
      </c>
      <c r="I21" s="13">
        <f>'CONTRACTACIO 1r TR 2024'!I21+'CONTRACTACIO 2n TR 2024'!I21+'CONTRACTACIO 3r TR 2024'!I21+'CONTRACTACIO 4t TR 2024'!I21</f>
        <v>29288.019999999997</v>
      </c>
      <c r="J21" s="13">
        <f>'CONTRACTACIO 1r TR 2024'!J21+'CONTRACTACIO 2n TR 2024'!J21+'CONTRACTACIO 3r TR 2024'!J21+'CONTRACTACIO 4t TR 2024'!J21</f>
        <v>34172.04</v>
      </c>
      <c r="K21" s="21">
        <f t="shared" si="3"/>
        <v>2.0684544364259847E-3</v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39.9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39.9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1</v>
      </c>
      <c r="H23" s="66">
        <f t="shared" si="2"/>
        <v>1.2658227848101266E-2</v>
      </c>
      <c r="I23" s="77">
        <f>'CONTRACTACIO 1r TR 2024'!I23+'CONTRACTACIO 2n TR 2024'!I23+'CONTRACTACIO 3r TR 2024'!I23+'CONTRACTACIO 4t TR 2024'!I23</f>
        <v>2995</v>
      </c>
      <c r="J23" s="78">
        <f>'CONTRACTACIO 1r TR 2024'!J23+'CONTRACTACIO 2n TR 2024'!J23+'CONTRACTACIO 3r TR 2024'!J23+'CONTRACTACIO 4t TR 2024'!J23</f>
        <v>2995</v>
      </c>
      <c r="K23" s="67">
        <f t="shared" si="3"/>
        <v>1.8128917785112695E-4</v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79</v>
      </c>
      <c r="H25" s="17">
        <f t="shared" si="12"/>
        <v>1</v>
      </c>
      <c r="I25" s="18">
        <f t="shared" si="12"/>
        <v>13660415.339999998</v>
      </c>
      <c r="J25" s="18">
        <f t="shared" si="12"/>
        <v>16520566.949999999</v>
      </c>
      <c r="K25" s="19">
        <f t="shared" si="12"/>
        <v>1.0000000000000002</v>
      </c>
      <c r="L25" s="16">
        <f t="shared" si="12"/>
        <v>14</v>
      </c>
      <c r="M25" s="17">
        <f t="shared" si="12"/>
        <v>0.99999999999999989</v>
      </c>
      <c r="N25" s="18">
        <f t="shared" si="12"/>
        <v>669584.44000000006</v>
      </c>
      <c r="O25" s="18">
        <f t="shared" si="12"/>
        <v>810197.16</v>
      </c>
      <c r="P25" s="19">
        <f t="shared" si="12"/>
        <v>1.0000000000000002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1</v>
      </c>
      <c r="AB25" s="17">
        <f t="shared" si="12"/>
        <v>1</v>
      </c>
      <c r="AC25" s="18">
        <f t="shared" si="12"/>
        <v>4000</v>
      </c>
      <c r="AD25" s="18">
        <f t="shared" si="12"/>
        <v>4840</v>
      </c>
      <c r="AE25" s="19">
        <f t="shared" si="12"/>
        <v>1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49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pàg. 189 i ss):                                                                                              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51" t="str">
        <f>'CONTRACTACIO 1r TR 2024'!A28:Q28</f>
        <v>https://ajuntament.barcelona.cat/pressupostos2024/docs/2024/1.%20EXP.%202023-0024%20Pressupost%20General%202024_CEiH%2020.02.24.pdf#page=191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45" t="s">
        <v>36</v>
      </c>
      <c r="B29" s="145"/>
      <c r="C29" s="145"/>
      <c r="D29" s="145"/>
      <c r="E29" s="145"/>
      <c r="F29" s="145"/>
      <c r="G29" s="145"/>
      <c r="H29" s="145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7" t="s">
        <v>10</v>
      </c>
      <c r="B31" s="160" t="s">
        <v>17</v>
      </c>
      <c r="C31" s="161"/>
      <c r="D31" s="161"/>
      <c r="E31" s="161"/>
      <c r="F31" s="162"/>
      <c r="G31" s="25"/>
      <c r="H31" s="54"/>
      <c r="I31" s="54"/>
      <c r="J31" s="166" t="s">
        <v>15</v>
      </c>
      <c r="K31" s="167"/>
      <c r="L31" s="160" t="s">
        <v>16</v>
      </c>
      <c r="M31" s="161"/>
      <c r="N31" s="161"/>
      <c r="O31" s="161"/>
      <c r="P31" s="162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8"/>
      <c r="B32" s="163"/>
      <c r="C32" s="164"/>
      <c r="D32" s="164"/>
      <c r="E32" s="164"/>
      <c r="F32" s="165"/>
      <c r="G32" s="25"/>
      <c r="J32" s="168"/>
      <c r="K32" s="169"/>
      <c r="L32" s="172"/>
      <c r="M32" s="173"/>
      <c r="N32" s="173"/>
      <c r="O32" s="173"/>
      <c r="P32" s="174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9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70"/>
      <c r="K33" s="171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4" customHeight="1" x14ac:dyDescent="0.3">
      <c r="A34" s="41" t="s">
        <v>25</v>
      </c>
      <c r="B34" s="9">
        <f t="shared" ref="B34:B43" si="13">B13+G13+L13+Q13+V13+AA13</f>
        <v>14</v>
      </c>
      <c r="C34" s="8">
        <f t="shared" ref="C34:C40" si="14">IF(B34,B34/$B$46,"")</f>
        <v>0.14893617021276595</v>
      </c>
      <c r="D34" s="10">
        <f t="shared" ref="D34:D43" si="15">D13+I13+N13+S13+X13+AC13</f>
        <v>11559029.449999999</v>
      </c>
      <c r="E34" s="11">
        <f t="shared" ref="E34:E43" si="16">E13+J13+O13+T13+Y13+AD13</f>
        <v>13986425.65</v>
      </c>
      <c r="F34" s="21">
        <f t="shared" ref="F34:F40" si="17">IF(E34,E34/$E$46,"")</f>
        <v>0.80680347573996392</v>
      </c>
      <c r="J34" s="106" t="s">
        <v>3</v>
      </c>
      <c r="K34" s="107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7</v>
      </c>
      <c r="C35" s="8">
        <f t="shared" si="14"/>
        <v>7.4468085106382975E-2</v>
      </c>
      <c r="D35" s="13">
        <f t="shared" si="15"/>
        <v>445362.84</v>
      </c>
      <c r="E35" s="14">
        <f t="shared" si="16"/>
        <v>538889.02</v>
      </c>
      <c r="F35" s="21">
        <f t="shared" si="17"/>
        <v>3.1085678732657687E-2</v>
      </c>
      <c r="J35" s="102" t="s">
        <v>1</v>
      </c>
      <c r="K35" s="103"/>
      <c r="L35" s="60">
        <f>G25</f>
        <v>79</v>
      </c>
      <c r="M35" s="8">
        <f t="shared" si="18"/>
        <v>0.84042553191489366</v>
      </c>
      <c r="N35" s="61">
        <f>I25</f>
        <v>13660415.339999998</v>
      </c>
      <c r="O35" s="61">
        <f>J25</f>
        <v>16520566.949999999</v>
      </c>
      <c r="P35" s="59">
        <f t="shared" si="19"/>
        <v>0.95298478467618863</v>
      </c>
    </row>
    <row r="36" spans="1:33" s="25" customFormat="1" ht="30" customHeight="1" x14ac:dyDescent="0.3">
      <c r="A36" s="43" t="s">
        <v>19</v>
      </c>
      <c r="B36" s="12">
        <f t="shared" si="13"/>
        <v>1</v>
      </c>
      <c r="C36" s="8">
        <f t="shared" si="14"/>
        <v>1.0638297872340425E-2</v>
      </c>
      <c r="D36" s="13">
        <f t="shared" si="15"/>
        <v>23335</v>
      </c>
      <c r="E36" s="14">
        <f t="shared" si="16"/>
        <v>28235.35</v>
      </c>
      <c r="F36" s="21">
        <f t="shared" si="17"/>
        <v>1.6287491235285256E-3</v>
      </c>
      <c r="J36" s="102" t="s">
        <v>2</v>
      </c>
      <c r="K36" s="103"/>
      <c r="L36" s="60">
        <f>L25</f>
        <v>14</v>
      </c>
      <c r="M36" s="8">
        <f t="shared" si="18"/>
        <v>0.14893617021276595</v>
      </c>
      <c r="N36" s="61">
        <f>N25</f>
        <v>669584.44000000006</v>
      </c>
      <c r="O36" s="61">
        <f>O25</f>
        <v>810197.16</v>
      </c>
      <c r="P36" s="59">
        <f t="shared" si="19"/>
        <v>4.6736021130791734E-2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02" t="s">
        <v>34</v>
      </c>
      <c r="K37" s="103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02" t="s">
        <v>5</v>
      </c>
      <c r="K38" s="103"/>
      <c r="L38" s="60">
        <f>AA25</f>
        <v>1</v>
      </c>
      <c r="M38" s="8">
        <f t="shared" si="18"/>
        <v>1.0638297872340425E-2</v>
      </c>
      <c r="N38" s="61">
        <f>AC25</f>
        <v>4000</v>
      </c>
      <c r="O38" s="61">
        <f>AD25</f>
        <v>4840</v>
      </c>
      <c r="P38" s="59">
        <f t="shared" si="19"/>
        <v>2.7919419301967438E-4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7</v>
      </c>
      <c r="C39" s="8">
        <f t="shared" si="14"/>
        <v>7.4468085106382975E-2</v>
      </c>
      <c r="D39" s="13">
        <f t="shared" si="15"/>
        <v>1429331.1700000002</v>
      </c>
      <c r="E39" s="22">
        <f t="shared" si="16"/>
        <v>1729490.73</v>
      </c>
      <c r="F39" s="21">
        <f t="shared" si="17"/>
        <v>9.9765241466396204E-2</v>
      </c>
      <c r="G39" s="25"/>
      <c r="H39" s="25"/>
      <c r="I39" s="25"/>
      <c r="J39" s="102" t="s">
        <v>4</v>
      </c>
      <c r="K39" s="103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8</v>
      </c>
      <c r="C40" s="8">
        <f t="shared" si="14"/>
        <v>8.5106382978723402E-2</v>
      </c>
      <c r="D40" s="13">
        <f t="shared" si="15"/>
        <v>694944.49</v>
      </c>
      <c r="E40" s="23">
        <f t="shared" si="16"/>
        <v>840882.83</v>
      </c>
      <c r="F40" s="21">
        <f t="shared" si="17"/>
        <v>4.8506116352469021E-2</v>
      </c>
      <c r="G40" s="25"/>
      <c r="H40" s="25"/>
      <c r="I40" s="25"/>
      <c r="J40" s="104" t="s">
        <v>0</v>
      </c>
      <c r="K40" s="105"/>
      <c r="L40" s="83">
        <f>SUM(L34:L39)</f>
        <v>94</v>
      </c>
      <c r="M40" s="17">
        <f>SUM(M34:M39)</f>
        <v>1</v>
      </c>
      <c r="N40" s="84">
        <f>SUM(N34:N39)</f>
        <v>14333999.779999997</v>
      </c>
      <c r="O40" s="85">
        <f>SUM(O34:O39)</f>
        <v>17335604.109999999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20</v>
      </c>
      <c r="C41" s="8">
        <f>IF(B41,B41/$B$46,"")</f>
        <v>0.21276595744680851</v>
      </c>
      <c r="D41" s="13">
        <f t="shared" si="15"/>
        <v>149713.81</v>
      </c>
      <c r="E41" s="23">
        <f t="shared" si="16"/>
        <v>174513.49</v>
      </c>
      <c r="F41" s="21">
        <f>IF(E41,E41/$E$46,"")</f>
        <v>1.0066767151156409E-2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36</v>
      </c>
      <c r="C42" s="8">
        <f>IF(B42,B42/$B$46,"")</f>
        <v>0.38297872340425532</v>
      </c>
      <c r="D42" s="13">
        <f t="shared" si="15"/>
        <v>29288.019999999997</v>
      </c>
      <c r="E42" s="14">
        <f t="shared" si="16"/>
        <v>34172.04</v>
      </c>
      <c r="F42" s="21">
        <f>IF(E42,E42/$E$46,"")</f>
        <v>1.9712056057099247E-3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1</v>
      </c>
      <c r="C44" s="8">
        <f>IF(B44,B44/$B$46,"")</f>
        <v>1.0638297872340425E-2</v>
      </c>
      <c r="D44" s="13">
        <f t="shared" ref="D44" si="21">D23+I23+N23+S23+X23+AC23</f>
        <v>2995</v>
      </c>
      <c r="E44" s="14">
        <f t="shared" ref="E44" si="22">E23+J23+O23+T23+Y23+AD23</f>
        <v>2995</v>
      </c>
      <c r="F44" s="21">
        <f>IF(E44,E44/$E$46,"")</f>
        <v>1.7276582811857953E-4</v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94</v>
      </c>
      <c r="C46" s="17">
        <f>SUM(C34:C45)</f>
        <v>0.99999999999999989</v>
      </c>
      <c r="D46" s="18">
        <f>SUM(D34:D45)</f>
        <v>14333999.779999999</v>
      </c>
      <c r="E46" s="18">
        <f>SUM(E34:E45)</f>
        <v>17335604.109999996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2025-01-15T17:49:40Z</dcterms:modified>
</cp:coreProperties>
</file>