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136" windowHeight="12576" tabRatio="700" firstSheet="1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E20" i="1"/>
  <c r="J18" i="1"/>
  <c r="O13" i="1"/>
  <c r="J13" i="1"/>
  <c r="A28" i="7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/>
  <c r="X23" i="7"/>
  <c r="V23" i="7"/>
  <c r="W23" i="7" s="1"/>
  <c r="T23" i="7"/>
  <c r="U23" i="7"/>
  <c r="S23" i="7"/>
  <c r="Q23" i="7"/>
  <c r="R23" i="7"/>
  <c r="O23" i="7"/>
  <c r="N23" i="7"/>
  <c r="L23" i="7"/>
  <c r="M23" i="7"/>
  <c r="J23" i="7"/>
  <c r="K23" i="7" s="1"/>
  <c r="I23" i="7"/>
  <c r="G23" i="7"/>
  <c r="H23" i="7" s="1"/>
  <c r="E23" i="7"/>
  <c r="D23" i="7"/>
  <c r="D44" i="7" s="1"/>
  <c r="B23" i="7"/>
  <c r="B44" i="7" s="1"/>
  <c r="C44" i="7" s="1"/>
  <c r="B8" i="7"/>
  <c r="B8" i="6"/>
  <c r="B8" i="5"/>
  <c r="B8" i="4"/>
  <c r="AD22" i="7"/>
  <c r="AE22" i="7"/>
  <c r="AC22" i="7"/>
  <c r="AA22" i="7"/>
  <c r="AB22" i="7"/>
  <c r="Y22" i="7"/>
  <c r="Z22" i="7" s="1"/>
  <c r="X22" i="7"/>
  <c r="V22" i="7"/>
  <c r="W22" i="7"/>
  <c r="T22" i="7"/>
  <c r="U22" i="7" s="1"/>
  <c r="S22" i="7"/>
  <c r="Q22" i="7"/>
  <c r="R22" i="7"/>
  <c r="O22" i="7"/>
  <c r="P22" i="7" s="1"/>
  <c r="N22" i="7"/>
  <c r="L22" i="7"/>
  <c r="M22" i="7" s="1"/>
  <c r="J22" i="7"/>
  <c r="I22" i="7"/>
  <c r="G22" i="7"/>
  <c r="H22" i="7" s="1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25" i="1"/>
  <c r="B16" i="7"/>
  <c r="C16" i="7"/>
  <c r="D16" i="7"/>
  <c r="D37" i="7" s="1"/>
  <c r="J24" i="7"/>
  <c r="E24" i="7"/>
  <c r="O24" i="7"/>
  <c r="E45" i="7" s="1"/>
  <c r="F45" i="7" s="1"/>
  <c r="P24" i="7"/>
  <c r="T24" i="7"/>
  <c r="U24" i="7" s="1"/>
  <c r="Y24" i="7"/>
  <c r="Z24" i="7"/>
  <c r="AD24" i="7"/>
  <c r="AE24" i="7" s="1"/>
  <c r="E13" i="7"/>
  <c r="J13" i="7"/>
  <c r="O13" i="7"/>
  <c r="T13" i="7"/>
  <c r="Y13" i="7"/>
  <c r="Z13" i="7"/>
  <c r="AD13" i="7"/>
  <c r="AE13" i="7" s="1"/>
  <c r="E20" i="7"/>
  <c r="J20" i="7"/>
  <c r="O20" i="7"/>
  <c r="AD20" i="7"/>
  <c r="T20" i="7"/>
  <c r="U20" i="7" s="1"/>
  <c r="Y20" i="7"/>
  <c r="E21" i="7"/>
  <c r="J21" i="7"/>
  <c r="K21" i="7" s="1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/>
  <c r="J15" i="7"/>
  <c r="K15" i="7" s="1"/>
  <c r="O15" i="7"/>
  <c r="E15" i="7"/>
  <c r="T15" i="7"/>
  <c r="U15" i="7" s="1"/>
  <c r="Y15" i="7"/>
  <c r="Z15" i="7" s="1"/>
  <c r="AD15" i="7"/>
  <c r="AE15" i="7"/>
  <c r="J16" i="7"/>
  <c r="O16" i="7"/>
  <c r="E16" i="7"/>
  <c r="F16" i="7"/>
  <c r="T16" i="7"/>
  <c r="Y16" i="7"/>
  <c r="AD16" i="7"/>
  <c r="AE16" i="7" s="1"/>
  <c r="J17" i="7"/>
  <c r="K17" i="7" s="1"/>
  <c r="O17" i="7"/>
  <c r="E17" i="7"/>
  <c r="F17" i="7"/>
  <c r="T17" i="7"/>
  <c r="U17" i="7" s="1"/>
  <c r="Y17" i="7"/>
  <c r="Z17" i="7"/>
  <c r="AD17" i="7"/>
  <c r="J18" i="7"/>
  <c r="O18" i="7"/>
  <c r="AD18" i="7"/>
  <c r="AE18" i="7" s="1"/>
  <c r="E18" i="7"/>
  <c r="T18" i="7"/>
  <c r="Y18" i="7"/>
  <c r="Z18" i="7"/>
  <c r="J19" i="7"/>
  <c r="O19" i="7"/>
  <c r="AD19" i="7"/>
  <c r="AE19" i="7"/>
  <c r="E19" i="7"/>
  <c r="F19" i="7" s="1"/>
  <c r="T19" i="7"/>
  <c r="Y19" i="7"/>
  <c r="Z19" i="7" s="1"/>
  <c r="I24" i="7"/>
  <c r="D24" i="7"/>
  <c r="D45" i="7" s="1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D35" i="7" s="1"/>
  <c r="N14" i="7"/>
  <c r="D14" i="7"/>
  <c r="S14" i="7"/>
  <c r="X14" i="7"/>
  <c r="AC14" i="7"/>
  <c r="I15" i="7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/>
  <c r="G16" i="7"/>
  <c r="H16" i="7" s="1"/>
  <c r="L16" i="7"/>
  <c r="Q16" i="7"/>
  <c r="V16" i="7"/>
  <c r="W16" i="7"/>
  <c r="AA16" i="7"/>
  <c r="AB16" i="7" s="1"/>
  <c r="B13" i="7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 s="1"/>
  <c r="V14" i="7"/>
  <c r="W14" i="7"/>
  <c r="AA14" i="7"/>
  <c r="AB14" i="7" s="1"/>
  <c r="G15" i="7"/>
  <c r="L15" i="7"/>
  <c r="B15" i="7"/>
  <c r="Q15" i="7"/>
  <c r="V15" i="7"/>
  <c r="W15" i="7"/>
  <c r="AA15" i="7"/>
  <c r="AB15" i="7" s="1"/>
  <c r="G17" i="7"/>
  <c r="H17" i="7"/>
  <c r="L17" i="7"/>
  <c r="M17" i="7" s="1"/>
  <c r="B17" i="7"/>
  <c r="C17" i="7"/>
  <c r="Q17" i="7"/>
  <c r="R17" i="7" s="1"/>
  <c r="V17" i="7"/>
  <c r="W17" i="7"/>
  <c r="AA17" i="7"/>
  <c r="AB17" i="7" s="1"/>
  <c r="G18" i="7"/>
  <c r="L18" i="7"/>
  <c r="AA18" i="7"/>
  <c r="B18" i="7"/>
  <c r="Q18" i="7"/>
  <c r="R18" i="7" s="1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35" i="6"/>
  <c r="F35" i="6" s="1"/>
  <c r="E36" i="6"/>
  <c r="E46" i="6" s="1"/>
  <c r="E37" i="6"/>
  <c r="E38" i="6"/>
  <c r="F38" i="6"/>
  <c r="E39" i="6"/>
  <c r="F39" i="6" s="1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46" i="6" s="1"/>
  <c r="B35" i="6"/>
  <c r="B36" i="6"/>
  <c r="B37" i="6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35" i="5" s="1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 s="1"/>
  <c r="Q25" i="5"/>
  <c r="L37" i="5"/>
  <c r="M37" i="5" s="1"/>
  <c r="V25" i="5"/>
  <c r="L38" i="5" s="1"/>
  <c r="E34" i="5"/>
  <c r="E35" i="5"/>
  <c r="E36" i="5"/>
  <c r="E41" i="5"/>
  <c r="E42" i="5"/>
  <c r="F42" i="5" s="1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C37" i="5" s="1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F37" i="4" s="1"/>
  <c r="E38" i="4"/>
  <c r="E39" i="4"/>
  <c r="E40" i="4"/>
  <c r="E41" i="4"/>
  <c r="E42" i="4"/>
  <c r="D45" i="4"/>
  <c r="B45" i="4"/>
  <c r="B42" i="4"/>
  <c r="C42" i="4" s="1"/>
  <c r="B34" i="4"/>
  <c r="B35" i="4"/>
  <c r="B36" i="4"/>
  <c r="C36" i="4" s="1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K13" i="4" s="1"/>
  <c r="K16" i="4"/>
  <c r="K17" i="4"/>
  <c r="I25" i="4"/>
  <c r="N35" i="4"/>
  <c r="G25" i="4"/>
  <c r="L35" i="4" s="1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20" i="1" s="1"/>
  <c r="Y25" i="1"/>
  <c r="O38" i="1"/>
  <c r="P38" i="1" s="1"/>
  <c r="I25" i="1"/>
  <c r="N35" i="1" s="1"/>
  <c r="N25" i="1"/>
  <c r="N36" i="1"/>
  <c r="D25" i="1"/>
  <c r="N34" i="1" s="1"/>
  <c r="X25" i="1"/>
  <c r="N38" i="1"/>
  <c r="G25" i="1"/>
  <c r="L35" i="1" s="1"/>
  <c r="H22" i="1"/>
  <c r="L25" i="1"/>
  <c r="L36" i="1" s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F42" i="1" s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C36" i="1" s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F14" i="1"/>
  <c r="F15" i="1"/>
  <c r="F16" i="1"/>
  <c r="F17" i="1"/>
  <c r="F18" i="1"/>
  <c r="F19" i="1"/>
  <c r="F21" i="1"/>
  <c r="P16" i="1"/>
  <c r="P16" i="5"/>
  <c r="P16" i="4"/>
  <c r="L37" i="4"/>
  <c r="F22" i="1"/>
  <c r="F23" i="1"/>
  <c r="F24" i="1"/>
  <c r="C22" i="1"/>
  <c r="C23" i="1"/>
  <c r="O34" i="6"/>
  <c r="F22" i="6"/>
  <c r="L34" i="6"/>
  <c r="M34" i="6" s="1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L35" i="5"/>
  <c r="H22" i="5"/>
  <c r="O38" i="5"/>
  <c r="P38" i="5" s="1"/>
  <c r="K22" i="5"/>
  <c r="M14" i="4"/>
  <c r="P21" i="4"/>
  <c r="H19" i="4"/>
  <c r="H22" i="4"/>
  <c r="K22" i="4"/>
  <c r="Z21" i="4"/>
  <c r="U25" i="4"/>
  <c r="L34" i="1"/>
  <c r="F13" i="1"/>
  <c r="C13" i="1"/>
  <c r="K21" i="1"/>
  <c r="H16" i="1"/>
  <c r="H14" i="1"/>
  <c r="H18" i="1"/>
  <c r="H24" i="1"/>
  <c r="C42" i="1"/>
  <c r="Z18" i="6"/>
  <c r="C20" i="6"/>
  <c r="C13" i="6"/>
  <c r="C25" i="6" s="1"/>
  <c r="F14" i="6"/>
  <c r="F25" i="6" s="1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9" i="5"/>
  <c r="P14" i="5"/>
  <c r="H15" i="5"/>
  <c r="W18" i="5"/>
  <c r="R16" i="5"/>
  <c r="H13" i="5"/>
  <c r="H20" i="5"/>
  <c r="K19" i="5"/>
  <c r="C14" i="5"/>
  <c r="F23" i="7"/>
  <c r="F43" i="5"/>
  <c r="AE21" i="5"/>
  <c r="AE20" i="5"/>
  <c r="F21" i="5"/>
  <c r="F20" i="5"/>
  <c r="P21" i="5"/>
  <c r="C43" i="6"/>
  <c r="D39" i="7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24" i="4"/>
  <c r="C14" i="4"/>
  <c r="F14" i="4"/>
  <c r="K21" i="4"/>
  <c r="W17" i="4"/>
  <c r="O38" i="4"/>
  <c r="P38" i="4" s="1"/>
  <c r="Z17" i="4"/>
  <c r="C18" i="4"/>
  <c r="C20" i="4"/>
  <c r="H13" i="4"/>
  <c r="M13" i="4"/>
  <c r="W20" i="4"/>
  <c r="P18" i="7"/>
  <c r="K22" i="7"/>
  <c r="Z14" i="7"/>
  <c r="B37" i="7"/>
  <c r="AC25" i="7"/>
  <c r="N38" i="7" s="1"/>
  <c r="E39" i="7"/>
  <c r="AA25" i="7"/>
  <c r="L38" i="7" s="1"/>
  <c r="M38" i="7" s="1"/>
  <c r="C35" i="1"/>
  <c r="B38" i="7"/>
  <c r="C38" i="7" s="1"/>
  <c r="F38" i="1"/>
  <c r="P17" i="7"/>
  <c r="P16" i="7"/>
  <c r="Z16" i="7"/>
  <c r="F37" i="1"/>
  <c r="M16" i="7"/>
  <c r="F43" i="1"/>
  <c r="F44" i="1"/>
  <c r="F24" i="7"/>
  <c r="C22" i="7"/>
  <c r="C23" i="7"/>
  <c r="C44" i="1"/>
  <c r="F15" i="7"/>
  <c r="F22" i="7"/>
  <c r="F36" i="1"/>
  <c r="F35" i="1"/>
  <c r="C36" i="6"/>
  <c r="C39" i="5"/>
  <c r="C43" i="5"/>
  <c r="C43" i="4"/>
  <c r="C45" i="1"/>
  <c r="C37" i="1"/>
  <c r="C15" i="7"/>
  <c r="K24" i="7"/>
  <c r="F37" i="6"/>
  <c r="F41" i="6"/>
  <c r="C39" i="6"/>
  <c r="C37" i="6"/>
  <c r="F40" i="6"/>
  <c r="F36" i="6"/>
  <c r="C35" i="6"/>
  <c r="M37" i="6"/>
  <c r="P37" i="6"/>
  <c r="U13" i="7"/>
  <c r="U16" i="7"/>
  <c r="F45" i="6"/>
  <c r="C34" i="6"/>
  <c r="P34" i="6"/>
  <c r="F34" i="6"/>
  <c r="AB18" i="7"/>
  <c r="AB19" i="7"/>
  <c r="P36" i="6"/>
  <c r="C40" i="6"/>
  <c r="C45" i="6"/>
  <c r="C45" i="5"/>
  <c r="F39" i="5"/>
  <c r="F45" i="5"/>
  <c r="M38" i="5"/>
  <c r="AE20" i="7"/>
  <c r="R16" i="7"/>
  <c r="C35" i="5"/>
  <c r="F18" i="7"/>
  <c r="F35" i="5"/>
  <c r="F21" i="7"/>
  <c r="F14" i="7"/>
  <c r="W20" i="7"/>
  <c r="AE17" i="7"/>
  <c r="F35" i="4"/>
  <c r="C38" i="4"/>
  <c r="C35" i="4"/>
  <c r="F38" i="4"/>
  <c r="F42" i="4"/>
  <c r="C45" i="4"/>
  <c r="K16" i="7"/>
  <c r="AB20" i="7"/>
  <c r="C18" i="7"/>
  <c r="C39" i="4"/>
  <c r="F39" i="4"/>
  <c r="R13" i="7"/>
  <c r="M18" i="7"/>
  <c r="P14" i="7"/>
  <c r="M14" i="7"/>
  <c r="H15" i="7"/>
  <c r="H14" i="7"/>
  <c r="H24" i="7"/>
  <c r="M37" i="4"/>
  <c r="C37" i="7"/>
  <c r="K13" i="5" l="1"/>
  <c r="P13" i="5"/>
  <c r="M13" i="5"/>
  <c r="K20" i="5"/>
  <c r="C13" i="5"/>
  <c r="P20" i="5"/>
  <c r="P25" i="5" s="1"/>
  <c r="D41" i="7"/>
  <c r="C20" i="5"/>
  <c r="C25" i="5" s="1"/>
  <c r="K20" i="4"/>
  <c r="K25" i="4" s="1"/>
  <c r="O35" i="4"/>
  <c r="K19" i="4"/>
  <c r="F40" i="4"/>
  <c r="P19" i="4"/>
  <c r="P20" i="4"/>
  <c r="H20" i="4"/>
  <c r="E34" i="7"/>
  <c r="C13" i="4"/>
  <c r="M20" i="4"/>
  <c r="M25" i="4" s="1"/>
  <c r="F20" i="4"/>
  <c r="F25" i="4" s="1"/>
  <c r="D46" i="4"/>
  <c r="M13" i="1"/>
  <c r="K19" i="1"/>
  <c r="E40" i="7"/>
  <c r="D46" i="1"/>
  <c r="B41" i="7"/>
  <c r="K20" i="1"/>
  <c r="H13" i="1"/>
  <c r="H20" i="1"/>
  <c r="F25" i="1"/>
  <c r="O34" i="1"/>
  <c r="E46" i="1"/>
  <c r="F40" i="1" s="1"/>
  <c r="B46" i="1"/>
  <c r="C34" i="1" s="1"/>
  <c r="K18" i="1"/>
  <c r="P25" i="1"/>
  <c r="M25" i="1"/>
  <c r="K13" i="1"/>
  <c r="N40" i="6"/>
  <c r="D25" i="7"/>
  <c r="N34" i="7" s="1"/>
  <c r="D36" i="7"/>
  <c r="E41" i="7"/>
  <c r="C25" i="4"/>
  <c r="H25" i="5"/>
  <c r="H25" i="6"/>
  <c r="C24" i="7"/>
  <c r="B45" i="7"/>
  <c r="C45" i="7" s="1"/>
  <c r="S25" i="7"/>
  <c r="N37" i="7" s="1"/>
  <c r="I25" i="7"/>
  <c r="N35" i="7" s="1"/>
  <c r="D34" i="7"/>
  <c r="E43" i="7"/>
  <c r="F43" i="7" s="1"/>
  <c r="P23" i="7"/>
  <c r="E44" i="7"/>
  <c r="F44" i="7" s="1"/>
  <c r="B39" i="7"/>
  <c r="J25" i="7"/>
  <c r="K18" i="7" s="1"/>
  <c r="B46" i="5"/>
  <c r="C25" i="1"/>
  <c r="Z25" i="4"/>
  <c r="AB25" i="4"/>
  <c r="E46" i="4"/>
  <c r="F36" i="4"/>
  <c r="F25" i="5"/>
  <c r="M25" i="5"/>
  <c r="R25" i="5"/>
  <c r="U25" i="5"/>
  <c r="W25" i="5"/>
  <c r="Z25" i="5"/>
  <c r="AB25" i="5"/>
  <c r="AE25" i="5"/>
  <c r="D46" i="6"/>
  <c r="C14" i="7"/>
  <c r="B35" i="7"/>
  <c r="C35" i="7" s="1"/>
  <c r="E38" i="7"/>
  <c r="F38" i="7" s="1"/>
  <c r="E46" i="5"/>
  <c r="F41" i="5" s="1"/>
  <c r="B34" i="7"/>
  <c r="Y25" i="7"/>
  <c r="O39" i="7" s="1"/>
  <c r="P39" i="7" s="1"/>
  <c r="Z21" i="7"/>
  <c r="Z25" i="7" s="1"/>
  <c r="C46" i="6"/>
  <c r="D46" i="5"/>
  <c r="D40" i="7"/>
  <c r="X25" i="7"/>
  <c r="N39" i="7" s="1"/>
  <c r="E37" i="7"/>
  <c r="F37" i="7" s="1"/>
  <c r="B25" i="7"/>
  <c r="C13" i="7" s="1"/>
  <c r="N40" i="1"/>
  <c r="E36" i="7"/>
  <c r="Q25" i="7"/>
  <c r="L37" i="7" s="1"/>
  <c r="M37" i="7" s="1"/>
  <c r="B46" i="4"/>
  <c r="C40" i="4" s="1"/>
  <c r="T25" i="7"/>
  <c r="O37" i="7" s="1"/>
  <c r="P37" i="7" s="1"/>
  <c r="R25" i="1"/>
  <c r="W25" i="4"/>
  <c r="AE25" i="4"/>
  <c r="N40" i="5"/>
  <c r="B40" i="7"/>
  <c r="B36" i="7"/>
  <c r="U19" i="7"/>
  <c r="E35" i="7"/>
  <c r="F35" i="7" s="1"/>
  <c r="K14" i="7"/>
  <c r="O25" i="7"/>
  <c r="P15" i="7" s="1"/>
  <c r="E25" i="7"/>
  <c r="F20" i="7" s="1"/>
  <c r="B43" i="7"/>
  <c r="C43" i="7" s="1"/>
  <c r="D43" i="7"/>
  <c r="K25" i="6"/>
  <c r="U25" i="1"/>
  <c r="W25" i="1"/>
  <c r="AE25" i="1"/>
  <c r="R25" i="4"/>
  <c r="H25" i="4"/>
  <c r="L40" i="1"/>
  <c r="M35" i="1" s="1"/>
  <c r="M25" i="6"/>
  <c r="AB25" i="1"/>
  <c r="P25" i="6"/>
  <c r="R25" i="6"/>
  <c r="U25" i="6"/>
  <c r="W25" i="6"/>
  <c r="Z25" i="6"/>
  <c r="AB25" i="6"/>
  <c r="AE25" i="6"/>
  <c r="F46" i="6"/>
  <c r="P38" i="6"/>
  <c r="P40" i="6" s="1"/>
  <c r="O40" i="6"/>
  <c r="L40" i="6"/>
  <c r="M38" i="6"/>
  <c r="M40" i="6" s="1"/>
  <c r="AB25" i="7"/>
  <c r="V25" i="7"/>
  <c r="L39" i="7" s="1"/>
  <c r="M39" i="7" s="1"/>
  <c r="W25" i="7"/>
  <c r="L40" i="5"/>
  <c r="M36" i="5" s="1"/>
  <c r="O40" i="5"/>
  <c r="P35" i="5" s="1"/>
  <c r="R25" i="7"/>
  <c r="L25" i="7"/>
  <c r="M15" i="7" s="1"/>
  <c r="L40" i="4"/>
  <c r="M34" i="4" s="1"/>
  <c r="N40" i="4"/>
  <c r="O40" i="4"/>
  <c r="P34" i="4" s="1"/>
  <c r="P21" i="7"/>
  <c r="U25" i="7"/>
  <c r="D42" i="7"/>
  <c r="E42" i="7"/>
  <c r="F42" i="7" s="1"/>
  <c r="O40" i="1"/>
  <c r="P34" i="1" s="1"/>
  <c r="AE21" i="7"/>
  <c r="AE25" i="7" s="1"/>
  <c r="G25" i="7"/>
  <c r="H19" i="7" s="1"/>
  <c r="B42" i="7"/>
  <c r="AD25" i="7"/>
  <c r="O38" i="7" s="1"/>
  <c r="P38" i="7" s="1"/>
  <c r="N25" i="7"/>
  <c r="N36" i="7" s="1"/>
  <c r="K25" i="5" l="1"/>
  <c r="F36" i="7"/>
  <c r="F36" i="5"/>
  <c r="C41" i="5"/>
  <c r="C36" i="5"/>
  <c r="F34" i="5"/>
  <c r="C34" i="5"/>
  <c r="M34" i="5"/>
  <c r="M35" i="5"/>
  <c r="F40" i="5"/>
  <c r="C40" i="5"/>
  <c r="P36" i="5"/>
  <c r="P34" i="5"/>
  <c r="P25" i="4"/>
  <c r="M36" i="4"/>
  <c r="F41" i="4"/>
  <c r="F34" i="4"/>
  <c r="C41" i="4"/>
  <c r="C34" i="4"/>
  <c r="P36" i="4"/>
  <c r="P35" i="4"/>
  <c r="M35" i="4"/>
  <c r="K19" i="7"/>
  <c r="E46" i="7"/>
  <c r="F34" i="7" s="1"/>
  <c r="P20" i="7"/>
  <c r="P19" i="7"/>
  <c r="M20" i="7"/>
  <c r="M19" i="7"/>
  <c r="K25" i="1"/>
  <c r="H25" i="1"/>
  <c r="C40" i="1"/>
  <c r="K20" i="7"/>
  <c r="H18" i="7"/>
  <c r="H20" i="7"/>
  <c r="M36" i="1"/>
  <c r="F39" i="1"/>
  <c r="F41" i="1"/>
  <c r="F34" i="1"/>
  <c r="L34" i="7"/>
  <c r="C20" i="7"/>
  <c r="C25" i="7" s="1"/>
  <c r="C41" i="1"/>
  <c r="C39" i="1"/>
  <c r="C46" i="1" s="1"/>
  <c r="O36" i="7"/>
  <c r="P13" i="7"/>
  <c r="P36" i="1"/>
  <c r="L36" i="7"/>
  <c r="M13" i="7"/>
  <c r="M34" i="1"/>
  <c r="O35" i="7"/>
  <c r="K13" i="7"/>
  <c r="P35" i="1"/>
  <c r="L35" i="7"/>
  <c r="H13" i="7"/>
  <c r="O34" i="7"/>
  <c r="F13" i="7"/>
  <c r="F25" i="7" s="1"/>
  <c r="N40" i="7"/>
  <c r="D46" i="7"/>
  <c r="B46" i="7"/>
  <c r="C40" i="7" s="1"/>
  <c r="C42" i="7"/>
  <c r="F46" i="5" l="1"/>
  <c r="M40" i="5"/>
  <c r="C46" i="5"/>
  <c r="C36" i="7"/>
  <c r="P40" i="5"/>
  <c r="F46" i="4"/>
  <c r="H25" i="7"/>
  <c r="M40" i="4"/>
  <c r="C46" i="4"/>
  <c r="P25" i="7"/>
  <c r="P40" i="4"/>
  <c r="K25" i="7"/>
  <c r="F39" i="7"/>
  <c r="F41" i="7"/>
  <c r="F40" i="7"/>
  <c r="M25" i="7"/>
  <c r="F46" i="1"/>
  <c r="M40" i="1"/>
  <c r="C34" i="7"/>
  <c r="C41" i="7"/>
  <c r="P40" i="1"/>
  <c r="C39" i="7"/>
  <c r="O40" i="7"/>
  <c r="P35" i="7" s="1"/>
  <c r="L40" i="7"/>
  <c r="M34" i="7" s="1"/>
  <c r="F46" i="7" l="1"/>
  <c r="C46" i="7"/>
  <c r="M35" i="7"/>
  <c r="P34" i="7"/>
  <c r="P36" i="7"/>
  <c r="M36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<sst xmlns="http://schemas.openxmlformats.org/spreadsheetml/2006/main" count="457" uniqueCount="62">
  <si>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</si>
  <si>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</si>
  <si>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</si>
  <si>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</si>
  <si>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</si>
  <si>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</si>
  <si>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</si>
  <si>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</si>
  <si>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</si>
  <si>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</si>
  <si>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</si>
  <si>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</si>
  <si>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</si>
  <si>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</si>
  <si>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</si>
  <si>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</si>
  <si>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</si>
  <si>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</si>
  <si>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</si>
  <si>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</si>
  <si>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</si>
  <si>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</si>
  <si>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</si>
  <si>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</si>
  <si>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</si>
  <si>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</si>
  <si>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</si>
  <si>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</si>
  <si>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</si>
  <si>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</si>
  <si>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</si>
  <si>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</si>
  <si>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</si>
  <si>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</si>
  <si>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</si>
  <si>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</si>
  <si>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</si>
  <si>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</si>
  <si>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</si>
  <si>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</si>
  <si>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</si>
  <si>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</si>
  <si>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</si>
  <si>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</si>
  <si>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</si>
  <si>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</si>
  <si>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</si>
  <si>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</si>
  <si>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</si>
  <si>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</si>
  <si>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</si>
  <si>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</si>
  <si>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</si>
  <si>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</si>
  <si>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</si>
  <si>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</si>
  <si>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</si>
  <si>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</si>
  <si>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</si>
  <si>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</si>
  <si>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</si>
  <si>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Mercat de Proveïments de Barcelona SA (Mercabarna)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</si>
</sst>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4-4E08-86B5-E0DD2044C114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4-4E08-86B5-E0DD2044C114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4-4E08-86B5-E0DD2044C114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4-4E08-86B5-E0DD2044C114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4-4E08-86B5-E0DD2044C114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4-4E08-86B5-E0DD2044C114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4-4E08-86B5-E0DD2044C114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4-4E08-86B5-E0DD2044C114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4-4E08-86B5-E0DD2044C114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4-4E08-86B5-E0DD2044C1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56</c:v>
                </c:pt>
                <c:pt idx="7">
                  <c:v>308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D4-4E08-86B5-E0DD2044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2-49D5-9C8A-2D10EED0E15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2-49D5-9C8A-2D10EED0E15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2-49D5-9C8A-2D10EED0E15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2-49D5-9C8A-2D10EED0E15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2-49D5-9C8A-2D10EED0E15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2-49D5-9C8A-2D10EED0E15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2-49D5-9C8A-2D10EED0E15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2-49D5-9C8A-2D10EED0E15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2-49D5-9C8A-2D10EED0E15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2-49D5-9C8A-2D10EED0E1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4199388.8425000003</c:v>
                </c:pt>
                <c:pt idx="1">
                  <c:v>0</c:v>
                </c:pt>
                <c:pt idx="2">
                  <c:v>4750.2</c:v>
                </c:pt>
                <c:pt idx="3">
                  <c:v>0</c:v>
                </c:pt>
                <c:pt idx="4">
                  <c:v>0</c:v>
                </c:pt>
                <c:pt idx="5">
                  <c:v>111804</c:v>
                </c:pt>
                <c:pt idx="6">
                  <c:v>222155.9394</c:v>
                </c:pt>
                <c:pt idx="7">
                  <c:v>1993803.2953000001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692-49D5-9C8A-2D10EED0E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F-4538-88EF-74E7A55FE441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F-4538-88EF-74E7A55FE441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F-4538-88EF-74E7A55FE441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F-4538-88EF-74E7A55FE4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13</c:v>
                </c:pt>
                <c:pt idx="1">
                  <c:v>266</c:v>
                </c:pt>
                <c:pt idx="2">
                  <c:v>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4F-4538-88EF-74E7A55FE4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5-4E5A-86B3-3D8DC251B11B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5-4E5A-86B3-3D8DC251B11B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5-4E5A-86B3-3D8DC251B11B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5-4E5A-86B3-3D8DC251B11B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5-4E5A-86B3-3D8DC251B11B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5-4E5A-86B3-3D8DC251B1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1753155.5463</c:v>
                </c:pt>
                <c:pt idx="1">
                  <c:v>3903601.1296999999</c:v>
                </c:pt>
                <c:pt idx="2">
                  <c:v>875145.60119999992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65-4E5A-86B3-3D8DC251B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O20" sqref="O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45439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>
        <v>1</v>
      </c>
      <c r="C13" s="20">
        <f t="shared" ref="C13:C24" si="0">IF(B13,B13/$B$25,"")</f>
        <v>0.25</v>
      </c>
      <c r="D13" s="4">
        <v>224076.9</v>
      </c>
      <c r="E13" s="5">
        <v>271133.049</v>
      </c>
      <c r="F13" s="21">
        <f t="shared" ref="F13:F24" si="1">IF(E13,E13/$E$25,"")</f>
        <v>0.79115647966226965</v>
      </c>
      <c r="G13" s="1">
        <v>11</v>
      </c>
      <c r="H13" s="20">
        <f t="shared" ref="H13:H24" si="2">IF(G13,G13/$G$25,"")</f>
        <v>8.2089552238805971E-2</v>
      </c>
      <c r="I13" s="4">
        <v>1394080.57</v>
      </c>
      <c r="J13" s="5">
        <f>+I13*1.21</f>
        <v>1686837.4897</v>
      </c>
      <c r="K13" s="21">
        <f t="shared" ref="K13:K24" si="3">IF(J13,J13/$J$25,"")</f>
        <v>0.66980525872757302</v>
      </c>
      <c r="L13" s="1">
        <v>3</v>
      </c>
      <c r="M13" s="20">
        <f t="shared" ref="M13:M24" si="4">IF(L13,L13/$L$25,"")</f>
        <v>6.1224489795918366E-2</v>
      </c>
      <c r="N13" s="4">
        <v>150912.78</v>
      </c>
      <c r="O13" s="5">
        <f>+N13*1.21</f>
        <v>182604.4638</v>
      </c>
      <c r="P13" s="21">
        <f t="shared" ref="P13:P24" si="5">IF(O13,O13/$O$25,"")</f>
        <v>0.41837851882261123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7.462686567164179E-3</v>
      </c>
      <c r="I18" s="65">
        <v>92400</v>
      </c>
      <c r="J18" s="66">
        <f>+I18*1.21</f>
        <v>111804</v>
      </c>
      <c r="K18" s="63">
        <f t="shared" si="3"/>
        <v>4.4394855819866817E-2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8</v>
      </c>
      <c r="H19" s="20">
        <f t="shared" si="2"/>
        <v>5.9701492537313432E-2</v>
      </c>
      <c r="I19" s="6">
        <v>44452.5</v>
      </c>
      <c r="J19" s="7">
        <v>44452.5</v>
      </c>
      <c r="K19" s="21">
        <f t="shared" si="3"/>
        <v>1.7651088765452305E-2</v>
      </c>
      <c r="L19" s="2">
        <v>11</v>
      </c>
      <c r="M19" s="20">
        <f t="shared" si="4"/>
        <v>0.22448979591836735</v>
      </c>
      <c r="N19" s="6">
        <v>39932.14</v>
      </c>
      <c r="O19" s="7">
        <f>+N19*1.21</f>
        <v>48317.8894</v>
      </c>
      <c r="P19" s="21">
        <f t="shared" si="5"/>
        <v>0.11070467051642112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3</v>
      </c>
      <c r="C20" s="62">
        <f t="shared" si="0"/>
        <v>0.75</v>
      </c>
      <c r="D20" s="65">
        <v>59150.13</v>
      </c>
      <c r="E20" s="66">
        <f>+D20*1.21</f>
        <v>71571.657299999992</v>
      </c>
      <c r="F20" s="21">
        <f t="shared" si="1"/>
        <v>0.20884352033773049</v>
      </c>
      <c r="G20" s="64">
        <v>114</v>
      </c>
      <c r="H20" s="62">
        <f t="shared" si="2"/>
        <v>0.85074626865671643</v>
      </c>
      <c r="I20" s="65">
        <v>559091.03</v>
      </c>
      <c r="J20" s="66">
        <v>675305.9</v>
      </c>
      <c r="K20" s="63">
        <f t="shared" si="3"/>
        <v>0.26814879668710778</v>
      </c>
      <c r="L20" s="64">
        <v>35</v>
      </c>
      <c r="M20" s="62">
        <f t="shared" si="4"/>
        <v>0.7142857142857143</v>
      </c>
      <c r="N20" s="65">
        <v>169863.8</v>
      </c>
      <c r="O20" s="66">
        <f>+N20*1.21</f>
        <v>205535.19799999997</v>
      </c>
      <c r="P20" s="63">
        <f t="shared" si="5"/>
        <v>0.47091681066096763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4</v>
      </c>
      <c r="C25" s="17">
        <f t="shared" si="12"/>
        <v>1</v>
      </c>
      <c r="D25" s="18">
        <f t="shared" si="12"/>
        <v>283227.02999999997</v>
      </c>
      <c r="E25" s="18">
        <f t="shared" si="12"/>
        <v>342704.70629999996</v>
      </c>
      <c r="F25" s="19">
        <f t="shared" si="12"/>
        <v>1.0000000000000002</v>
      </c>
      <c r="G25" s="16">
        <f t="shared" si="12"/>
        <v>134</v>
      </c>
      <c r="H25" s="17">
        <f t="shared" si="12"/>
        <v>1</v>
      </c>
      <c r="I25" s="18">
        <f t="shared" si="12"/>
        <v>2090024.1</v>
      </c>
      <c r="J25" s="18">
        <f t="shared" si="12"/>
        <v>2518399.8897000002</v>
      </c>
      <c r="K25" s="19">
        <f t="shared" si="12"/>
        <v>0.99999999999999989</v>
      </c>
      <c r="L25" s="16">
        <f t="shared" si="12"/>
        <v>49</v>
      </c>
      <c r="M25" s="17">
        <f t="shared" si="12"/>
        <v>1</v>
      </c>
      <c r="N25" s="18">
        <f t="shared" si="12"/>
        <v>360708.72</v>
      </c>
      <c r="O25" s="18">
        <f t="shared" si="12"/>
        <v>436457.55119999999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">
        <v>55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15</v>
      </c>
      <c r="C34" s="8">
        <f t="shared" ref="C34:C43" si="14">IF(B34,B34/$B$46,"")</f>
        <v>8.0213903743315509E-2</v>
      </c>
      <c r="D34" s="10">
        <f t="shared" ref="D34:D45" si="15">D13+I13+N13+S13+AC13+X13</f>
        <v>1769070.25</v>
      </c>
      <c r="E34" s="11">
        <f t="shared" ref="E34:E45" si="16">E13+J13+O13+T13+AD13+Y13</f>
        <v>2140575.0024999999</v>
      </c>
      <c r="F34" s="21">
        <f t="shared" ref="F34:F43" si="17">IF(E34,E34/$E$46,"")</f>
        <v>0.64913863846890285</v>
      </c>
      <c r="J34" s="99" t="s">
        <v>3</v>
      </c>
      <c r="K34" s="100"/>
      <c r="L34" s="54">
        <f>B25</f>
        <v>4</v>
      </c>
      <c r="M34" s="8">
        <f t="shared" ref="M34:M39" si="18">IF(L34,L34/$L$40,"")</f>
        <v>2.1390374331550801E-2</v>
      </c>
      <c r="N34" s="55">
        <f>D25</f>
        <v>283227.02999999997</v>
      </c>
      <c r="O34" s="55">
        <f>E25</f>
        <v>342704.70629999996</v>
      </c>
      <c r="P34" s="56">
        <f t="shared" ref="P34:P39" si="19">IF(O34,O34/$O$40,"")</f>
        <v>0.10392668614024293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134</v>
      </c>
      <c r="M35" s="8">
        <f t="shared" si="18"/>
        <v>0.71657754010695185</v>
      </c>
      <c r="N35" s="58">
        <f>I25</f>
        <v>2090024.1</v>
      </c>
      <c r="O35" s="58">
        <f>J25</f>
        <v>2518399.8897000002</v>
      </c>
      <c r="P35" s="56">
        <f t="shared" si="19"/>
        <v>0.76371567154190079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95" t="s">
        <v>2</v>
      </c>
      <c r="K36" s="96"/>
      <c r="L36" s="57">
        <f>L25</f>
        <v>49</v>
      </c>
      <c r="M36" s="8">
        <f t="shared" si="18"/>
        <v>0.26203208556149732</v>
      </c>
      <c r="N36" s="58">
        <f>N25</f>
        <v>360708.72</v>
      </c>
      <c r="O36" s="58">
        <f>O25</f>
        <v>436457.55119999999</v>
      </c>
      <c r="P36" s="56">
        <f t="shared" si="19"/>
        <v>0.13235764231785635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5" t="s">
        <v>5</v>
      </c>
      <c r="K38" s="96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5.3475935828877002E-3</v>
      </c>
      <c r="D39" s="13">
        <f t="shared" si="15"/>
        <v>92400</v>
      </c>
      <c r="E39" s="22">
        <f t="shared" si="16"/>
        <v>111804</v>
      </c>
      <c r="F39" s="21">
        <f t="shared" si="17"/>
        <v>3.3905047125475443E-2</v>
      </c>
      <c r="G39" s="24"/>
      <c r="J39" s="95" t="s">
        <v>4</v>
      </c>
      <c r="K39" s="96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19</v>
      </c>
      <c r="C40" s="8">
        <f t="shared" si="14"/>
        <v>0.10160427807486631</v>
      </c>
      <c r="D40" s="13">
        <f t="shared" si="15"/>
        <v>84384.639999999999</v>
      </c>
      <c r="E40" s="14">
        <f t="shared" si="16"/>
        <v>92770.3894</v>
      </c>
      <c r="F40" s="21">
        <f t="shared" si="17"/>
        <v>2.8133022293081712E-2</v>
      </c>
      <c r="G40" s="24"/>
      <c r="J40" s="97" t="s">
        <v>0</v>
      </c>
      <c r="K40" s="98"/>
      <c r="L40" s="79">
        <f>SUM(L34:L39)</f>
        <v>187</v>
      </c>
      <c r="M40" s="17">
        <f>SUM(M34:M39)</f>
        <v>1</v>
      </c>
      <c r="N40" s="80">
        <f>SUM(N34:N39)</f>
        <v>2733959.8499999996</v>
      </c>
      <c r="O40" s="81">
        <f>SUM(O34:O39)</f>
        <v>3297562.1472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152</v>
      </c>
      <c r="C41" s="8">
        <f t="shared" si="14"/>
        <v>0.81283422459893051</v>
      </c>
      <c r="D41" s="13">
        <f t="shared" si="15"/>
        <v>788104.96</v>
      </c>
      <c r="E41" s="14">
        <f t="shared" si="16"/>
        <v>952412.75529999996</v>
      </c>
      <c r="F41" s="21">
        <f t="shared" si="17"/>
        <v>0.28882329211253993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187</v>
      </c>
      <c r="C46" s="17">
        <f>SUM(C34:C45)</f>
        <v>1</v>
      </c>
      <c r="D46" s="18">
        <f>SUM(D34:D45)</f>
        <v>2733959.8499999996</v>
      </c>
      <c r="E46" s="18">
        <f>SUM(E34:E45)</f>
        <v>3297562.1472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O20" sqref="O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45537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>
        <v>4</v>
      </c>
      <c r="C13" s="20">
        <f t="shared" ref="C13:C21" si="0">IF(B13,B13/$B$25,"")</f>
        <v>0.5714285714285714</v>
      </c>
      <c r="D13" s="4">
        <v>976088.19</v>
      </c>
      <c r="E13" s="5">
        <v>1181066.71</v>
      </c>
      <c r="F13" s="21">
        <f t="shared" ref="F13:F24" si="1">IF(E13,E13/$E$25,"")</f>
        <v>0.9476730364457191</v>
      </c>
      <c r="G13" s="1">
        <v>1</v>
      </c>
      <c r="H13" s="20">
        <f t="shared" ref="H13:H21" si="2">IF(G13,G13/$G$25,"")</f>
        <v>1.3888888888888888E-2</v>
      </c>
      <c r="I13" s="4">
        <v>415800</v>
      </c>
      <c r="J13" s="5">
        <v>503118</v>
      </c>
      <c r="K13" s="21">
        <f t="shared" ref="K13:K21" si="3">IF(J13,J13/$J$25,"")</f>
        <v>0.54243055697959597</v>
      </c>
      <c r="L13" s="1">
        <v>1</v>
      </c>
      <c r="M13" s="20">
        <f t="shared" ref="M13:M21" si="4">IF(L13,L13/$L$25,"")</f>
        <v>2.4390243902439025E-2</v>
      </c>
      <c r="N13" s="4">
        <v>26395.43</v>
      </c>
      <c r="O13" s="5">
        <v>31938.47</v>
      </c>
      <c r="P13" s="21">
        <f t="shared" ref="P13:P21" si="5">IF(O13,O13/$O$25,"")</f>
        <v>0.14128963001223979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10</v>
      </c>
      <c r="H19" s="20">
        <f t="shared" si="2"/>
        <v>0.1388888888888889</v>
      </c>
      <c r="I19" s="6">
        <v>36890</v>
      </c>
      <c r="J19" s="7">
        <v>36890</v>
      </c>
      <c r="K19" s="21">
        <f t="shared" si="3"/>
        <v>3.9772505151827793E-2</v>
      </c>
      <c r="L19" s="2">
        <v>11</v>
      </c>
      <c r="M19" s="20">
        <f t="shared" si="4"/>
        <v>0.26829268292682928</v>
      </c>
      <c r="N19" s="6">
        <v>45691.03</v>
      </c>
      <c r="O19" s="7">
        <v>55286.14</v>
      </c>
      <c r="P19" s="21">
        <f t="shared" si="5"/>
        <v>0.24457521808041807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3</v>
      </c>
      <c r="C20" s="62">
        <f t="shared" si="0"/>
        <v>0.42857142857142855</v>
      </c>
      <c r="D20" s="65">
        <v>53895.94</v>
      </c>
      <c r="E20" s="66">
        <v>65214.09</v>
      </c>
      <c r="F20" s="21">
        <f t="shared" si="1"/>
        <v>5.2326963554280861E-2</v>
      </c>
      <c r="G20" s="64">
        <v>61</v>
      </c>
      <c r="H20" s="62">
        <f t="shared" si="2"/>
        <v>0.84722222222222221</v>
      </c>
      <c r="I20" s="65">
        <v>322045.3</v>
      </c>
      <c r="J20" s="66">
        <v>387517.18</v>
      </c>
      <c r="K20" s="21">
        <f t="shared" si="3"/>
        <v>0.41779693786857625</v>
      </c>
      <c r="L20" s="64">
        <v>29</v>
      </c>
      <c r="M20" s="62">
        <f t="shared" si="4"/>
        <v>0.70731707317073167</v>
      </c>
      <c r="N20" s="65">
        <v>114905.26</v>
      </c>
      <c r="O20" s="66">
        <v>138825.03</v>
      </c>
      <c r="P20" s="63">
        <f t="shared" si="5"/>
        <v>0.61413515190734203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2">SUM(B13:B24)</f>
        <v>7</v>
      </c>
      <c r="C25" s="17">
        <f t="shared" si="32"/>
        <v>1</v>
      </c>
      <c r="D25" s="18">
        <f t="shared" si="32"/>
        <v>1029984.1299999999</v>
      </c>
      <c r="E25" s="18">
        <f t="shared" si="32"/>
        <v>1246280.8</v>
      </c>
      <c r="F25" s="19">
        <f t="shared" si="32"/>
        <v>1</v>
      </c>
      <c r="G25" s="16">
        <f t="shared" si="32"/>
        <v>72</v>
      </c>
      <c r="H25" s="17">
        <f t="shared" si="32"/>
        <v>1</v>
      </c>
      <c r="I25" s="18">
        <f t="shared" si="32"/>
        <v>774735.3</v>
      </c>
      <c r="J25" s="18">
        <f t="shared" si="32"/>
        <v>927525.17999999993</v>
      </c>
      <c r="K25" s="19">
        <f t="shared" si="32"/>
        <v>1</v>
      </c>
      <c r="L25" s="16">
        <f t="shared" si="32"/>
        <v>41</v>
      </c>
      <c r="M25" s="17">
        <f t="shared" si="32"/>
        <v>1</v>
      </c>
      <c r="N25" s="18">
        <f t="shared" si="32"/>
        <v>186991.71999999997</v>
      </c>
      <c r="O25" s="18">
        <f t="shared" si="32"/>
        <v>226049.64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27"/>
      <c r="C32" s="128"/>
      <c r="D32" s="128"/>
      <c r="E32" s="128"/>
      <c r="F32" s="129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6</v>
      </c>
      <c r="C34" s="8">
        <f t="shared" ref="C34:C45" si="34">IF(B34,B34/$B$46,"")</f>
        <v>0.05</v>
      </c>
      <c r="D34" s="10">
        <f t="shared" ref="D34:D45" si="35">D13+I13+N13+S13+AC13+X13</f>
        <v>1418283.6199999999</v>
      </c>
      <c r="E34" s="11">
        <f t="shared" ref="E34:E45" si="36">E13+J13+O13+T13+AD13+Y13</f>
        <v>1716123.18</v>
      </c>
      <c r="F34" s="21">
        <f t="shared" ref="F34:F42" si="37">IF(E34,E34/$E$46,"")</f>
        <v>0.71509434388390414</v>
      </c>
      <c r="J34" s="99" t="s">
        <v>3</v>
      </c>
      <c r="K34" s="100"/>
      <c r="L34" s="54">
        <f>B25</f>
        <v>7</v>
      </c>
      <c r="M34" s="8">
        <f t="shared" ref="M34:M39" si="38">IF(L34,L34/$L$40,"")</f>
        <v>5.8333333333333334E-2</v>
      </c>
      <c r="N34" s="55">
        <f>D25</f>
        <v>1029984.1299999999</v>
      </c>
      <c r="O34" s="55">
        <f>E25</f>
        <v>1246280.8</v>
      </c>
      <c r="P34" s="56">
        <f t="shared" ref="P34:P39" si="39">IF(O34,O34/$O$40,"")</f>
        <v>0.51931490778599421</v>
      </c>
    </row>
    <row r="35" spans="1:33" s="24" customFormat="1" ht="30" customHeight="1" x14ac:dyDescent="0.3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95" t="s">
        <v>1</v>
      </c>
      <c r="K35" s="96"/>
      <c r="L35" s="57">
        <f>G25</f>
        <v>72</v>
      </c>
      <c r="M35" s="8">
        <f t="shared" si="38"/>
        <v>0.6</v>
      </c>
      <c r="N35" s="58">
        <f>I25</f>
        <v>774735.3</v>
      </c>
      <c r="O35" s="58">
        <f>J25</f>
        <v>927525.17999999993</v>
      </c>
      <c r="P35" s="56">
        <f t="shared" si="39"/>
        <v>0.38649207571912175</v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95" t="s">
        <v>2</v>
      </c>
      <c r="K36" s="96"/>
      <c r="L36" s="57">
        <f>L25</f>
        <v>41</v>
      </c>
      <c r="M36" s="8">
        <f t="shared" si="38"/>
        <v>0.34166666666666667</v>
      </c>
      <c r="N36" s="58">
        <f>N25</f>
        <v>186991.71999999997</v>
      </c>
      <c r="O36" s="58">
        <f>O25</f>
        <v>226049.64</v>
      </c>
      <c r="P36" s="56">
        <f t="shared" si="39"/>
        <v>9.4193016494883972E-2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5" t="s">
        <v>34</v>
      </c>
      <c r="K37" s="96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5" t="s">
        <v>5</v>
      </c>
      <c r="K38" s="96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95" t="s">
        <v>4</v>
      </c>
      <c r="K39" s="96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21</v>
      </c>
      <c r="C40" s="8">
        <f t="shared" si="34"/>
        <v>0.17499999999999999</v>
      </c>
      <c r="D40" s="13">
        <f t="shared" si="35"/>
        <v>82581.03</v>
      </c>
      <c r="E40" s="14">
        <f t="shared" si="36"/>
        <v>92176.14</v>
      </c>
      <c r="F40" s="21">
        <f t="shared" si="37"/>
        <v>3.8409035623568052E-2</v>
      </c>
      <c r="G40" s="24"/>
      <c r="J40" s="97" t="s">
        <v>0</v>
      </c>
      <c r="K40" s="98"/>
      <c r="L40" s="79">
        <f>SUM(L34:L39)</f>
        <v>120</v>
      </c>
      <c r="M40" s="17">
        <f>SUM(M34:M39)</f>
        <v>1</v>
      </c>
      <c r="N40" s="80">
        <f>SUM(N34:N39)</f>
        <v>1991711.15</v>
      </c>
      <c r="O40" s="81">
        <f>SUM(O34:O39)</f>
        <v>2399855.62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93</v>
      </c>
      <c r="C41" s="8">
        <f t="shared" si="34"/>
        <v>0.77500000000000002</v>
      </c>
      <c r="D41" s="13">
        <f t="shared" si="35"/>
        <v>490846.5</v>
      </c>
      <c r="E41" s="14">
        <f t="shared" si="36"/>
        <v>591556.30000000005</v>
      </c>
      <c r="F41" s="21">
        <f t="shared" si="37"/>
        <v>0.2464966204925278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120</v>
      </c>
      <c r="C46" s="17">
        <f>SUM(C34:C45)</f>
        <v>1</v>
      </c>
      <c r="D46" s="18">
        <f>SUM(D34:D45)</f>
        <v>1991711.15</v>
      </c>
      <c r="E46" s="18">
        <f>SUM(E34:E45)</f>
        <v>2399855.62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A7" sqref="A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45588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>
        <v>1</v>
      </c>
      <c r="C13" s="20">
        <f t="shared" ref="C13:C23" si="0">IF(B13,B13/$B$25,"")</f>
        <v>0.5</v>
      </c>
      <c r="D13" s="4">
        <v>128473.85</v>
      </c>
      <c r="E13" s="5">
        <v>155453.35999999999</v>
      </c>
      <c r="F13" s="21">
        <f t="shared" ref="F13:F24" si="1">IF(E13,E13/$E$25,"")</f>
        <v>0.94690456309811466</v>
      </c>
      <c r="G13" s="1">
        <v>1</v>
      </c>
      <c r="H13" s="20">
        <f t="shared" ref="H13:H23" si="2">IF(G13,G13/$G$25,"")</f>
        <v>1.6666666666666666E-2</v>
      </c>
      <c r="I13" s="4">
        <v>26682.57</v>
      </c>
      <c r="J13" s="5">
        <v>32285.91</v>
      </c>
      <c r="K13" s="21">
        <f t="shared" ref="K13:K23" si="3">IF(J13,J13/$J$25,"")</f>
        <v>7.0543147919950186E-2</v>
      </c>
      <c r="L13" s="1">
        <v>1</v>
      </c>
      <c r="M13" s="20">
        <f t="shared" ref="M13:M23" si="4">IF(L13,L13/$L$25,"")</f>
        <v>4.7619047619047616E-2</v>
      </c>
      <c r="N13" s="4">
        <v>128059</v>
      </c>
      <c r="O13" s="5">
        <v>154951.39000000001</v>
      </c>
      <c r="P13" s="21">
        <f t="shared" ref="P13:P23" si="5">IF(O13,O13/$O$25,"")</f>
        <v>0.72870837399508392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4.7619047619047616E-2</v>
      </c>
      <c r="N15" s="6">
        <v>4750.2</v>
      </c>
      <c r="O15" s="7">
        <v>4750.2</v>
      </c>
      <c r="P15" s="21">
        <f t="shared" si="5"/>
        <v>2.2339331826267884E-2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5</v>
      </c>
      <c r="H19" s="20">
        <f t="shared" si="2"/>
        <v>8.3333333333333329E-2</v>
      </c>
      <c r="I19" s="6">
        <v>10082</v>
      </c>
      <c r="J19" s="7">
        <v>10082</v>
      </c>
      <c r="K19" s="21">
        <f t="shared" si="3"/>
        <v>2.2028681159333523E-2</v>
      </c>
      <c r="L19" s="2">
        <v>11</v>
      </c>
      <c r="M19" s="20">
        <f t="shared" si="4"/>
        <v>0.52380952380952384</v>
      </c>
      <c r="N19" s="6">
        <v>22419.360000000001</v>
      </c>
      <c r="O19" s="7">
        <v>27127.41</v>
      </c>
      <c r="P19" s="21">
        <f t="shared" si="5"/>
        <v>0.12757530495078473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1</v>
      </c>
      <c r="C20" s="62">
        <f t="shared" si="0"/>
        <v>0.5</v>
      </c>
      <c r="D20" s="65">
        <v>7203.87</v>
      </c>
      <c r="E20" s="66">
        <v>8716.68</v>
      </c>
      <c r="F20" s="21">
        <f t="shared" si="1"/>
        <v>5.3095436901885396E-2</v>
      </c>
      <c r="G20" s="64">
        <v>54</v>
      </c>
      <c r="H20" s="62">
        <f t="shared" si="2"/>
        <v>0.9</v>
      </c>
      <c r="I20" s="65">
        <v>347543.6</v>
      </c>
      <c r="J20" s="66">
        <v>415308.15</v>
      </c>
      <c r="K20" s="63">
        <f t="shared" si="3"/>
        <v>0.90742817092071626</v>
      </c>
      <c r="L20" s="64">
        <v>8</v>
      </c>
      <c r="M20" s="62">
        <f t="shared" si="4"/>
        <v>0.38095238095238093</v>
      </c>
      <c r="N20" s="65">
        <v>22748.26</v>
      </c>
      <c r="O20" s="66">
        <v>25809.41</v>
      </c>
      <c r="P20" s="63">
        <f t="shared" si="5"/>
        <v>0.12137698922786337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2</v>
      </c>
      <c r="C25" s="17">
        <f t="shared" si="22"/>
        <v>1</v>
      </c>
      <c r="D25" s="18">
        <f t="shared" si="22"/>
        <v>135677.72</v>
      </c>
      <c r="E25" s="18">
        <f t="shared" si="22"/>
        <v>164170.03999999998</v>
      </c>
      <c r="F25" s="19">
        <f t="shared" si="22"/>
        <v>1</v>
      </c>
      <c r="G25" s="16">
        <f t="shared" si="22"/>
        <v>60</v>
      </c>
      <c r="H25" s="17">
        <f t="shared" si="22"/>
        <v>1</v>
      </c>
      <c r="I25" s="18">
        <f t="shared" si="22"/>
        <v>384308.17</v>
      </c>
      <c r="J25" s="18">
        <f t="shared" si="22"/>
        <v>457676.06000000006</v>
      </c>
      <c r="K25" s="19">
        <f t="shared" si="22"/>
        <v>1</v>
      </c>
      <c r="L25" s="16">
        <f t="shared" si="22"/>
        <v>21</v>
      </c>
      <c r="M25" s="17">
        <f t="shared" si="22"/>
        <v>1</v>
      </c>
      <c r="N25" s="18">
        <f t="shared" si="22"/>
        <v>177976.82</v>
      </c>
      <c r="O25" s="18">
        <f t="shared" si="22"/>
        <v>212638.41000000003</v>
      </c>
      <c r="P25" s="19">
        <f t="shared" si="22"/>
        <v>0.99999999999999989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3</v>
      </c>
      <c r="C34" s="8">
        <f t="shared" ref="C34:C42" si="24">IF(B34,B34/$B$46,"")</f>
        <v>3.614457831325301E-2</v>
      </c>
      <c r="D34" s="10">
        <f t="shared" ref="D34:D45" si="25">D13+I13+N13+S13+AC13+X13</f>
        <v>283215.42000000004</v>
      </c>
      <c r="E34" s="11">
        <f t="shared" ref="E34:E45" si="26">E13+J13+O13+T13+AD13+Y13</f>
        <v>342690.66000000003</v>
      </c>
      <c r="F34" s="21">
        <f t="shared" ref="F34:F43" si="27">IF(E34,E34/$E$46,"")</f>
        <v>0.41066149927696083</v>
      </c>
      <c r="J34" s="99" t="s">
        <v>3</v>
      </c>
      <c r="K34" s="100"/>
      <c r="L34" s="54">
        <f>B25</f>
        <v>2</v>
      </c>
      <c r="M34" s="8">
        <f>IF(L34,L34/$L$40,"")</f>
        <v>2.4096385542168676E-2</v>
      </c>
      <c r="N34" s="55">
        <f>D25</f>
        <v>135677.72</v>
      </c>
      <c r="O34" s="55">
        <f>E25</f>
        <v>164170.03999999998</v>
      </c>
      <c r="P34" s="56">
        <f>IF(O34,O34/$O$40,"")</f>
        <v>0.1967322796680791</v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5" t="s">
        <v>1</v>
      </c>
      <c r="K35" s="96"/>
      <c r="L35" s="57">
        <f>G25</f>
        <v>60</v>
      </c>
      <c r="M35" s="8">
        <f>IF(L35,L35/$L$40,"")</f>
        <v>0.72289156626506024</v>
      </c>
      <c r="N35" s="58">
        <f>I25</f>
        <v>384308.17</v>
      </c>
      <c r="O35" s="58">
        <f>J25</f>
        <v>457676.06000000006</v>
      </c>
      <c r="P35" s="56">
        <f>IF(O35,O35/$O$40,"")</f>
        <v>0.54845363157190297</v>
      </c>
    </row>
    <row r="36" spans="1:33" ht="30" customHeight="1" x14ac:dyDescent="0.3">
      <c r="A36" s="41" t="s">
        <v>19</v>
      </c>
      <c r="B36" s="12">
        <f t="shared" si="23"/>
        <v>1</v>
      </c>
      <c r="C36" s="8">
        <f t="shared" si="24"/>
        <v>1.2048192771084338E-2</v>
      </c>
      <c r="D36" s="13">
        <f t="shared" si="25"/>
        <v>4750.2</v>
      </c>
      <c r="E36" s="14">
        <f t="shared" si="26"/>
        <v>4750.2</v>
      </c>
      <c r="F36" s="21">
        <f t="shared" si="27"/>
        <v>5.6923764828181169E-3</v>
      </c>
      <c r="G36" s="24"/>
      <c r="J36" s="95" t="s">
        <v>2</v>
      </c>
      <c r="K36" s="96"/>
      <c r="L36" s="57">
        <f>L25</f>
        <v>21</v>
      </c>
      <c r="M36" s="8">
        <f>IF(L36,L36/$L$40,"")</f>
        <v>0.25301204819277107</v>
      </c>
      <c r="N36" s="58">
        <f>N25</f>
        <v>177976.82</v>
      </c>
      <c r="O36" s="58">
        <f>O25</f>
        <v>212638.41000000003</v>
      </c>
      <c r="P36" s="56">
        <f>IF(O36,O36/$O$40,"")</f>
        <v>0.25481408876001782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5" t="s">
        <v>34</v>
      </c>
      <c r="K37" s="96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5" t="s">
        <v>5</v>
      </c>
      <c r="K38" s="96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5" t="s">
        <v>4</v>
      </c>
      <c r="K39" s="96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16</v>
      </c>
      <c r="C40" s="8">
        <f t="shared" si="24"/>
        <v>0.19277108433734941</v>
      </c>
      <c r="D40" s="13">
        <f t="shared" si="25"/>
        <v>32501.360000000001</v>
      </c>
      <c r="E40" s="14">
        <f t="shared" si="26"/>
        <v>37209.410000000003</v>
      </c>
      <c r="F40" s="21">
        <f t="shared" si="27"/>
        <v>4.4589695259891649E-2</v>
      </c>
      <c r="G40" s="24"/>
      <c r="J40" s="97" t="s">
        <v>0</v>
      </c>
      <c r="K40" s="98"/>
      <c r="L40" s="79">
        <f>SUM(L34:L39)</f>
        <v>83</v>
      </c>
      <c r="M40" s="17">
        <f>SUM(M34:M39)</f>
        <v>1</v>
      </c>
      <c r="N40" s="80">
        <f>SUM(N34:N39)</f>
        <v>697962.71</v>
      </c>
      <c r="O40" s="81">
        <f>SUM(O34:O39)</f>
        <v>834484.51000000013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63</v>
      </c>
      <c r="C41" s="8">
        <f t="shared" si="24"/>
        <v>0.75903614457831325</v>
      </c>
      <c r="D41" s="13">
        <f t="shared" si="25"/>
        <v>377495.73</v>
      </c>
      <c r="E41" s="14">
        <f t="shared" si="26"/>
        <v>449834.23999999999</v>
      </c>
      <c r="F41" s="21">
        <f t="shared" si="27"/>
        <v>0.53905642898032946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83</v>
      </c>
      <c r="C46" s="17">
        <f>SUM(C34:C45)</f>
        <v>1</v>
      </c>
      <c r="D46" s="18">
        <f>SUM(D34:D45)</f>
        <v>697962.71</v>
      </c>
      <c r="E46" s="18">
        <f>SUM(E34:E45)</f>
        <v>834484.51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5" t="s">
        <v>1</v>
      </c>
      <c r="K35" s="96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5" t="s">
        <v>2</v>
      </c>
      <c r="K36" s="96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5" t="s">
        <v>34</v>
      </c>
      <c r="K37" s="96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5" t="s">
        <v>5</v>
      </c>
      <c r="K38" s="96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5" t="s">
        <v>4</v>
      </c>
      <c r="K39" s="96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34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3" t="s">
        <v>4</v>
      </c>
      <c r="W11" s="114"/>
      <c r="X11" s="114"/>
      <c r="Y11" s="114"/>
      <c r="Z11" s="115"/>
      <c r="AA11" s="116" t="s">
        <v>5</v>
      </c>
      <c r="AB11" s="117"/>
      <c r="AC11" s="117"/>
      <c r="AD11" s="117"/>
      <c r="AE11" s="118"/>
    </row>
    <row r="12" spans="1:31" ht="39" customHeight="1" thickBot="1" x14ac:dyDescent="0.35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5">
      <c r="A13" s="39" t="s">
        <v>25</v>
      </c>
      <c r="B13" s="9">
        <f>'CONTRACTACIO 1r TR 2024'!B13+'CONTRACTACIO 2n TR 2024'!B13+'CONTRACTACIO 3r TR 2024'!B13+'CONTRACTACIO 4t TR 2024'!B13</f>
        <v>6</v>
      </c>
      <c r="C13" s="20">
        <f t="shared" ref="C13:C24" si="0">IF(B13,B13/$B$25,"")</f>
        <v>0.46153846153846156</v>
      </c>
      <c r="D13" s="10">
        <f>'CONTRACTACIO 1r TR 2024'!D13+'CONTRACTACIO 2n TR 2024'!D13+'CONTRACTACIO 3r TR 2024'!D13+'CONTRACTACIO 4t TR 2024'!D13</f>
        <v>1328638.94</v>
      </c>
      <c r="E13" s="10">
        <f>'CONTRACTACIO 1r TR 2024'!E13+'CONTRACTACIO 2n TR 2024'!E13+'CONTRACTACIO 3r TR 2024'!E13+'CONTRACTACIO 4t TR 2024'!E13</f>
        <v>1607653.1189999999</v>
      </c>
      <c r="F13" s="21">
        <f t="shared" ref="F13:F24" si="1">IF(E13,E13/$E$25,"")</f>
        <v>0.91700540912808326</v>
      </c>
      <c r="G13" s="9">
        <f>'CONTRACTACIO 1r TR 2024'!G13+'CONTRACTACIO 2n TR 2024'!G13+'CONTRACTACIO 3r TR 2024'!G13+'CONTRACTACIO 4t TR 2024'!G13</f>
        <v>13</v>
      </c>
      <c r="H13" s="20">
        <f t="shared" ref="H13:H24" si="2">IF(G13,G13/$G$25,"")</f>
        <v>4.8872180451127817E-2</v>
      </c>
      <c r="I13" s="10">
        <f>'CONTRACTACIO 1r TR 2024'!I13+'CONTRACTACIO 2n TR 2024'!I13+'CONTRACTACIO 3r TR 2024'!I13+'CONTRACTACIO 4t TR 2024'!I13</f>
        <v>1836563.1400000001</v>
      </c>
      <c r="J13" s="10">
        <f>'CONTRACTACIO 1r TR 2024'!J13+'CONTRACTACIO 2n TR 2024'!J13+'CONTRACTACIO 3r TR 2024'!J13+'CONTRACTACIO 4t TR 2024'!J13</f>
        <v>2222241.3997</v>
      </c>
      <c r="K13" s="21">
        <f t="shared" ref="K13:K24" si="3">IF(J13,J13/$J$25,"")</f>
        <v>0.56927983312444219</v>
      </c>
      <c r="L13" s="9">
        <f>'CONTRACTACIO 1r TR 2024'!L13+'CONTRACTACIO 2n TR 2024'!L13+'CONTRACTACIO 3r TR 2024'!L13+'CONTRACTACIO 4t TR 2024'!L13</f>
        <v>5</v>
      </c>
      <c r="M13" s="20">
        <f t="shared" ref="M13:M24" si="4">IF(L13,L13/$L$25,"")</f>
        <v>4.5045045045045043E-2</v>
      </c>
      <c r="N13" s="10">
        <f>'CONTRACTACIO 1r TR 2024'!N13+'CONTRACTACIO 2n TR 2024'!N13+'CONTRACTACIO 3r TR 2024'!N13+'CONTRACTACIO 4t TR 2024'!N13</f>
        <v>305367.20999999996</v>
      </c>
      <c r="O13" s="10">
        <f>'CONTRACTACIO 1r TR 2024'!O13+'CONTRACTACIO 2n TR 2024'!O13+'CONTRACTACIO 3r TR 2024'!O13+'CONTRACTACIO 4t TR 2024'!O13</f>
        <v>369494.32380000001</v>
      </c>
      <c r="P13" s="21">
        <f t="shared" ref="P13:P24" si="5">IF(O13,O13/$O$25,"")</f>
        <v>0.42220897104818816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1</v>
      </c>
      <c r="M15" s="20">
        <f t="shared" si="4"/>
        <v>9.0090090090090089E-3</v>
      </c>
      <c r="N15" s="13">
        <f>'CONTRACTACIO 1r TR 2024'!N15+'CONTRACTACIO 2n TR 2024'!N15+'CONTRACTACIO 3r TR 2024'!N15+'CONTRACTACIO 4t TR 2024'!N15</f>
        <v>4750.2</v>
      </c>
      <c r="O15" s="13">
        <f>'CONTRACTACIO 1r TR 2024'!O15+'CONTRACTACIO 2n TR 2024'!O15+'CONTRACTACIO 3r TR 2024'!O15+'CONTRACTACIO 4t TR 2024'!O15</f>
        <v>4750.2</v>
      </c>
      <c r="P15" s="21">
        <f t="shared" si="5"/>
        <v>5.427896790530083E-3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3.7593984962406013E-3</v>
      </c>
      <c r="I18" s="13">
        <f>'CONTRACTACIO 1r TR 2024'!I18+'CONTRACTACIO 2n TR 2024'!I18+'CONTRACTACIO 3r TR 2024'!I18+'CONTRACTACIO 4t TR 2024'!I18</f>
        <v>92400</v>
      </c>
      <c r="J18" s="13">
        <f>'CONTRACTACIO 1r TR 2024'!J18+'CONTRACTACIO 2n TR 2024'!J18+'CONTRACTACIO 3r TR 2024'!J18+'CONTRACTACIO 4t TR 2024'!J18</f>
        <v>111804</v>
      </c>
      <c r="K18" s="21">
        <f t="shared" si="3"/>
        <v>2.8641245938104434E-2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23</v>
      </c>
      <c r="H19" s="20">
        <f t="shared" si="2"/>
        <v>8.646616541353383E-2</v>
      </c>
      <c r="I19" s="13">
        <f>'CONTRACTACIO 1r TR 2024'!I19+'CONTRACTACIO 2n TR 2024'!I19+'CONTRACTACIO 3r TR 2024'!I19+'CONTRACTACIO 4t TR 2024'!I19</f>
        <v>91424.5</v>
      </c>
      <c r="J19" s="13">
        <f>'CONTRACTACIO 1r TR 2024'!J19+'CONTRACTACIO 2n TR 2024'!J19+'CONTRACTACIO 3r TR 2024'!J19+'CONTRACTACIO 4t TR 2024'!J19</f>
        <v>91424.5</v>
      </c>
      <c r="K19" s="21">
        <f t="shared" si="3"/>
        <v>2.3420553730351585E-2</v>
      </c>
      <c r="L19" s="9">
        <f>'CONTRACTACIO 1r TR 2024'!L19+'CONTRACTACIO 2n TR 2024'!L19+'CONTRACTACIO 3r TR 2024'!L19+'CONTRACTACIO 4t TR 2024'!L19</f>
        <v>33</v>
      </c>
      <c r="M19" s="20">
        <f t="shared" si="4"/>
        <v>0.29729729729729731</v>
      </c>
      <c r="N19" s="13">
        <f>'CONTRACTACIO 1r TR 2024'!N19+'CONTRACTACIO 2n TR 2024'!N19+'CONTRACTACIO 3r TR 2024'!N19+'CONTRACTACIO 4t TR 2024'!N19</f>
        <v>108042.53</v>
      </c>
      <c r="O19" s="13">
        <f>'CONTRACTACIO 1r TR 2024'!O19+'CONTRACTACIO 2n TR 2024'!O19+'CONTRACTACIO 3r TR 2024'!O19+'CONTRACTACIO 4t TR 2024'!O19</f>
        <v>130731.4394</v>
      </c>
      <c r="P19" s="21">
        <f t="shared" si="5"/>
        <v>0.1493825018611086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">
      <c r="A20" s="43" t="s">
        <v>29</v>
      </c>
      <c r="B20" s="9">
        <f>'CONTRACTACIO 1r TR 2024'!B20+'CONTRACTACIO 2n TR 2024'!B20+'CONTRACTACIO 3r TR 2024'!B20+'CONTRACTACIO 4t TR 2024'!B20</f>
        <v>7</v>
      </c>
      <c r="C20" s="20">
        <f t="shared" si="0"/>
        <v>0.53846153846153844</v>
      </c>
      <c r="D20" s="13">
        <f>'CONTRACTACIO 1r TR 2024'!D20+'CONTRACTACIO 2n TR 2024'!D20+'CONTRACTACIO 3r TR 2024'!D20+'CONTRACTACIO 4t TR 2024'!D20</f>
        <v>120249.94</v>
      </c>
      <c r="E20" s="13">
        <f>'CONTRACTACIO 1r TR 2024'!E20+'CONTRACTACIO 2n TR 2024'!E20+'CONTRACTACIO 3r TR 2024'!E20+'CONTRACTACIO 4t TR 2024'!E20</f>
        <v>145502.42729999998</v>
      </c>
      <c r="F20" s="21">
        <f t="shared" si="1"/>
        <v>8.2994590871916615E-2</v>
      </c>
      <c r="G20" s="9">
        <f>'CONTRACTACIO 1r TR 2024'!G20+'CONTRACTACIO 2n TR 2024'!G20+'CONTRACTACIO 3r TR 2024'!G20+'CONTRACTACIO 4t TR 2024'!G20</f>
        <v>229</v>
      </c>
      <c r="H20" s="20">
        <f t="shared" si="2"/>
        <v>0.86090225563909772</v>
      </c>
      <c r="I20" s="13">
        <f>'CONTRACTACIO 1r TR 2024'!I20+'CONTRACTACIO 2n TR 2024'!I20+'CONTRACTACIO 3r TR 2024'!I20+'CONTRACTACIO 4t TR 2024'!I20</f>
        <v>1228679.9300000002</v>
      </c>
      <c r="J20" s="13">
        <f>'CONTRACTACIO 1r TR 2024'!J20+'CONTRACTACIO 2n TR 2024'!J20+'CONTRACTACIO 3r TR 2024'!J20+'CONTRACTACIO 4t TR 2024'!J20</f>
        <v>1478131.23</v>
      </c>
      <c r="K20" s="21">
        <f t="shared" si="3"/>
        <v>0.37865836720710178</v>
      </c>
      <c r="L20" s="9">
        <f>'CONTRACTACIO 1r TR 2024'!L20+'CONTRACTACIO 2n TR 2024'!L20+'CONTRACTACIO 3r TR 2024'!L20+'CONTRACTACIO 4t TR 2024'!L20</f>
        <v>72</v>
      </c>
      <c r="M20" s="20">
        <f t="shared" si="4"/>
        <v>0.64864864864864868</v>
      </c>
      <c r="N20" s="13">
        <f>'CONTRACTACIO 1r TR 2024'!N20+'CONTRACTACIO 2n TR 2024'!N20+'CONTRACTACIO 3r TR 2024'!N20+'CONTRACTACIO 4t TR 2024'!N20</f>
        <v>307517.32</v>
      </c>
      <c r="O20" s="13">
        <f>'CONTRACTACIO 1r TR 2024'!O20+'CONTRACTACIO 2n TR 2024'!O20+'CONTRACTACIO 3r TR 2024'!O20+'CONTRACTACIO 4t TR 2024'!O20</f>
        <v>370169.63799999998</v>
      </c>
      <c r="P20" s="21">
        <f t="shared" si="5"/>
        <v>0.42298063030017319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13</v>
      </c>
      <c r="C25" s="17">
        <f t="shared" si="12"/>
        <v>1</v>
      </c>
      <c r="D25" s="18">
        <f t="shared" si="12"/>
        <v>1448888.88</v>
      </c>
      <c r="E25" s="18">
        <f t="shared" si="12"/>
        <v>1753155.5463</v>
      </c>
      <c r="F25" s="19">
        <f t="shared" si="12"/>
        <v>0.99999999999999989</v>
      </c>
      <c r="G25" s="16">
        <f t="shared" si="12"/>
        <v>266</v>
      </c>
      <c r="H25" s="17">
        <f t="shared" si="12"/>
        <v>1</v>
      </c>
      <c r="I25" s="18">
        <f t="shared" si="12"/>
        <v>3249067.5700000003</v>
      </c>
      <c r="J25" s="18">
        <f t="shared" si="12"/>
        <v>3903601.1296999999</v>
      </c>
      <c r="K25" s="19">
        <f t="shared" si="12"/>
        <v>1</v>
      </c>
      <c r="L25" s="16">
        <f t="shared" si="12"/>
        <v>111</v>
      </c>
      <c r="M25" s="17">
        <f t="shared" si="12"/>
        <v>1</v>
      </c>
      <c r="N25" s="18">
        <f t="shared" si="12"/>
        <v>725677.26</v>
      </c>
      <c r="O25" s="18">
        <f t="shared" si="12"/>
        <v>875145.60119999992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0" t="s">
        <v>10</v>
      </c>
      <c r="B31" s="153" t="s">
        <v>17</v>
      </c>
      <c r="C31" s="154"/>
      <c r="D31" s="154"/>
      <c r="E31" s="154"/>
      <c r="F31" s="155"/>
      <c r="G31" s="24"/>
      <c r="H31" s="47"/>
      <c r="I31" s="47"/>
      <c r="J31" s="159" t="s">
        <v>15</v>
      </c>
      <c r="K31" s="160"/>
      <c r="L31" s="153" t="s">
        <v>16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2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3"/>
      <c r="K33" s="164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24</v>
      </c>
      <c r="C34" s="8">
        <f t="shared" ref="C34:C40" si="14">IF(B34,B34/$B$46,"")</f>
        <v>6.1538461538461542E-2</v>
      </c>
      <c r="D34" s="10">
        <f t="shared" ref="D34:D43" si="15">D13+I13+N13+S13+X13+AC13</f>
        <v>3470569.29</v>
      </c>
      <c r="E34" s="11">
        <f t="shared" ref="E34:E43" si="16">E13+J13+O13+T13+Y13+AD13</f>
        <v>4199388.8425000003</v>
      </c>
      <c r="F34" s="21">
        <f t="shared" ref="F34:F40" si="17">IF(E34,E34/$E$46,"")</f>
        <v>0.64290441961420963</v>
      </c>
      <c r="J34" s="99" t="s">
        <v>3</v>
      </c>
      <c r="K34" s="100"/>
      <c r="L34" s="54">
        <f>B25</f>
        <v>13</v>
      </c>
      <c r="M34" s="8">
        <f t="shared" ref="M34:M39" si="18">IF(L34,L34/$L$40,"")</f>
        <v>3.3333333333333333E-2</v>
      </c>
      <c r="N34" s="55">
        <f>D25</f>
        <v>1448888.88</v>
      </c>
      <c r="O34" s="55">
        <f>E25</f>
        <v>1753155.5463</v>
      </c>
      <c r="P34" s="56">
        <f t="shared" ref="P34:P39" si="19">IF(O34,O34/$O$40,"")</f>
        <v>0.26839892452455932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266</v>
      </c>
      <c r="M35" s="8">
        <f t="shared" si="18"/>
        <v>0.68205128205128207</v>
      </c>
      <c r="N35" s="58">
        <f>I25</f>
        <v>3249067.5700000003</v>
      </c>
      <c r="O35" s="58">
        <f>J25</f>
        <v>3903601.1296999999</v>
      </c>
      <c r="P35" s="56">
        <f t="shared" si="19"/>
        <v>0.59762087123160978</v>
      </c>
    </row>
    <row r="36" spans="1:33" s="24" customFormat="1" ht="30" customHeight="1" x14ac:dyDescent="0.3">
      <c r="A36" s="41" t="s">
        <v>19</v>
      </c>
      <c r="B36" s="12">
        <f t="shared" si="13"/>
        <v>1</v>
      </c>
      <c r="C36" s="8">
        <f t="shared" si="14"/>
        <v>2.5641025641025641E-3</v>
      </c>
      <c r="D36" s="13">
        <f t="shared" si="15"/>
        <v>4750.2</v>
      </c>
      <c r="E36" s="14">
        <f t="shared" si="16"/>
        <v>4750.2</v>
      </c>
      <c r="F36" s="21">
        <f t="shared" si="17"/>
        <v>7.2723072060965456E-4</v>
      </c>
      <c r="J36" s="95" t="s">
        <v>2</v>
      </c>
      <c r="K36" s="96"/>
      <c r="L36" s="57">
        <f>L25</f>
        <v>111</v>
      </c>
      <c r="M36" s="8">
        <f t="shared" si="18"/>
        <v>0.2846153846153846</v>
      </c>
      <c r="N36" s="58">
        <f>N25</f>
        <v>725677.26</v>
      </c>
      <c r="O36" s="58">
        <f>O25</f>
        <v>875145.60119999992</v>
      </c>
      <c r="P36" s="56">
        <f t="shared" si="19"/>
        <v>0.13398020424383086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5" t="s">
        <v>5</v>
      </c>
      <c r="K38" s="96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2.5641025641025641E-3</v>
      </c>
      <c r="D39" s="13">
        <f t="shared" si="15"/>
        <v>92400</v>
      </c>
      <c r="E39" s="22">
        <f t="shared" si="16"/>
        <v>111804</v>
      </c>
      <c r="F39" s="21">
        <f t="shared" si="17"/>
        <v>1.7116606350688776E-2</v>
      </c>
      <c r="G39" s="24"/>
      <c r="H39" s="24"/>
      <c r="I39" s="24"/>
      <c r="J39" s="95" t="s">
        <v>4</v>
      </c>
      <c r="K39" s="96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56</v>
      </c>
      <c r="C40" s="8">
        <f t="shared" si="14"/>
        <v>0.14358974358974358</v>
      </c>
      <c r="D40" s="13">
        <f t="shared" si="15"/>
        <v>199467.03</v>
      </c>
      <c r="E40" s="14">
        <f t="shared" si="16"/>
        <v>222155.9394</v>
      </c>
      <c r="F40" s="21">
        <f t="shared" si="17"/>
        <v>3.4010909834865218E-2</v>
      </c>
      <c r="G40" s="24"/>
      <c r="H40" s="24"/>
      <c r="I40" s="24"/>
      <c r="J40" s="97" t="s">
        <v>0</v>
      </c>
      <c r="K40" s="98"/>
      <c r="L40" s="79">
        <f>SUM(L34:L39)</f>
        <v>390</v>
      </c>
      <c r="M40" s="17">
        <f>SUM(M34:M39)</f>
        <v>1</v>
      </c>
      <c r="N40" s="80">
        <f>SUM(N34:N39)</f>
        <v>5423633.71</v>
      </c>
      <c r="O40" s="81">
        <f>SUM(O34:O39)</f>
        <v>6531902.2772000004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308</v>
      </c>
      <c r="C41" s="8">
        <f>IF(B41,B41/$B$46,"")</f>
        <v>0.78974358974358971</v>
      </c>
      <c r="D41" s="13">
        <f t="shared" si="15"/>
        <v>1656447.1900000002</v>
      </c>
      <c r="E41" s="14">
        <f t="shared" si="16"/>
        <v>1993803.2953000001</v>
      </c>
      <c r="F41" s="21">
        <f>IF(E41,E41/$E$46,"")</f>
        <v>0.30524083347962677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390</v>
      </c>
      <c r="C46" s="17">
        <f>SUM(C34:C45)</f>
        <v>1</v>
      </c>
      <c r="D46" s="18">
        <f>SUM(D34:D45)</f>
        <v>5423633.71</v>
      </c>
      <c r="E46" s="18">
        <f>SUM(E34:E45)</f>
        <v>6531902.2772000004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2024-11-13T07:40:01Z</cp:lastPrinted>
  <dcterms:created xsi:type="dcterms:W3CDTF">2016-02-03T12:33:15Z</dcterms:created>
  <dcterms:modified xsi:type="dcterms:W3CDTF">2025-01-10T08:48:11Z</dcterms:modified>
</cp:coreProperties>
</file>