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BCASA\"/>
    </mc:Choice>
  </mc:AlternateContent>
  <xr:revisionPtr revIDLastSave="0" documentId="8_{FB826AB6-1BBE-4917-BBCE-85109DA206C7}" xr6:coauthVersionLast="47" xr6:coauthVersionMax="47" xr10:uidLastSave="{00000000-0000-0000-0000-000000000000}"/>
  <bookViews>
    <workbookView xWindow="-48" yWindow="-48" windowWidth="23136" windowHeight="12456" tabRatio="700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D44" i="7" s="1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L34" i="1" s="1"/>
  <c r="B16" i="7"/>
  <c r="C16" i="7" s="1"/>
  <c r="D16" i="7"/>
  <c r="J24" i="7"/>
  <c r="E24" i="7"/>
  <c r="O24" i="7"/>
  <c r="P24" i="7" s="1"/>
  <c r="T24" i="7"/>
  <c r="U24" i="7"/>
  <c r="Y24" i="7"/>
  <c r="Z24" i="7"/>
  <c r="AD24" i="7"/>
  <c r="AE24" i="7" s="1"/>
  <c r="E13" i="7"/>
  <c r="J13" i="7"/>
  <c r="O13" i="7"/>
  <c r="T13" i="7"/>
  <c r="Y13" i="7"/>
  <c r="Z13" i="7"/>
  <c r="AD13" i="7"/>
  <c r="AE13" i="7" s="1"/>
  <c r="E20" i="7"/>
  <c r="J20" i="7"/>
  <c r="O20" i="7"/>
  <c r="AD20" i="7"/>
  <c r="T20" i="7"/>
  <c r="U20" i="7"/>
  <c r="Y20" i="7"/>
  <c r="E21" i="7"/>
  <c r="J21" i="7"/>
  <c r="O21" i="7"/>
  <c r="AD21" i="7"/>
  <c r="T21" i="7"/>
  <c r="U21" i="7" s="1"/>
  <c r="Y21" i="7"/>
  <c r="J14" i="7"/>
  <c r="E35" i="7" s="1"/>
  <c r="O14" i="7"/>
  <c r="E14" i="7"/>
  <c r="T14" i="7"/>
  <c r="U14" i="7"/>
  <c r="Y14" i="7"/>
  <c r="AD14" i="7"/>
  <c r="AE14" i="7" s="1"/>
  <c r="J15" i="7"/>
  <c r="O15" i="7"/>
  <c r="E15" i="7"/>
  <c r="T15" i="7"/>
  <c r="U15" i="7"/>
  <c r="Y15" i="7"/>
  <c r="Z15" i="7"/>
  <c r="AD15" i="7"/>
  <c r="AE15" i="7" s="1"/>
  <c r="J16" i="7"/>
  <c r="O16" i="7"/>
  <c r="E16" i="7"/>
  <c r="F16" i="7"/>
  <c r="T16" i="7"/>
  <c r="Y16" i="7"/>
  <c r="AD16" i="7"/>
  <c r="J17" i="7"/>
  <c r="K17" i="7" s="1"/>
  <c r="O17" i="7"/>
  <c r="E17" i="7"/>
  <c r="F17" i="7" s="1"/>
  <c r="T17" i="7"/>
  <c r="U17" i="7" s="1"/>
  <c r="Y17" i="7"/>
  <c r="Z17" i="7"/>
  <c r="AD17" i="7"/>
  <c r="J18" i="7"/>
  <c r="O18" i="7"/>
  <c r="AD18" i="7"/>
  <c r="E18" i="7"/>
  <c r="F18" i="7" s="1"/>
  <c r="T18" i="7"/>
  <c r="U18" i="7" s="1"/>
  <c r="Y18" i="7"/>
  <c r="Z18" i="7"/>
  <c r="J19" i="7"/>
  <c r="O19" i="7"/>
  <c r="AD19" i="7"/>
  <c r="AE19" i="7" s="1"/>
  <c r="E19" i="7"/>
  <c r="F19" i="7" s="1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D38" i="7" s="1"/>
  <c r="S17" i="7"/>
  <c r="X17" i="7"/>
  <c r="AC17" i="7"/>
  <c r="I18" i="7"/>
  <c r="N18" i="7"/>
  <c r="AC18" i="7"/>
  <c r="D18" i="7"/>
  <c r="S18" i="7"/>
  <c r="S25" i="7" s="1"/>
  <c r="N37" i="7" s="1"/>
  <c r="X18" i="7"/>
  <c r="I19" i="7"/>
  <c r="N19" i="7"/>
  <c r="AC19" i="7"/>
  <c r="D19" i="7"/>
  <c r="S19" i="7"/>
  <c r="X19" i="7"/>
  <c r="G24" i="7"/>
  <c r="H24" i="7" s="1"/>
  <c r="B24" i="7"/>
  <c r="L24" i="7"/>
  <c r="M24" i="7" s="1"/>
  <c r="Q24" i="7"/>
  <c r="R24" i="7" s="1"/>
  <c r="V24" i="7"/>
  <c r="W24" i="7" s="1"/>
  <c r="AA24" i="7"/>
  <c r="AB24" i="7" s="1"/>
  <c r="G16" i="7"/>
  <c r="L16" i="7"/>
  <c r="M16" i="7" s="1"/>
  <c r="Q16" i="7"/>
  <c r="V16" i="7"/>
  <c r="W16" i="7" s="1"/>
  <c r="AA16" i="7"/>
  <c r="AB16" i="7" s="1"/>
  <c r="B13" i="7"/>
  <c r="G13" i="7"/>
  <c r="L13" i="7"/>
  <c r="Q13" i="7"/>
  <c r="Q25" i="7" s="1"/>
  <c r="L37" i="7" s="1"/>
  <c r="M37" i="7" s="1"/>
  <c r="V13" i="7"/>
  <c r="W13" i="7" s="1"/>
  <c r="AA13" i="7"/>
  <c r="AB13" i="7"/>
  <c r="B20" i="7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B25" i="7" s="1"/>
  <c r="L34" i="7" s="1"/>
  <c r="Q17" i="7"/>
  <c r="V17" i="7"/>
  <c r="W17" i="7" s="1"/>
  <c r="AA17" i="7"/>
  <c r="G18" i="7"/>
  <c r="L18" i="7"/>
  <c r="AA18" i="7"/>
  <c r="AA25" i="7" s="1"/>
  <c r="L38" i="7" s="1"/>
  <c r="M38" i="7" s="1"/>
  <c r="B18" i="7"/>
  <c r="Q18" i="7"/>
  <c r="R18" i="7" s="1"/>
  <c r="V18" i="7"/>
  <c r="W18" i="7" s="1"/>
  <c r="G19" i="7"/>
  <c r="L19" i="7"/>
  <c r="AA19" i="7"/>
  <c r="B19" i="7"/>
  <c r="C19" i="7" s="1"/>
  <c r="Q19" i="7"/>
  <c r="R19" i="7" s="1"/>
  <c r="V19" i="7"/>
  <c r="W19" i="7"/>
  <c r="J25" i="6"/>
  <c r="O35" i="6" s="1"/>
  <c r="E25" i="6"/>
  <c r="O25" i="6"/>
  <c r="O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/>
  <c r="S25" i="6"/>
  <c r="N37" i="6" s="1"/>
  <c r="AC25" i="6"/>
  <c r="N39" i="6" s="1"/>
  <c r="G25" i="6"/>
  <c r="L35" i="6" s="1"/>
  <c r="B25" i="6"/>
  <c r="L34" i="6" s="1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F45" i="6" s="1"/>
  <c r="E34" i="6"/>
  <c r="E35" i="6"/>
  <c r="E36" i="6"/>
  <c r="E37" i="6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6" i="6"/>
  <c r="P18" i="6"/>
  <c r="P21" i="6"/>
  <c r="P24" i="6"/>
  <c r="M14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/>
  <c r="J25" i="5"/>
  <c r="K13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13" i="5" s="1"/>
  <c r="L25" i="5"/>
  <c r="L36" i="5" s="1"/>
  <c r="Q25" i="5"/>
  <c r="L37" i="5"/>
  <c r="M37" i="5" s="1"/>
  <c r="V25" i="5"/>
  <c r="L38" i="5" s="1"/>
  <c r="M38" i="5" s="1"/>
  <c r="E34" i="5"/>
  <c r="E35" i="5"/>
  <c r="E36" i="5"/>
  <c r="E41" i="5"/>
  <c r="E42" i="5"/>
  <c r="F42" i="5" s="1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C37" i="5" s="1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25" i="5" s="1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6" i="5"/>
  <c r="M17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9" i="4" s="1"/>
  <c r="P17" i="4"/>
  <c r="P24" i="4"/>
  <c r="N25" i="4"/>
  <c r="N36" i="4" s="1"/>
  <c r="L25" i="4"/>
  <c r="L36" i="4" s="1"/>
  <c r="M15" i="4"/>
  <c r="M16" i="4"/>
  <c r="M17" i="4"/>
  <c r="M18" i="4"/>
  <c r="M21" i="4"/>
  <c r="M24" i="4"/>
  <c r="J25" i="4"/>
  <c r="K14" i="4" s="1"/>
  <c r="K16" i="4"/>
  <c r="K17" i="4"/>
  <c r="I25" i="4"/>
  <c r="N35" i="4" s="1"/>
  <c r="G25" i="4"/>
  <c r="H13" i="4" s="1"/>
  <c r="H16" i="4"/>
  <c r="H17" i="4"/>
  <c r="H21" i="4"/>
  <c r="E25" i="4"/>
  <c r="O34" i="4" s="1"/>
  <c r="F18" i="4"/>
  <c r="F13" i="4"/>
  <c r="F16" i="4"/>
  <c r="F17" i="4"/>
  <c r="F19" i="4"/>
  <c r="F21" i="4"/>
  <c r="F24" i="4"/>
  <c r="D25" i="4"/>
  <c r="N34" i="4" s="1"/>
  <c r="B25" i="4"/>
  <c r="L34" i="4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 s="1"/>
  <c r="X25" i="1"/>
  <c r="N38" i="1"/>
  <c r="G25" i="1"/>
  <c r="H19" i="1" s="1"/>
  <c r="H22" i="1"/>
  <c r="L25" i="1"/>
  <c r="M18" i="1" s="1"/>
  <c r="V25" i="1"/>
  <c r="L38" i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7" i="1"/>
  <c r="P14" i="1"/>
  <c r="M24" i="1"/>
  <c r="M21" i="1"/>
  <c r="M17" i="1"/>
  <c r="M16" i="1"/>
  <c r="M15" i="1"/>
  <c r="M14" i="1"/>
  <c r="K24" i="1"/>
  <c r="K18" i="1"/>
  <c r="K17" i="1"/>
  <c r="K16" i="1"/>
  <c r="H21" i="1"/>
  <c r="H17" i="1"/>
  <c r="H15" i="1"/>
  <c r="C24" i="1"/>
  <c r="C21" i="1"/>
  <c r="C19" i="1"/>
  <c r="C18" i="1"/>
  <c r="C17" i="1"/>
  <c r="C16" i="1"/>
  <c r="C15" i="1"/>
  <c r="C14" i="1"/>
  <c r="E45" i="1"/>
  <c r="F45" i="1" s="1"/>
  <c r="E42" i="1"/>
  <c r="F42" i="1" s="1"/>
  <c r="E34" i="1"/>
  <c r="E41" i="1"/>
  <c r="E35" i="1"/>
  <c r="E36" i="1"/>
  <c r="E37" i="1"/>
  <c r="F37" i="1" s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C42" i="1" s="1"/>
  <c r="B34" i="1"/>
  <c r="B41" i="1"/>
  <c r="B35" i="1"/>
  <c r="B36" i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/>
  <c r="P37" i="1" s="1"/>
  <c r="S25" i="1"/>
  <c r="N37" i="1" s="1"/>
  <c r="R13" i="1"/>
  <c r="R25" i="1" s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4" i="1"/>
  <c r="C22" i="1"/>
  <c r="C23" i="1"/>
  <c r="L36" i="1"/>
  <c r="O34" i="6"/>
  <c r="F22" i="6"/>
  <c r="C22" i="6"/>
  <c r="P14" i="6"/>
  <c r="Z21" i="6"/>
  <c r="H22" i="6"/>
  <c r="K22" i="6"/>
  <c r="H22" i="5"/>
  <c r="O38" i="5"/>
  <c r="P38" i="5" s="1"/>
  <c r="M14" i="4"/>
  <c r="P21" i="4"/>
  <c r="H19" i="4"/>
  <c r="H22" i="4"/>
  <c r="K22" i="4"/>
  <c r="Z21" i="4"/>
  <c r="F13" i="1"/>
  <c r="C13" i="1"/>
  <c r="K21" i="1"/>
  <c r="H16" i="1"/>
  <c r="H20" i="1"/>
  <c r="H13" i="1"/>
  <c r="H14" i="1"/>
  <c r="H18" i="1"/>
  <c r="H24" i="1"/>
  <c r="L35" i="1"/>
  <c r="Z18" i="6"/>
  <c r="C13" i="6"/>
  <c r="F14" i="6"/>
  <c r="R16" i="6"/>
  <c r="U16" i="6"/>
  <c r="U13" i="6"/>
  <c r="H18" i="6"/>
  <c r="H24" i="6"/>
  <c r="H14" i="6"/>
  <c r="K18" i="6"/>
  <c r="K21" i="6"/>
  <c r="F13" i="6"/>
  <c r="W19" i="6"/>
  <c r="W18" i="6"/>
  <c r="K24" i="6"/>
  <c r="F43" i="6"/>
  <c r="H24" i="5"/>
  <c r="H18" i="5"/>
  <c r="K18" i="5"/>
  <c r="K21" i="5"/>
  <c r="P15" i="5"/>
  <c r="P18" i="5"/>
  <c r="P13" i="5"/>
  <c r="P19" i="5"/>
  <c r="P14" i="5"/>
  <c r="W18" i="5"/>
  <c r="R16" i="5"/>
  <c r="C14" i="5"/>
  <c r="C13" i="5"/>
  <c r="F23" i="7"/>
  <c r="AE21" i="5"/>
  <c r="AE20" i="5"/>
  <c r="C20" i="5"/>
  <c r="F21" i="5"/>
  <c r="F20" i="5"/>
  <c r="P21" i="5"/>
  <c r="C43" i="6"/>
  <c r="Z20" i="7"/>
  <c r="H15" i="4"/>
  <c r="H18" i="4"/>
  <c r="K15" i="4"/>
  <c r="K18" i="4"/>
  <c r="C15" i="4"/>
  <c r="F15" i="4"/>
  <c r="P14" i="4"/>
  <c r="P13" i="4"/>
  <c r="P18" i="4"/>
  <c r="H24" i="4"/>
  <c r="K19" i="4"/>
  <c r="K20" i="4"/>
  <c r="K24" i="4"/>
  <c r="C14" i="4"/>
  <c r="F14" i="4"/>
  <c r="F20" i="4"/>
  <c r="K21" i="4"/>
  <c r="H20" i="4"/>
  <c r="W17" i="4"/>
  <c r="O38" i="4"/>
  <c r="Z17" i="4"/>
  <c r="C18" i="4"/>
  <c r="C20" i="4"/>
  <c r="M13" i="4"/>
  <c r="W20" i="4"/>
  <c r="F43" i="4"/>
  <c r="Z14" i="7"/>
  <c r="C24" i="7"/>
  <c r="AC25" i="7"/>
  <c r="N38" i="7" s="1"/>
  <c r="E37" i="7"/>
  <c r="D45" i="7"/>
  <c r="E45" i="7"/>
  <c r="F45" i="7" s="1"/>
  <c r="B38" i="7"/>
  <c r="C38" i="7" s="1"/>
  <c r="R17" i="7"/>
  <c r="F38" i="1"/>
  <c r="P17" i="7"/>
  <c r="P16" i="7"/>
  <c r="F37" i="4"/>
  <c r="Z16" i="7"/>
  <c r="F43" i="1"/>
  <c r="F44" i="1"/>
  <c r="F24" i="7"/>
  <c r="C22" i="7"/>
  <c r="C23" i="7"/>
  <c r="C44" i="1"/>
  <c r="F15" i="7"/>
  <c r="F22" i="7"/>
  <c r="C43" i="4"/>
  <c r="C37" i="1"/>
  <c r="C15" i="7"/>
  <c r="K24" i="7"/>
  <c r="F37" i="6"/>
  <c r="C37" i="6"/>
  <c r="F42" i="6"/>
  <c r="U13" i="7"/>
  <c r="U16" i="7"/>
  <c r="AB19" i="7"/>
  <c r="C45" i="6"/>
  <c r="C45" i="5"/>
  <c r="F45" i="5"/>
  <c r="AE20" i="7"/>
  <c r="R16" i="7"/>
  <c r="F37" i="5"/>
  <c r="F21" i="7"/>
  <c r="F13" i="7"/>
  <c r="W20" i="7"/>
  <c r="Z21" i="7"/>
  <c r="AE18" i="7"/>
  <c r="AE17" i="7"/>
  <c r="K18" i="7"/>
  <c r="C38" i="4"/>
  <c r="F38" i="4"/>
  <c r="F42" i="4"/>
  <c r="C45" i="4"/>
  <c r="K16" i="7"/>
  <c r="AB20" i="7"/>
  <c r="AB17" i="7"/>
  <c r="C18" i="7"/>
  <c r="C39" i="4"/>
  <c r="C13" i="7"/>
  <c r="F39" i="4"/>
  <c r="R13" i="7"/>
  <c r="K21" i="7"/>
  <c r="P14" i="7"/>
  <c r="M14" i="7"/>
  <c r="H16" i="7"/>
  <c r="H18" i="7"/>
  <c r="P38" i="4"/>
  <c r="F37" i="7"/>
  <c r="P19" i="6" l="1"/>
  <c r="K14" i="1"/>
  <c r="P15" i="6"/>
  <c r="K20" i="6"/>
  <c r="B34" i="7"/>
  <c r="D25" i="7"/>
  <c r="N34" i="7" s="1"/>
  <c r="E39" i="7"/>
  <c r="U25" i="4"/>
  <c r="P13" i="6"/>
  <c r="E38" i="7"/>
  <c r="F38" i="7" s="1"/>
  <c r="F20" i="1"/>
  <c r="AB25" i="1"/>
  <c r="M19" i="1"/>
  <c r="H15" i="6"/>
  <c r="P20" i="4"/>
  <c r="M13" i="5"/>
  <c r="M19" i="5"/>
  <c r="O36" i="4"/>
  <c r="T25" i="7"/>
  <c r="O37" i="7" s="1"/>
  <c r="P37" i="7" s="1"/>
  <c r="K20" i="1"/>
  <c r="E34" i="7"/>
  <c r="AB18" i="7"/>
  <c r="AB25" i="7" s="1"/>
  <c r="B37" i="7"/>
  <c r="C37" i="7" s="1"/>
  <c r="P20" i="6"/>
  <c r="P25" i="6" s="1"/>
  <c r="C17" i="7"/>
  <c r="P15" i="4"/>
  <c r="B39" i="7"/>
  <c r="M15" i="6"/>
  <c r="B36" i="7"/>
  <c r="K19" i="6"/>
  <c r="K14" i="6"/>
  <c r="K15" i="6"/>
  <c r="H13" i="6"/>
  <c r="H20" i="6"/>
  <c r="K13" i="6"/>
  <c r="E25" i="7"/>
  <c r="C14" i="7"/>
  <c r="B35" i="7"/>
  <c r="M13" i="6"/>
  <c r="B46" i="6"/>
  <c r="M18" i="6"/>
  <c r="M20" i="6"/>
  <c r="M19" i="6"/>
  <c r="E41" i="7"/>
  <c r="H19" i="6"/>
  <c r="E46" i="6"/>
  <c r="F34" i="6" s="1"/>
  <c r="C20" i="6"/>
  <c r="C25" i="6" s="1"/>
  <c r="D46" i="6"/>
  <c r="B40" i="7"/>
  <c r="K19" i="5"/>
  <c r="D40" i="7"/>
  <c r="D41" i="7"/>
  <c r="M20" i="5"/>
  <c r="K22" i="5"/>
  <c r="D46" i="5"/>
  <c r="D43" i="7"/>
  <c r="K15" i="5"/>
  <c r="K20" i="5"/>
  <c r="H20" i="5"/>
  <c r="C25" i="5"/>
  <c r="D39" i="7"/>
  <c r="M15" i="5"/>
  <c r="M18" i="5"/>
  <c r="H15" i="5"/>
  <c r="K14" i="5"/>
  <c r="H14" i="5"/>
  <c r="E46" i="5"/>
  <c r="F43" i="5" s="1"/>
  <c r="D34" i="7"/>
  <c r="O35" i="5"/>
  <c r="O40" i="5" s="1"/>
  <c r="B46" i="5"/>
  <c r="C43" i="5" s="1"/>
  <c r="L35" i="5"/>
  <c r="L40" i="5" s="1"/>
  <c r="E36" i="7"/>
  <c r="D36" i="7"/>
  <c r="M20" i="4"/>
  <c r="H14" i="4"/>
  <c r="E46" i="4"/>
  <c r="P25" i="4"/>
  <c r="M19" i="4"/>
  <c r="O35" i="4"/>
  <c r="O40" i="4" s="1"/>
  <c r="P34" i="4" s="1"/>
  <c r="K13" i="4"/>
  <c r="K25" i="4" s="1"/>
  <c r="D46" i="4"/>
  <c r="D35" i="7"/>
  <c r="B46" i="4"/>
  <c r="C34" i="4"/>
  <c r="L35" i="4"/>
  <c r="D37" i="7"/>
  <c r="O25" i="7"/>
  <c r="P13" i="7" s="1"/>
  <c r="P15" i="1"/>
  <c r="P18" i="1"/>
  <c r="P19" i="1"/>
  <c r="M20" i="1"/>
  <c r="M25" i="1" s="1"/>
  <c r="B45" i="7"/>
  <c r="C45" i="7" s="1"/>
  <c r="E46" i="1"/>
  <c r="F39" i="1" s="1"/>
  <c r="E40" i="7"/>
  <c r="K15" i="1"/>
  <c r="E44" i="7"/>
  <c r="F44" i="7" s="1"/>
  <c r="J25" i="7"/>
  <c r="K19" i="1"/>
  <c r="I25" i="7"/>
  <c r="N35" i="7" s="1"/>
  <c r="B43" i="7"/>
  <c r="B41" i="7"/>
  <c r="D46" i="1"/>
  <c r="F25" i="1"/>
  <c r="C20" i="1"/>
  <c r="C25" i="1" s="1"/>
  <c r="C20" i="7"/>
  <c r="C25" i="7" s="1"/>
  <c r="N40" i="6"/>
  <c r="F25" i="6"/>
  <c r="N40" i="1"/>
  <c r="AB25" i="4"/>
  <c r="B44" i="7"/>
  <c r="C44" i="7" s="1"/>
  <c r="AE25" i="6"/>
  <c r="F25" i="5"/>
  <c r="R25" i="5"/>
  <c r="U25" i="5"/>
  <c r="Z25" i="5"/>
  <c r="AB25" i="5"/>
  <c r="AE25" i="5"/>
  <c r="X25" i="7"/>
  <c r="N39" i="7" s="1"/>
  <c r="Y25" i="7"/>
  <c r="O39" i="7" s="1"/>
  <c r="P39" i="7" s="1"/>
  <c r="U25" i="1"/>
  <c r="W25" i="1"/>
  <c r="F25" i="4"/>
  <c r="H25" i="4"/>
  <c r="H25" i="1"/>
  <c r="L40" i="1"/>
  <c r="M35" i="1" s="1"/>
  <c r="R25" i="6"/>
  <c r="U25" i="6"/>
  <c r="W25" i="6"/>
  <c r="Z25" i="6"/>
  <c r="AB25" i="6"/>
  <c r="P25" i="1"/>
  <c r="Z25" i="1"/>
  <c r="Z25" i="4"/>
  <c r="N40" i="5"/>
  <c r="C25" i="4"/>
  <c r="B46" i="1"/>
  <c r="C39" i="1" s="1"/>
  <c r="W25" i="4"/>
  <c r="AE25" i="4"/>
  <c r="E43" i="7"/>
  <c r="P25" i="5"/>
  <c r="AE25" i="1"/>
  <c r="R25" i="4"/>
  <c r="P38" i="6"/>
  <c r="O40" i="6"/>
  <c r="P35" i="6" s="1"/>
  <c r="L40" i="6"/>
  <c r="M35" i="6" s="1"/>
  <c r="M38" i="6"/>
  <c r="V25" i="7"/>
  <c r="L39" i="7" s="1"/>
  <c r="M39" i="7" s="1"/>
  <c r="W25" i="7"/>
  <c r="R25" i="7"/>
  <c r="L25" i="7"/>
  <c r="M13" i="7" s="1"/>
  <c r="N40" i="4"/>
  <c r="P21" i="7"/>
  <c r="U25" i="7"/>
  <c r="Z25" i="7"/>
  <c r="D42" i="7"/>
  <c r="E42" i="7"/>
  <c r="O40" i="1"/>
  <c r="P34" i="1" s="1"/>
  <c r="F42" i="7"/>
  <c r="AE21" i="7"/>
  <c r="AE25" i="7" s="1"/>
  <c r="G25" i="7"/>
  <c r="H22" i="7" s="1"/>
  <c r="B42" i="7"/>
  <c r="AD25" i="7"/>
  <c r="O38" i="7" s="1"/>
  <c r="P38" i="7" s="1"/>
  <c r="N25" i="7"/>
  <c r="N36" i="7" s="1"/>
  <c r="H25" i="6" l="1"/>
  <c r="M25" i="4"/>
  <c r="K25" i="6"/>
  <c r="F41" i="1"/>
  <c r="K25" i="1"/>
  <c r="F36" i="6"/>
  <c r="C34" i="6"/>
  <c r="C36" i="6"/>
  <c r="O34" i="7"/>
  <c r="F14" i="7"/>
  <c r="F20" i="7"/>
  <c r="F25" i="7" s="1"/>
  <c r="F35" i="6"/>
  <c r="C35" i="6"/>
  <c r="M25" i="6"/>
  <c r="F41" i="6"/>
  <c r="F39" i="6"/>
  <c r="F40" i="6"/>
  <c r="C41" i="6"/>
  <c r="C40" i="6"/>
  <c r="C39" i="6"/>
  <c r="P34" i="6"/>
  <c r="M34" i="6"/>
  <c r="P36" i="6"/>
  <c r="M36" i="6"/>
  <c r="K25" i="5"/>
  <c r="K19" i="7"/>
  <c r="K22" i="7"/>
  <c r="P36" i="5"/>
  <c r="P34" i="5"/>
  <c r="M36" i="5"/>
  <c r="M34" i="5"/>
  <c r="H25" i="5"/>
  <c r="F40" i="5"/>
  <c r="F41" i="5"/>
  <c r="C40" i="5"/>
  <c r="C41" i="5"/>
  <c r="M25" i="5"/>
  <c r="F36" i="5"/>
  <c r="F39" i="5"/>
  <c r="C34" i="5"/>
  <c r="C39" i="5"/>
  <c r="C36" i="5"/>
  <c r="C35" i="5"/>
  <c r="F34" i="5"/>
  <c r="F35" i="5"/>
  <c r="P35" i="5"/>
  <c r="M35" i="5"/>
  <c r="D46" i="7"/>
  <c r="F41" i="4"/>
  <c r="F36" i="4"/>
  <c r="C41" i="4"/>
  <c r="C36" i="4"/>
  <c r="F35" i="4"/>
  <c r="F40" i="4"/>
  <c r="F34" i="4"/>
  <c r="P35" i="4"/>
  <c r="P36" i="4"/>
  <c r="C35" i="4"/>
  <c r="C46" i="4" s="1"/>
  <c r="C40" i="4"/>
  <c r="K15" i="7"/>
  <c r="L40" i="4"/>
  <c r="M34" i="4" s="1"/>
  <c r="P36" i="1"/>
  <c r="P35" i="1"/>
  <c r="P40" i="1" s="1"/>
  <c r="O36" i="7"/>
  <c r="P19" i="7"/>
  <c r="P15" i="7"/>
  <c r="P18" i="7"/>
  <c r="P20" i="7"/>
  <c r="L36" i="7"/>
  <c r="M15" i="7"/>
  <c r="M19" i="7"/>
  <c r="M20" i="7"/>
  <c r="M18" i="7"/>
  <c r="M36" i="1"/>
  <c r="F40" i="1"/>
  <c r="F34" i="1"/>
  <c r="F35" i="1"/>
  <c r="F36" i="1"/>
  <c r="N40" i="7"/>
  <c r="K20" i="7"/>
  <c r="O35" i="7"/>
  <c r="K14" i="7"/>
  <c r="K13" i="7"/>
  <c r="M34" i="1"/>
  <c r="C41" i="1"/>
  <c r="C34" i="1"/>
  <c r="C35" i="1"/>
  <c r="C40" i="1"/>
  <c r="C36" i="1"/>
  <c r="L35" i="7"/>
  <c r="H13" i="7"/>
  <c r="H14" i="7"/>
  <c r="H15" i="7"/>
  <c r="H20" i="7"/>
  <c r="H19" i="7"/>
  <c r="E46" i="7"/>
  <c r="F39" i="7" s="1"/>
  <c r="B46" i="7"/>
  <c r="C39" i="7" s="1"/>
  <c r="C42" i="7"/>
  <c r="P40" i="6" l="1"/>
  <c r="C46" i="6"/>
  <c r="F46" i="6"/>
  <c r="M40" i="6"/>
  <c r="F43" i="7"/>
  <c r="P40" i="5"/>
  <c r="M40" i="5"/>
  <c r="C43" i="7"/>
  <c r="C46" i="5"/>
  <c r="F46" i="5"/>
  <c r="O40" i="7"/>
  <c r="P34" i="7" s="1"/>
  <c r="F46" i="4"/>
  <c r="P40" i="4"/>
  <c r="P25" i="7"/>
  <c r="M35" i="4"/>
  <c r="M36" i="4"/>
  <c r="M25" i="7"/>
  <c r="M40" i="1"/>
  <c r="K25" i="7"/>
  <c r="F41" i="7"/>
  <c r="F34" i="7"/>
  <c r="F35" i="7"/>
  <c r="F36" i="7"/>
  <c r="F40" i="7"/>
  <c r="F46" i="1"/>
  <c r="L40" i="7"/>
  <c r="M34" i="7" s="1"/>
  <c r="H25" i="7"/>
  <c r="C46" i="1"/>
  <c r="C41" i="7"/>
  <c r="C36" i="7"/>
  <c r="C40" i="7"/>
  <c r="C35" i="7"/>
  <c r="C34" i="7"/>
  <c r="P35" i="7" l="1"/>
  <c r="P36" i="7"/>
  <c r="P40" i="7" s="1"/>
  <c r="M40" i="4"/>
  <c r="M36" i="7"/>
  <c r="C46" i="7"/>
  <c r="F46" i="7"/>
  <c r="M35" i="7"/>
  <c r="M40" i="7" l="1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<sst xmlns="http://schemas.openxmlformats.org/spreadsheetml/2006/main" count="457" uniqueCount="62">
  <si>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</si>
  <si>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</si>
  <si>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</si>
  <si>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</si>
  <si>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</si>
  <si>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</si>
  <si>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</si>
  <si>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</si>
  <si>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</si>
  <si>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</si>
  <si>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</si>
  <si>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</si>
  <si>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</si>
  <si>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</si>
  <si>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</si>
  <si>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</si>
  <si>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</si>
  <si>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</si>
  <si>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</si>
  <si>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</si>
  <si>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</si>
  <si>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</si>
  <si>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</si>
  <si>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</si>
  <si>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</si>
  <si>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</si>
  <si>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</si>
  <si>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</si>
  <si>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</si>
  <si>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</si>
  <si>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</si>
  <si>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</si>
  <si>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</si>
  <si>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</si>
  <si>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</si>
  <si>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</si>
  <si>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</si>
  <si>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</si>
  <si>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</si>
  <si>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</si>
  <si>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</si>
  <si>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</si>
  <si>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</si>
  <si>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</si>
  <si>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</si>
  <si>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</si>
  <si>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</si>
  <si>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</si>
  <si>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</si>
  <si>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</si>
  <si>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</si>
  <si>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</si>
  <si>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</si>
  <si>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</si>
  <si>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</si>
  <si>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</si>
  <si>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</si>
  <si>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</si>
  <si>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</si>
  <si>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</si>
  <si>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</si>
  <si>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BARCELONA CICLE DEL AIGUA,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</si>
</sst>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30000000}"/>
    <cellStyle name="Normal 3" xfId="45" xr:uid="{00000000-0005-0000-0000-000031000000}"/>
    <cellStyle name="Nota" xfId="17" builtinId="10" customBuiltin="1"/>
    <cellStyle name="Nota 2" xfId="46" xr:uid="{00000000-0005-0000-0000-000032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B-4B18-9516-F193BD8582C4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B-4B18-9516-F193BD8582C4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B-4B18-9516-F193BD8582C4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B-4B18-9516-F193BD8582C4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B-4B18-9516-F193BD8582C4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B-4B18-9516-F193BD8582C4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B-4B18-9516-F193BD8582C4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B-4B18-9516-F193BD8582C4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B-4B18-9516-F193BD8582C4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B-4B18-9516-F193BD8582C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9</c:v>
                </c:pt>
                <c:pt idx="7">
                  <c:v>357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EB-4B18-9516-F193BD85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1-4CCF-AA8D-FD4479AA4D3D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1-4CCF-AA8D-FD4479AA4D3D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1-4CCF-AA8D-FD4479AA4D3D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1-4CCF-AA8D-FD4479AA4D3D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51-4CCF-AA8D-FD4479AA4D3D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1-4CCF-AA8D-FD4479AA4D3D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51-4CCF-AA8D-FD4479AA4D3D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51-4CCF-AA8D-FD4479AA4D3D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51-4CCF-AA8D-FD4479AA4D3D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51-4CCF-AA8D-FD4479AA4D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9639262.8399999999</c:v>
                </c:pt>
                <c:pt idx="1">
                  <c:v>1202254.94</c:v>
                </c:pt>
                <c:pt idx="2">
                  <c:v>542834.28</c:v>
                </c:pt>
                <c:pt idx="3">
                  <c:v>0</c:v>
                </c:pt>
                <c:pt idx="4">
                  <c:v>0</c:v>
                </c:pt>
                <c:pt idx="5">
                  <c:v>102053.96999999999</c:v>
                </c:pt>
                <c:pt idx="6">
                  <c:v>41486.870000000003</c:v>
                </c:pt>
                <c:pt idx="7">
                  <c:v>1405718.67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51-4CCF-AA8D-FD4479AA4D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5-473A-9535-C47106704FAD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A5-473A-9535-C47106704FAD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A5-473A-9535-C47106704FAD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5-473A-9535-C47106704F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22</c:v>
                </c:pt>
                <c:pt idx="1">
                  <c:v>194</c:v>
                </c:pt>
                <c:pt idx="2">
                  <c:v>205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5-473A-9535-C47106704F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0-4FDB-AA35-130B114869F9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0-4FDB-AA35-130B114869F9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0-4FDB-AA35-130B114869F9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0-4FDB-AA35-130B114869F9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0-4FDB-AA35-130B114869F9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40-4FDB-AA35-130B114869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833087.07</c:v>
                </c:pt>
                <c:pt idx="1">
                  <c:v>10574806.979999999</c:v>
                </c:pt>
                <c:pt idx="2">
                  <c:v>1525717.52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0-4FDB-AA35-130B11486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E7" sqref="E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45400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4" si="2">IF(G13,G13/$G$25,"")</f>
        <v>5.2631578947368418E-2</v>
      </c>
      <c r="I13" s="4">
        <v>5268425.8600000003</v>
      </c>
      <c r="J13" s="5">
        <v>6202747.2599999998</v>
      </c>
      <c r="K13" s="21">
        <f t="shared" ref="K13:K24" si="3">IF(J13,J13/$J$25,"")</f>
        <v>0.95465334359757037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2.6315789473684209E-2</v>
      </c>
      <c r="I14" s="6">
        <v>147618.69</v>
      </c>
      <c r="J14" s="7">
        <v>178618.61</v>
      </c>
      <c r="K14" s="21">
        <f t="shared" si="3"/>
        <v>2.7490859472041492E-2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7.8947368421052627E-2</v>
      </c>
      <c r="I15" s="6">
        <v>20837.95</v>
      </c>
      <c r="J15" s="7">
        <v>25137.31</v>
      </c>
      <c r="K15" s="21">
        <f t="shared" si="3"/>
        <v>3.8688368290131885E-3</v>
      </c>
      <c r="L15" s="2">
        <v>5</v>
      </c>
      <c r="M15" s="20">
        <f t="shared" si="4"/>
        <v>0.10416666666666667</v>
      </c>
      <c r="N15" s="6">
        <v>77349.429999999993</v>
      </c>
      <c r="O15" s="7">
        <v>93592.82</v>
      </c>
      <c r="P15" s="21">
        <f t="shared" si="5"/>
        <v>0.4155799741334904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2</v>
      </c>
      <c r="M18" s="62">
        <f t="shared" si="4"/>
        <v>4.1666666666666664E-2</v>
      </c>
      <c r="N18" s="65">
        <v>47133.14</v>
      </c>
      <c r="O18" s="66">
        <v>57031.1</v>
      </c>
      <c r="P18" s="63">
        <f t="shared" si="5"/>
        <v>0.2532350565225463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5.2631578947368418E-2</v>
      </c>
      <c r="I19" s="6">
        <v>6783.66</v>
      </c>
      <c r="J19" s="7">
        <v>6883.66</v>
      </c>
      <c r="K19" s="21">
        <f t="shared" si="3"/>
        <v>1.0594513623933875E-3</v>
      </c>
      <c r="L19" s="2">
        <v>1</v>
      </c>
      <c r="M19" s="20">
        <f t="shared" si="4"/>
        <v>2.0833333333333332E-2</v>
      </c>
      <c r="N19" s="6">
        <v>618</v>
      </c>
      <c r="O19" s="7">
        <v>747.78</v>
      </c>
      <c r="P19" s="21">
        <f t="shared" si="5"/>
        <v>3.3203657402089328E-3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4</v>
      </c>
      <c r="C20" s="62">
        <f t="shared" si="0"/>
        <v>1</v>
      </c>
      <c r="D20" s="65">
        <v>4111.03</v>
      </c>
      <c r="E20" s="66">
        <v>4974.3500000000004</v>
      </c>
      <c r="F20" s="21">
        <f t="shared" si="1"/>
        <v>1</v>
      </c>
      <c r="G20" s="64">
        <v>30</v>
      </c>
      <c r="H20" s="62">
        <f t="shared" si="2"/>
        <v>0.78947368421052633</v>
      </c>
      <c r="I20" s="65">
        <v>69802.62</v>
      </c>
      <c r="J20" s="66">
        <v>83994.96</v>
      </c>
      <c r="K20" s="63">
        <f t="shared" si="3"/>
        <v>1.2927508738981602E-2</v>
      </c>
      <c r="L20" s="64">
        <v>40</v>
      </c>
      <c r="M20" s="62">
        <f t="shared" si="4"/>
        <v>0.83333333333333337</v>
      </c>
      <c r="N20" s="65">
        <v>61023.5</v>
      </c>
      <c r="O20" s="66">
        <v>73838.429999999993</v>
      </c>
      <c r="P20" s="63">
        <f t="shared" si="5"/>
        <v>0.32786460360375436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4</v>
      </c>
      <c r="C25" s="17">
        <f t="shared" si="12"/>
        <v>1</v>
      </c>
      <c r="D25" s="18">
        <f t="shared" si="12"/>
        <v>4111.03</v>
      </c>
      <c r="E25" s="18">
        <f t="shared" si="12"/>
        <v>4974.3500000000004</v>
      </c>
      <c r="F25" s="19">
        <f t="shared" si="12"/>
        <v>1</v>
      </c>
      <c r="G25" s="16">
        <f t="shared" si="12"/>
        <v>38</v>
      </c>
      <c r="H25" s="17">
        <f t="shared" si="12"/>
        <v>1</v>
      </c>
      <c r="I25" s="18">
        <f t="shared" si="12"/>
        <v>5513468.7800000012</v>
      </c>
      <c r="J25" s="18">
        <f t="shared" si="12"/>
        <v>6497381.7999999998</v>
      </c>
      <c r="K25" s="19">
        <f t="shared" si="12"/>
        <v>1</v>
      </c>
      <c r="L25" s="16">
        <f t="shared" si="12"/>
        <v>48</v>
      </c>
      <c r="M25" s="17">
        <f t="shared" si="12"/>
        <v>1</v>
      </c>
      <c r="N25" s="18">
        <f t="shared" si="12"/>
        <v>186124.07</v>
      </c>
      <c r="O25" s="18">
        <f t="shared" si="12"/>
        <v>225210.13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">
        <v>55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3" t="s">
        <v>53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2</v>
      </c>
      <c r="C34" s="8">
        <f t="shared" ref="C34:C43" si="14">IF(B34,B34/$B$46,"")</f>
        <v>2.2222222222222223E-2</v>
      </c>
      <c r="D34" s="10">
        <f t="shared" ref="D34:D45" si="15">D13+I13+N13+S13+AC13+X13</f>
        <v>5268425.8600000003</v>
      </c>
      <c r="E34" s="11">
        <f t="shared" ref="E34:E45" si="16">E13+J13+O13+T13+AD13+Y13</f>
        <v>6202747.2599999998</v>
      </c>
      <c r="F34" s="21">
        <f t="shared" ref="F34:F43" si="17">IF(E34,E34/$E$46,"")</f>
        <v>0.92198976596333138</v>
      </c>
      <c r="J34" s="99" t="s">
        <v>3</v>
      </c>
      <c r="K34" s="100"/>
      <c r="L34" s="54">
        <f>B25</f>
        <v>4</v>
      </c>
      <c r="M34" s="8">
        <f t="shared" ref="M34:M39" si="18">IF(L34,L34/$L$40,"")</f>
        <v>4.4444444444444446E-2</v>
      </c>
      <c r="N34" s="55">
        <f>D25</f>
        <v>4111.03</v>
      </c>
      <c r="O34" s="55">
        <f>E25</f>
        <v>4974.3500000000004</v>
      </c>
      <c r="P34" s="56">
        <f t="shared" ref="P34:P39" si="19">IF(O34,O34/$O$40,"")</f>
        <v>7.3939814086826068E-4</v>
      </c>
    </row>
    <row r="35" spans="1:33" s="24" customFormat="1" ht="30" customHeight="1" x14ac:dyDescent="0.3">
      <c r="A35" s="41" t="s">
        <v>18</v>
      </c>
      <c r="B35" s="12">
        <f t="shared" si="13"/>
        <v>1</v>
      </c>
      <c r="C35" s="8">
        <f t="shared" si="14"/>
        <v>1.1111111111111112E-2</v>
      </c>
      <c r="D35" s="13">
        <f t="shared" si="15"/>
        <v>147618.69</v>
      </c>
      <c r="E35" s="14">
        <f t="shared" si="16"/>
        <v>178618.61</v>
      </c>
      <c r="F35" s="21">
        <f t="shared" si="17"/>
        <v>2.6550256447269067E-2</v>
      </c>
      <c r="J35" s="95" t="s">
        <v>1</v>
      </c>
      <c r="K35" s="96"/>
      <c r="L35" s="57">
        <f>G25</f>
        <v>38</v>
      </c>
      <c r="M35" s="8">
        <f t="shared" si="18"/>
        <v>0.42222222222222222</v>
      </c>
      <c r="N35" s="58">
        <f>I25</f>
        <v>5513468.7800000012</v>
      </c>
      <c r="O35" s="58">
        <f>J25</f>
        <v>6497381.7999999998</v>
      </c>
      <c r="P35" s="56">
        <f t="shared" si="19"/>
        <v>0.96578488112643324</v>
      </c>
    </row>
    <row r="36" spans="1:33" ht="30" customHeight="1" x14ac:dyDescent="0.3">
      <c r="A36" s="41" t="s">
        <v>19</v>
      </c>
      <c r="B36" s="12">
        <f t="shared" si="13"/>
        <v>8</v>
      </c>
      <c r="C36" s="8">
        <f t="shared" si="14"/>
        <v>8.8888888888888892E-2</v>
      </c>
      <c r="D36" s="13">
        <f t="shared" si="15"/>
        <v>98187.37999999999</v>
      </c>
      <c r="E36" s="14">
        <f t="shared" si="16"/>
        <v>118730.13</v>
      </c>
      <c r="F36" s="21">
        <f t="shared" si="17"/>
        <v>1.76483032732009E-2</v>
      </c>
      <c r="G36" s="24"/>
      <c r="J36" s="95" t="s">
        <v>2</v>
      </c>
      <c r="K36" s="96"/>
      <c r="L36" s="57">
        <f>L25</f>
        <v>48</v>
      </c>
      <c r="M36" s="8">
        <f t="shared" si="18"/>
        <v>0.53333333333333333</v>
      </c>
      <c r="N36" s="58">
        <f>N25</f>
        <v>186124.07</v>
      </c>
      <c r="O36" s="58">
        <f>O25</f>
        <v>225210.13</v>
      </c>
      <c r="P36" s="56">
        <f t="shared" si="19"/>
        <v>3.3475720732698604E-2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2</v>
      </c>
      <c r="C39" s="8">
        <f t="shared" si="14"/>
        <v>2.2222222222222223E-2</v>
      </c>
      <c r="D39" s="13">
        <f t="shared" si="15"/>
        <v>47133.14</v>
      </c>
      <c r="E39" s="22">
        <f t="shared" si="16"/>
        <v>57031.1</v>
      </c>
      <c r="F39" s="21">
        <f t="shared" si="17"/>
        <v>8.477226031877904E-3</v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3</v>
      </c>
      <c r="C40" s="8">
        <f t="shared" si="14"/>
        <v>3.3333333333333333E-2</v>
      </c>
      <c r="D40" s="13">
        <f t="shared" si="15"/>
        <v>7401.66</v>
      </c>
      <c r="E40" s="14">
        <f t="shared" si="16"/>
        <v>7631.44</v>
      </c>
      <c r="F40" s="21">
        <f t="shared" si="17"/>
        <v>1.1343537443379895E-3</v>
      </c>
      <c r="G40" s="24"/>
      <c r="J40" s="97" t="s">
        <v>0</v>
      </c>
      <c r="K40" s="98"/>
      <c r="L40" s="79">
        <f>SUM(L34:L39)</f>
        <v>90</v>
      </c>
      <c r="M40" s="17">
        <f>SUM(M34:M39)</f>
        <v>1</v>
      </c>
      <c r="N40" s="80">
        <f>SUM(N34:N39)</f>
        <v>5703703.8800000018</v>
      </c>
      <c r="O40" s="81">
        <f>SUM(O34:O39)</f>
        <v>6727566.2799999993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74</v>
      </c>
      <c r="C41" s="8">
        <f t="shared" si="14"/>
        <v>0.82222222222222219</v>
      </c>
      <c r="D41" s="13">
        <f t="shared" si="15"/>
        <v>134937.15</v>
      </c>
      <c r="E41" s="14">
        <f t="shared" si="16"/>
        <v>162807.74</v>
      </c>
      <c r="F41" s="21">
        <f t="shared" si="17"/>
        <v>2.4200094539982737E-2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90</v>
      </c>
      <c r="C46" s="17">
        <f>SUM(C34:C45)</f>
        <v>1</v>
      </c>
      <c r="D46" s="18">
        <f>SUM(D34:D45)</f>
        <v>5703703.8800000008</v>
      </c>
      <c r="E46" s="18">
        <f>SUM(E34:E45)</f>
        <v>6727566.2800000003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8" zoomScale="80" zoomScaleNormal="80" workbookViewId="0">
      <selection activeCell="N19" sqref="N19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45483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CICLE DEL AIGUA, S.A.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1" si="2">IF(G13,G13/$G$25,"")</f>
        <v>4.1666666666666664E-2</v>
      </c>
      <c r="I13" s="4">
        <v>113852.26</v>
      </c>
      <c r="J13" s="5">
        <v>137761.25</v>
      </c>
      <c r="K13" s="21">
        <f t="shared" ref="K13:K21" si="3">IF(J13,J13/$J$25,"")</f>
        <v>0.27857843297939133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5</v>
      </c>
      <c r="H14" s="20">
        <f t="shared" si="2"/>
        <v>0.10416666666666667</v>
      </c>
      <c r="I14" s="6">
        <v>175892</v>
      </c>
      <c r="J14" s="7">
        <v>212829.32</v>
      </c>
      <c r="K14" s="21">
        <f t="shared" si="3"/>
        <v>0.43037979444632968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2.0833333333333332E-2</v>
      </c>
      <c r="I15" s="6">
        <v>1716</v>
      </c>
      <c r="J15" s="7">
        <v>2076.36</v>
      </c>
      <c r="K15" s="21">
        <f t="shared" si="3"/>
        <v>4.1987795196478618E-3</v>
      </c>
      <c r="L15" s="2">
        <v>2</v>
      </c>
      <c r="M15" s="20">
        <f t="shared" si="4"/>
        <v>6.0606060606060608E-2</v>
      </c>
      <c r="N15" s="6">
        <v>20463</v>
      </c>
      <c r="O15" s="7">
        <v>24760.23</v>
      </c>
      <c r="P15" s="21">
        <f t="shared" si="5"/>
        <v>0.17937369459941682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>
        <v>1</v>
      </c>
      <c r="M19" s="20">
        <f t="shared" si="4"/>
        <v>3.0303030303030304E-2</v>
      </c>
      <c r="N19" s="6">
        <v>6023.39</v>
      </c>
      <c r="O19" s="7">
        <v>7288.3</v>
      </c>
      <c r="P19" s="21">
        <f t="shared" si="5"/>
        <v>5.2799561972927136E-2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1</v>
      </c>
      <c r="C20" s="62">
        <f t="shared" si="0"/>
        <v>1</v>
      </c>
      <c r="D20" s="65">
        <v>38938.879999999997</v>
      </c>
      <c r="E20" s="66">
        <v>47116.04</v>
      </c>
      <c r="F20" s="21">
        <f t="shared" si="1"/>
        <v>1</v>
      </c>
      <c r="G20" s="64">
        <v>40</v>
      </c>
      <c r="H20" s="62">
        <f t="shared" si="2"/>
        <v>0.83333333333333337</v>
      </c>
      <c r="I20" s="65">
        <v>120099.63</v>
      </c>
      <c r="J20" s="66">
        <v>141848.20000000001</v>
      </c>
      <c r="K20" s="21">
        <f t="shared" si="3"/>
        <v>0.28684299305463112</v>
      </c>
      <c r="L20" s="64">
        <v>30</v>
      </c>
      <c r="M20" s="62">
        <f t="shared" si="4"/>
        <v>0.90909090909090906</v>
      </c>
      <c r="N20" s="65">
        <v>87593.88</v>
      </c>
      <c r="O20" s="66">
        <v>105988.6</v>
      </c>
      <c r="P20" s="63">
        <f t="shared" si="5"/>
        <v>0.767826743427656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1</v>
      </c>
      <c r="C25" s="17">
        <f t="shared" si="32"/>
        <v>1</v>
      </c>
      <c r="D25" s="18">
        <f t="shared" si="32"/>
        <v>38938.879999999997</v>
      </c>
      <c r="E25" s="18">
        <f t="shared" si="32"/>
        <v>47116.04</v>
      </c>
      <c r="F25" s="19">
        <f t="shared" si="32"/>
        <v>1</v>
      </c>
      <c r="G25" s="16">
        <f t="shared" si="32"/>
        <v>48</v>
      </c>
      <c r="H25" s="17">
        <f t="shared" si="32"/>
        <v>1</v>
      </c>
      <c r="I25" s="18">
        <f t="shared" si="32"/>
        <v>411559.89</v>
      </c>
      <c r="J25" s="18">
        <f t="shared" si="32"/>
        <v>494515.13</v>
      </c>
      <c r="K25" s="19">
        <f t="shared" si="32"/>
        <v>1</v>
      </c>
      <c r="L25" s="16">
        <f t="shared" si="32"/>
        <v>33</v>
      </c>
      <c r="M25" s="17">
        <f t="shared" si="32"/>
        <v>1</v>
      </c>
      <c r="N25" s="18">
        <f t="shared" si="32"/>
        <v>114080.27</v>
      </c>
      <c r="O25" s="18">
        <f t="shared" si="32"/>
        <v>138037.13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2</v>
      </c>
      <c r="C34" s="8">
        <f t="shared" ref="C34:C45" si="34">IF(B34,B34/$B$46,"")</f>
        <v>2.4390243902439025E-2</v>
      </c>
      <c r="D34" s="10">
        <f t="shared" ref="D34:D45" si="35">D13+I13+N13+S13+AC13+X13</f>
        <v>113852.26</v>
      </c>
      <c r="E34" s="11">
        <f t="shared" ref="E34:E45" si="36">E13+J13+O13+T13+AD13+Y13</f>
        <v>137761.25</v>
      </c>
      <c r="F34" s="21">
        <f t="shared" ref="F34:F42" si="37">IF(E34,E34/$E$46,"")</f>
        <v>0.202688944004009</v>
      </c>
      <c r="J34" s="99" t="s">
        <v>3</v>
      </c>
      <c r="K34" s="100"/>
      <c r="L34" s="54">
        <f>B25</f>
        <v>1</v>
      </c>
      <c r="M34" s="8">
        <f t="shared" ref="M34:M39" si="38">IF(L34,L34/$L$40,"")</f>
        <v>1.2195121951219513E-2</v>
      </c>
      <c r="N34" s="55">
        <f>D25</f>
        <v>38938.879999999997</v>
      </c>
      <c r="O34" s="55">
        <f>E25</f>
        <v>47116.04</v>
      </c>
      <c r="P34" s="56">
        <f t="shared" ref="P34:P39" si="39">IF(O34,O34/$O$40,"")</f>
        <v>6.9322109034657048E-2</v>
      </c>
    </row>
    <row r="35" spans="1:33" s="24" customFormat="1" ht="30" customHeight="1" x14ac:dyDescent="0.3">
      <c r="A35" s="41" t="s">
        <v>18</v>
      </c>
      <c r="B35" s="12">
        <f t="shared" si="33"/>
        <v>5</v>
      </c>
      <c r="C35" s="8">
        <f t="shared" si="34"/>
        <v>6.097560975609756E-2</v>
      </c>
      <c r="D35" s="13">
        <f t="shared" si="35"/>
        <v>175892</v>
      </c>
      <c r="E35" s="14">
        <f t="shared" si="36"/>
        <v>212829.32</v>
      </c>
      <c r="F35" s="21">
        <f t="shared" si="37"/>
        <v>0.31313704052403207</v>
      </c>
      <c r="J35" s="95" t="s">
        <v>1</v>
      </c>
      <c r="K35" s="96"/>
      <c r="L35" s="57">
        <f>G25</f>
        <v>48</v>
      </c>
      <c r="M35" s="8">
        <f t="shared" si="38"/>
        <v>0.58536585365853655</v>
      </c>
      <c r="N35" s="58">
        <f>I25</f>
        <v>411559.89</v>
      </c>
      <c r="O35" s="58">
        <f>J25</f>
        <v>494515.13</v>
      </c>
      <c r="P35" s="56">
        <f t="shared" si="39"/>
        <v>0.72758304308145605</v>
      </c>
    </row>
    <row r="36" spans="1:33" ht="30" customHeight="1" x14ac:dyDescent="0.3">
      <c r="A36" s="41" t="s">
        <v>19</v>
      </c>
      <c r="B36" s="12">
        <f t="shared" si="33"/>
        <v>3</v>
      </c>
      <c r="C36" s="8">
        <f t="shared" si="34"/>
        <v>3.6585365853658534E-2</v>
      </c>
      <c r="D36" s="13">
        <f t="shared" si="35"/>
        <v>22179</v>
      </c>
      <c r="E36" s="14">
        <f t="shared" si="36"/>
        <v>26836.59</v>
      </c>
      <c r="F36" s="21">
        <f t="shared" si="37"/>
        <v>3.9484833999172832E-2</v>
      </c>
      <c r="G36" s="24"/>
      <c r="J36" s="95" t="s">
        <v>2</v>
      </c>
      <c r="K36" s="96"/>
      <c r="L36" s="57">
        <f>L25</f>
        <v>33</v>
      </c>
      <c r="M36" s="8">
        <f t="shared" si="38"/>
        <v>0.40243902439024393</v>
      </c>
      <c r="N36" s="58">
        <f>N25</f>
        <v>114080.27</v>
      </c>
      <c r="O36" s="58">
        <f>O25</f>
        <v>138037.13</v>
      </c>
      <c r="P36" s="56">
        <f t="shared" si="39"/>
        <v>0.20309484788388688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1</v>
      </c>
      <c r="C40" s="8">
        <f t="shared" si="34"/>
        <v>1.2195121951219513E-2</v>
      </c>
      <c r="D40" s="13">
        <f t="shared" si="35"/>
        <v>6023.39</v>
      </c>
      <c r="E40" s="14">
        <f t="shared" si="36"/>
        <v>7288.3</v>
      </c>
      <c r="F40" s="21">
        <f t="shared" si="37"/>
        <v>1.0723319007227495E-2</v>
      </c>
      <c r="G40" s="24"/>
      <c r="J40" s="97" t="s">
        <v>0</v>
      </c>
      <c r="K40" s="98"/>
      <c r="L40" s="79">
        <f>SUM(L34:L39)</f>
        <v>82</v>
      </c>
      <c r="M40" s="17">
        <f>SUM(M34:M39)</f>
        <v>1</v>
      </c>
      <c r="N40" s="80">
        <f>SUM(N34:N39)</f>
        <v>564579.04</v>
      </c>
      <c r="O40" s="81">
        <f>SUM(O34:O39)</f>
        <v>679668.3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71</v>
      </c>
      <c r="C41" s="8">
        <f t="shared" si="34"/>
        <v>0.86585365853658536</v>
      </c>
      <c r="D41" s="13">
        <f t="shared" si="35"/>
        <v>246632.39</v>
      </c>
      <c r="E41" s="14">
        <f t="shared" si="36"/>
        <v>294952.84000000003</v>
      </c>
      <c r="F41" s="21">
        <f t="shared" si="37"/>
        <v>0.43396586246555857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82</v>
      </c>
      <c r="C46" s="17">
        <f>SUM(C34:C45)</f>
        <v>1</v>
      </c>
      <c r="D46" s="18">
        <f>SUM(D34:D45)</f>
        <v>564579.04</v>
      </c>
      <c r="E46" s="18">
        <f>SUM(E34:E45)</f>
        <v>679668.3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8" zoomScale="80" zoomScaleNormal="80" workbookViewId="0">
      <selection activeCell="I17" sqref="I1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45551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CICLE DEL AIGUA, S.A.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3" si="2">IF(G13,G13/$G$25,"")</f>
        <v>2.7027027027027029E-2</v>
      </c>
      <c r="I13" s="4">
        <v>1553773.9</v>
      </c>
      <c r="J13" s="5">
        <v>1880066.43</v>
      </c>
      <c r="K13" s="21">
        <f t="shared" ref="K13:K23" si="3">IF(J13,J13/$J$25,"")</f>
        <v>0.89148633697044066</v>
      </c>
      <c r="L13" s="1">
        <v>1</v>
      </c>
      <c r="M13" s="20">
        <f t="shared" ref="M13:M23" si="4">IF(L13,L13/$L$25,"")</f>
        <v>2.3255813953488372E-2</v>
      </c>
      <c r="N13" s="4">
        <v>142392</v>
      </c>
      <c r="O13" s="5">
        <v>172294.32</v>
      </c>
      <c r="P13" s="21">
        <f t="shared" ref="P13:P23" si="5">IF(O13,O13/$O$25,"")</f>
        <v>0.43369756403454834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2.7027027027027029E-2</v>
      </c>
      <c r="I14" s="6">
        <v>66033.05</v>
      </c>
      <c r="J14" s="7">
        <v>79900</v>
      </c>
      <c r="K14" s="21">
        <f t="shared" si="3"/>
        <v>3.7886830586054458E-2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8.1081081081081086E-2</v>
      </c>
      <c r="I15" s="6">
        <v>19049.099999999999</v>
      </c>
      <c r="J15" s="7">
        <v>23008.22</v>
      </c>
      <c r="K15" s="21">
        <f t="shared" si="3"/>
        <v>1.0909994158030914E-2</v>
      </c>
      <c r="L15" s="2">
        <v>2</v>
      </c>
      <c r="M15" s="20">
        <f t="shared" si="4"/>
        <v>4.6511627906976744E-2</v>
      </c>
      <c r="N15" s="6">
        <v>34000</v>
      </c>
      <c r="O15" s="7">
        <v>41140</v>
      </c>
      <c r="P15" s="21">
        <f t="shared" si="5"/>
        <v>0.10355720249153494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 t="shared" si="4"/>
        <v>2.3255813953488372E-2</v>
      </c>
      <c r="N18" s="65">
        <v>18588.98</v>
      </c>
      <c r="O18" s="66">
        <v>22492.67</v>
      </c>
      <c r="P18" s="63">
        <f t="shared" si="5"/>
        <v>5.6618327218407219E-2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2.7027027027027029E-2</v>
      </c>
      <c r="I19" s="6">
        <v>5452.41</v>
      </c>
      <c r="J19" s="7">
        <v>5997.65</v>
      </c>
      <c r="K19" s="21">
        <f t="shared" si="3"/>
        <v>2.8439543111946123E-3</v>
      </c>
      <c r="L19" s="2">
        <v>2</v>
      </c>
      <c r="M19" s="20">
        <f t="shared" si="4"/>
        <v>4.6511627906976744E-2</v>
      </c>
      <c r="N19" s="6">
        <v>15470.48</v>
      </c>
      <c r="O19" s="7">
        <v>18719.28</v>
      </c>
      <c r="P19" s="21">
        <f t="shared" si="5"/>
        <v>4.7119987103931456E-2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5</v>
      </c>
      <c r="C20" s="62">
        <f t="shared" si="0"/>
        <v>1</v>
      </c>
      <c r="D20" s="65">
        <v>50720.38</v>
      </c>
      <c r="E20" s="66">
        <v>61371.65</v>
      </c>
      <c r="F20" s="21">
        <f t="shared" si="1"/>
        <v>1</v>
      </c>
      <c r="G20" s="64">
        <v>31</v>
      </c>
      <c r="H20" s="62">
        <f t="shared" si="2"/>
        <v>0.83783783783783783</v>
      </c>
      <c r="I20" s="65">
        <v>99172.479999999996</v>
      </c>
      <c r="J20" s="66">
        <v>119939.92</v>
      </c>
      <c r="K20" s="63">
        <f t="shared" si="3"/>
        <v>5.6872883974279413E-2</v>
      </c>
      <c r="L20" s="64">
        <v>37</v>
      </c>
      <c r="M20" s="62">
        <f t="shared" si="4"/>
        <v>0.86046511627906974</v>
      </c>
      <c r="N20" s="65">
        <v>117869.48</v>
      </c>
      <c r="O20" s="66">
        <v>142622.09</v>
      </c>
      <c r="P20" s="63">
        <f t="shared" si="5"/>
        <v>0.35900691915157806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5</v>
      </c>
      <c r="C25" s="17">
        <f t="shared" si="22"/>
        <v>1</v>
      </c>
      <c r="D25" s="18">
        <f t="shared" si="22"/>
        <v>50720.38</v>
      </c>
      <c r="E25" s="18">
        <f t="shared" si="22"/>
        <v>61371.65</v>
      </c>
      <c r="F25" s="19">
        <f t="shared" si="22"/>
        <v>1</v>
      </c>
      <c r="G25" s="16">
        <f t="shared" si="22"/>
        <v>37</v>
      </c>
      <c r="H25" s="17">
        <f t="shared" si="22"/>
        <v>1</v>
      </c>
      <c r="I25" s="18">
        <f t="shared" si="22"/>
        <v>1743480.94</v>
      </c>
      <c r="J25" s="18">
        <f t="shared" si="22"/>
        <v>2108912.2199999997</v>
      </c>
      <c r="K25" s="19">
        <f t="shared" si="22"/>
        <v>1.0000000000000002</v>
      </c>
      <c r="L25" s="16">
        <f t="shared" si="22"/>
        <v>43</v>
      </c>
      <c r="M25" s="17">
        <f t="shared" si="22"/>
        <v>1</v>
      </c>
      <c r="N25" s="18">
        <f t="shared" si="22"/>
        <v>328320.94</v>
      </c>
      <c r="O25" s="18">
        <f t="shared" si="22"/>
        <v>397268.36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2</v>
      </c>
      <c r="C34" s="8">
        <f t="shared" ref="C34:C42" si="24">IF(B34,B34/$B$46,"")</f>
        <v>2.3529411764705882E-2</v>
      </c>
      <c r="D34" s="10">
        <f t="shared" ref="D34:D45" si="25">D13+I13+N13+S13+AC13+X13</f>
        <v>1696165.9</v>
      </c>
      <c r="E34" s="11">
        <f t="shared" ref="E34:E45" si="26">E13+J13+O13+T13+AD13+Y13</f>
        <v>2052360.75</v>
      </c>
      <c r="F34" s="21">
        <f t="shared" ref="F34:F43" si="27">IF(E34,E34/$E$46,"")</f>
        <v>0.79934527758370066</v>
      </c>
      <c r="J34" s="99" t="s">
        <v>3</v>
      </c>
      <c r="K34" s="100"/>
      <c r="L34" s="54">
        <f>B25</f>
        <v>5</v>
      </c>
      <c r="M34" s="8">
        <f>IF(L34,L34/$L$40,"")</f>
        <v>5.8823529411764705E-2</v>
      </c>
      <c r="N34" s="55">
        <f>D25</f>
        <v>50720.38</v>
      </c>
      <c r="O34" s="55">
        <f>E25</f>
        <v>61371.65</v>
      </c>
      <c r="P34" s="56">
        <f>IF(O34,O34/$O$40,"")</f>
        <v>2.3902785416754703E-2</v>
      </c>
    </row>
    <row r="35" spans="1:33" s="24" customFormat="1" ht="30" customHeight="1" x14ac:dyDescent="0.3">
      <c r="A35" s="41" t="s">
        <v>18</v>
      </c>
      <c r="B35" s="12">
        <f t="shared" si="23"/>
        <v>1</v>
      </c>
      <c r="C35" s="8">
        <f t="shared" si="24"/>
        <v>1.1764705882352941E-2</v>
      </c>
      <c r="D35" s="13">
        <f t="shared" si="25"/>
        <v>66033.05</v>
      </c>
      <c r="E35" s="14">
        <f t="shared" si="26"/>
        <v>79900</v>
      </c>
      <c r="F35" s="21">
        <f t="shared" si="27"/>
        <v>3.1119133261020355E-2</v>
      </c>
      <c r="J35" s="95" t="s">
        <v>1</v>
      </c>
      <c r="K35" s="96"/>
      <c r="L35" s="57">
        <f>G25</f>
        <v>37</v>
      </c>
      <c r="M35" s="8">
        <f>IF(L35,L35/$L$40,"")</f>
        <v>0.43529411764705883</v>
      </c>
      <c r="N35" s="58">
        <f>I25</f>
        <v>1743480.94</v>
      </c>
      <c r="O35" s="58">
        <f>J25</f>
        <v>2108912.2199999997</v>
      </c>
      <c r="P35" s="56">
        <f>IF(O35,O35/$O$40,"")</f>
        <v>0.82137071852283217</v>
      </c>
    </row>
    <row r="36" spans="1:33" ht="30" customHeight="1" x14ac:dyDescent="0.3">
      <c r="A36" s="41" t="s">
        <v>19</v>
      </c>
      <c r="B36" s="12">
        <f t="shared" si="23"/>
        <v>5</v>
      </c>
      <c r="C36" s="8">
        <f t="shared" si="24"/>
        <v>5.8823529411764705E-2</v>
      </c>
      <c r="D36" s="13">
        <f t="shared" si="25"/>
        <v>53049.1</v>
      </c>
      <c r="E36" s="14">
        <f t="shared" si="26"/>
        <v>64148.22</v>
      </c>
      <c r="F36" s="21">
        <f t="shared" si="27"/>
        <v>2.4984192823995634E-2</v>
      </c>
      <c r="G36" s="24"/>
      <c r="J36" s="95" t="s">
        <v>2</v>
      </c>
      <c r="K36" s="96"/>
      <c r="L36" s="57">
        <f>L25</f>
        <v>43</v>
      </c>
      <c r="M36" s="8">
        <f>IF(L36,L36/$L$40,"")</f>
        <v>0.50588235294117645</v>
      </c>
      <c r="N36" s="58">
        <f>N25</f>
        <v>328320.94</v>
      </c>
      <c r="O36" s="58">
        <f>O25</f>
        <v>397268.36</v>
      </c>
      <c r="P36" s="56">
        <f>IF(O36,O36/$O$40,"")</f>
        <v>0.15472649606041317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1</v>
      </c>
      <c r="C39" s="8">
        <f t="shared" si="24"/>
        <v>1.1764705882352941E-2</v>
      </c>
      <c r="D39" s="13">
        <f t="shared" si="25"/>
        <v>18588.98</v>
      </c>
      <c r="E39" s="22">
        <f t="shared" si="26"/>
        <v>22492.67</v>
      </c>
      <c r="F39" s="21">
        <f t="shared" si="27"/>
        <v>8.7603553833060666E-3</v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3</v>
      </c>
      <c r="C40" s="8">
        <f t="shared" si="24"/>
        <v>3.5294117647058823E-2</v>
      </c>
      <c r="D40" s="13">
        <f t="shared" si="25"/>
        <v>20922.89</v>
      </c>
      <c r="E40" s="14">
        <f t="shared" si="26"/>
        <v>24716.93</v>
      </c>
      <c r="F40" s="21">
        <f t="shared" si="27"/>
        <v>9.6266512950351924E-3</v>
      </c>
      <c r="G40" s="24"/>
      <c r="J40" s="97" t="s">
        <v>0</v>
      </c>
      <c r="K40" s="98"/>
      <c r="L40" s="79">
        <f>SUM(L34:L39)</f>
        <v>85</v>
      </c>
      <c r="M40" s="17">
        <f>SUM(M34:M39)</f>
        <v>1</v>
      </c>
      <c r="N40" s="80">
        <f>SUM(N34:N39)</f>
        <v>2122522.2599999998</v>
      </c>
      <c r="O40" s="81">
        <f>SUM(O34:O39)</f>
        <v>2567552.2299999995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73</v>
      </c>
      <c r="C41" s="8">
        <f t="shared" si="24"/>
        <v>0.85882352941176465</v>
      </c>
      <c r="D41" s="13">
        <f t="shared" si="25"/>
        <v>267762.33999999997</v>
      </c>
      <c r="E41" s="14">
        <f t="shared" si="26"/>
        <v>323933.66000000003</v>
      </c>
      <c r="F41" s="21">
        <f t="shared" si="27"/>
        <v>0.12616438965294194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85</v>
      </c>
      <c r="C46" s="17">
        <f>SUM(C34:C45)</f>
        <v>1</v>
      </c>
      <c r="D46" s="18">
        <f>SUM(D34:D45)</f>
        <v>2122522.2599999998</v>
      </c>
      <c r="E46" s="18">
        <f>SUM(E34:E45)</f>
        <v>2567552.2300000004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35" zoomScale="80" zoomScaleNormal="80" workbookViewId="0">
      <selection activeCell="P22" sqref="P22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45673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CICLE DEL AIGUA, S.A.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4.2253521126760563E-2</v>
      </c>
      <c r="I13" s="4">
        <v>834045.95</v>
      </c>
      <c r="J13" s="5">
        <v>1009195.6</v>
      </c>
      <c r="K13" s="21">
        <f t="shared" ref="K13:K21" si="3">IF(J13,J13/$J$25,"")</f>
        <v>0.68466559411420569</v>
      </c>
      <c r="L13" s="1">
        <v>1</v>
      </c>
      <c r="M13" s="20">
        <f>IF(L13,L13/$L$25,"")</f>
        <v>1.2345679012345678E-2</v>
      </c>
      <c r="N13" s="4">
        <v>196031.39</v>
      </c>
      <c r="O13" s="5">
        <v>237197.98</v>
      </c>
      <c r="P13" s="21">
        <f>IF(O13,O13/$O$25,"")</f>
        <v>0.30998090830668351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>
        <v>2</v>
      </c>
      <c r="C14" s="20">
        <f t="shared" si="0"/>
        <v>0.16666666666666666</v>
      </c>
      <c r="D14" s="6">
        <v>535006.26</v>
      </c>
      <c r="E14" s="7">
        <v>647357.56999999995</v>
      </c>
      <c r="F14" s="21">
        <f t="shared" si="1"/>
        <v>0.89957622791414027</v>
      </c>
      <c r="G14" s="2">
        <v>1</v>
      </c>
      <c r="H14" s="20">
        <f t="shared" si="2"/>
        <v>1.4084507042253521E-2</v>
      </c>
      <c r="I14" s="6">
        <v>69049.119999999995</v>
      </c>
      <c r="J14" s="7">
        <v>83549.440000000002</v>
      </c>
      <c r="K14" s="21">
        <f t="shared" si="3"/>
        <v>5.6682200135939144E-2</v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7</v>
      </c>
      <c r="H15" s="20">
        <f t="shared" si="2"/>
        <v>9.8591549295774641E-2</v>
      </c>
      <c r="I15" s="6">
        <v>130541.9</v>
      </c>
      <c r="J15" s="7">
        <v>157955.70000000001</v>
      </c>
      <c r="K15" s="21">
        <f t="shared" si="3"/>
        <v>0.10716141963384031</v>
      </c>
      <c r="L15" s="2">
        <v>8</v>
      </c>
      <c r="M15" s="20">
        <f>IF(L15,L15/$L$25,"")</f>
        <v>9.8765432098765427E-2</v>
      </c>
      <c r="N15" s="6">
        <v>144763.32999999999</v>
      </c>
      <c r="O15" s="7">
        <v>175163.64</v>
      </c>
      <c r="P15" s="21">
        <f>IF(O15,O15/$O$25,"")</f>
        <v>0.22891166370601015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>IF(L18,L18/$L$25,"")</f>
        <v>1.2345679012345678E-2</v>
      </c>
      <c r="N18" s="65">
        <v>18620</v>
      </c>
      <c r="O18" s="66">
        <v>22530.2</v>
      </c>
      <c r="P18" s="63">
        <f>IF(O18,O18/$O$25,"")</f>
        <v>2.9443471062996576E-2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1.4084507042253521E-2</v>
      </c>
      <c r="I19" s="6">
        <v>1000</v>
      </c>
      <c r="J19" s="7">
        <v>1100</v>
      </c>
      <c r="K19" s="21">
        <f t="shared" si="3"/>
        <v>7.4626975536320832E-4</v>
      </c>
      <c r="L19" s="2">
        <v>1</v>
      </c>
      <c r="M19" s="20">
        <f>IF(L19,L19/$L$25,"")</f>
        <v>1.2345679012345678E-2</v>
      </c>
      <c r="N19" s="6">
        <v>620</v>
      </c>
      <c r="O19" s="7">
        <v>750.2</v>
      </c>
      <c r="P19" s="21">
        <f>IF(O19,O19/$O$25,"")</f>
        <v>9.8039484742523512E-4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>
        <v>10</v>
      </c>
      <c r="C20" s="62">
        <f t="shared" si="0"/>
        <v>0.83333333333333337</v>
      </c>
      <c r="D20" s="65">
        <v>59725.16</v>
      </c>
      <c r="E20" s="66">
        <v>72267.460000000006</v>
      </c>
      <c r="F20" s="21">
        <f t="shared" si="1"/>
        <v>0.10042377208585979</v>
      </c>
      <c r="G20" s="64">
        <v>59</v>
      </c>
      <c r="H20" s="62">
        <f t="shared" si="2"/>
        <v>0.83098591549295775</v>
      </c>
      <c r="I20" s="65">
        <v>185306.55</v>
      </c>
      <c r="J20" s="66">
        <v>222197.09</v>
      </c>
      <c r="K20" s="63">
        <f t="shared" si="3"/>
        <v>0.15074451636065161</v>
      </c>
      <c r="L20" s="64">
        <v>70</v>
      </c>
      <c r="M20" s="62">
        <f>IF(L20,L20/$L$25,"")</f>
        <v>0.86419753086419748</v>
      </c>
      <c r="N20" s="65">
        <v>273343.83</v>
      </c>
      <c r="O20" s="66">
        <v>329559.88</v>
      </c>
      <c r="P20" s="63">
        <f>IF(O20,O20/$O$25,"")</f>
        <v>0.43068356207688452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12</v>
      </c>
      <c r="C25" s="17">
        <f t="shared" si="30"/>
        <v>1</v>
      </c>
      <c r="D25" s="18">
        <f t="shared" si="30"/>
        <v>594731.42000000004</v>
      </c>
      <c r="E25" s="18">
        <f t="shared" si="30"/>
        <v>719625.02999999991</v>
      </c>
      <c r="F25" s="19">
        <f t="shared" si="30"/>
        <v>1</v>
      </c>
      <c r="G25" s="16">
        <f t="shared" si="30"/>
        <v>71</v>
      </c>
      <c r="H25" s="17">
        <f t="shared" si="30"/>
        <v>1</v>
      </c>
      <c r="I25" s="18">
        <f t="shared" si="30"/>
        <v>1219943.52</v>
      </c>
      <c r="J25" s="18">
        <f t="shared" si="30"/>
        <v>1473997.83</v>
      </c>
      <c r="K25" s="19">
        <f t="shared" si="30"/>
        <v>1</v>
      </c>
      <c r="L25" s="16">
        <f t="shared" si="30"/>
        <v>81</v>
      </c>
      <c r="M25" s="17">
        <f t="shared" si="30"/>
        <v>1</v>
      </c>
      <c r="N25" s="18">
        <f t="shared" si="30"/>
        <v>633378.55000000005</v>
      </c>
      <c r="O25" s="18">
        <f t="shared" si="30"/>
        <v>765201.9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4</v>
      </c>
      <c r="C34" s="8">
        <f t="shared" ref="C34:C45" si="32">IF(B34,B34/$B$46,"")</f>
        <v>2.4390243902439025E-2</v>
      </c>
      <c r="D34" s="10">
        <f t="shared" ref="D34:D42" si="33">D13+I13+N13+S13+AC13+X13</f>
        <v>1030077.34</v>
      </c>
      <c r="E34" s="11">
        <f t="shared" ref="E34:E42" si="34">E13+J13+O13+T13+AD13+Y13</f>
        <v>1246393.58</v>
      </c>
      <c r="F34" s="21">
        <f t="shared" ref="F34:F42" si="35">IF(E34,E34/$E$46,"")</f>
        <v>0.42124616396680409</v>
      </c>
      <c r="J34" s="99" t="s">
        <v>3</v>
      </c>
      <c r="K34" s="100"/>
      <c r="L34" s="54">
        <f>B25</f>
        <v>12</v>
      </c>
      <c r="M34" s="8">
        <f t="shared" ref="M34:M39" si="36">IF(L34,L34/$L$40,"")</f>
        <v>7.3170731707317069E-2</v>
      </c>
      <c r="N34" s="55">
        <f>D25</f>
        <v>594731.42000000004</v>
      </c>
      <c r="O34" s="55">
        <f>E25</f>
        <v>719625.02999999991</v>
      </c>
      <c r="P34" s="56">
        <f t="shared" ref="P34:P39" si="37">IF(O34,O34/$O$40,"")</f>
        <v>0.24321312966165659</v>
      </c>
    </row>
    <row r="35" spans="1:33" s="24" customFormat="1" ht="30" customHeight="1" x14ac:dyDescent="0.3">
      <c r="A35" s="41" t="s">
        <v>18</v>
      </c>
      <c r="B35" s="12">
        <f t="shared" si="31"/>
        <v>3</v>
      </c>
      <c r="C35" s="8">
        <f t="shared" si="32"/>
        <v>1.8292682926829267E-2</v>
      </c>
      <c r="D35" s="13">
        <f t="shared" si="33"/>
        <v>604055.38</v>
      </c>
      <c r="E35" s="14">
        <f t="shared" si="34"/>
        <v>730907.01</v>
      </c>
      <c r="F35" s="21">
        <f t="shared" si="35"/>
        <v>0.24702612330444329</v>
      </c>
      <c r="J35" s="95" t="s">
        <v>1</v>
      </c>
      <c r="K35" s="96"/>
      <c r="L35" s="57">
        <f>G25</f>
        <v>71</v>
      </c>
      <c r="M35" s="8">
        <f t="shared" si="36"/>
        <v>0.43292682926829268</v>
      </c>
      <c r="N35" s="58">
        <f>I25</f>
        <v>1219943.52</v>
      </c>
      <c r="O35" s="58">
        <f>J25</f>
        <v>1473997.83</v>
      </c>
      <c r="P35" s="56">
        <f t="shared" si="37"/>
        <v>0.49817003356427236</v>
      </c>
    </row>
    <row r="36" spans="1:33" ht="30" customHeight="1" x14ac:dyDescent="0.3">
      <c r="A36" s="41" t="s">
        <v>19</v>
      </c>
      <c r="B36" s="12">
        <f t="shared" si="31"/>
        <v>15</v>
      </c>
      <c r="C36" s="8">
        <f t="shared" si="32"/>
        <v>9.1463414634146339E-2</v>
      </c>
      <c r="D36" s="13">
        <f t="shared" si="33"/>
        <v>275305.23</v>
      </c>
      <c r="E36" s="14">
        <f t="shared" si="34"/>
        <v>333119.34000000003</v>
      </c>
      <c r="F36" s="21">
        <f t="shared" si="35"/>
        <v>0.11258501838412355</v>
      </c>
      <c r="G36" s="24"/>
      <c r="J36" s="95" t="s">
        <v>2</v>
      </c>
      <c r="K36" s="96"/>
      <c r="L36" s="57">
        <f>L25</f>
        <v>81</v>
      </c>
      <c r="M36" s="8">
        <f t="shared" si="36"/>
        <v>0.49390243902439024</v>
      </c>
      <c r="N36" s="58">
        <f>N25</f>
        <v>633378.55000000005</v>
      </c>
      <c r="O36" s="58">
        <f>O25</f>
        <v>765201.9</v>
      </c>
      <c r="P36" s="56">
        <f t="shared" si="37"/>
        <v>0.2586168367740711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</v>
      </c>
      <c r="C39" s="8">
        <f t="shared" si="32"/>
        <v>6.0975609756097563E-3</v>
      </c>
      <c r="D39" s="13">
        <f t="shared" si="33"/>
        <v>18620</v>
      </c>
      <c r="E39" s="22">
        <f t="shared" si="34"/>
        <v>22530.2</v>
      </c>
      <c r="F39" s="21">
        <f t="shared" si="35"/>
        <v>7.6145773499610688E-3</v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2</v>
      </c>
      <c r="C40" s="8">
        <f t="shared" si="32"/>
        <v>1.2195121951219513E-2</v>
      </c>
      <c r="D40" s="13">
        <f t="shared" si="33"/>
        <v>1620</v>
      </c>
      <c r="E40" s="14">
        <f t="shared" si="34"/>
        <v>1850.2</v>
      </c>
      <c r="F40" s="21">
        <f t="shared" si="35"/>
        <v>6.2531584330800306E-4</v>
      </c>
      <c r="G40" s="24"/>
      <c r="J40" s="97" t="s">
        <v>0</v>
      </c>
      <c r="K40" s="98"/>
      <c r="L40" s="79">
        <f>SUM(L34:L39)</f>
        <v>164</v>
      </c>
      <c r="M40" s="17">
        <f>SUM(M34:M39)</f>
        <v>1</v>
      </c>
      <c r="N40" s="80">
        <f>SUM(N34:N39)</f>
        <v>2448053.4900000002</v>
      </c>
      <c r="O40" s="81">
        <f>SUM(O34:O39)</f>
        <v>2958824.76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139</v>
      </c>
      <c r="C41" s="8">
        <f t="shared" si="32"/>
        <v>0.84756097560975607</v>
      </c>
      <c r="D41" s="13">
        <f t="shared" si="33"/>
        <v>518375.54000000004</v>
      </c>
      <c r="E41" s="14">
        <f t="shared" si="34"/>
        <v>624024.42999999993</v>
      </c>
      <c r="F41" s="21">
        <f t="shared" si="35"/>
        <v>0.21090280115135976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164</v>
      </c>
      <c r="C46" s="17">
        <f>SUM(C34:C45)</f>
        <v>1</v>
      </c>
      <c r="D46" s="18">
        <f>SUM(D34:D45)</f>
        <v>2448053.4900000002</v>
      </c>
      <c r="E46" s="18">
        <f>SUM(E34:E45)</f>
        <v>2958824.7600000007</v>
      </c>
      <c r="F46" s="19">
        <f>SUM(F34:F45)</f>
        <v>0.99999999999999978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CICLE DEL AIGUA, S.A.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 x14ac:dyDescent="0.35">
      <c r="A11" s="148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5">
      <c r="A12" s="149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8</v>
      </c>
      <c r="H13" s="20">
        <f t="shared" ref="H13:H24" si="2">IF(G13,G13/$G$25,"")</f>
        <v>4.1237113402061855E-2</v>
      </c>
      <c r="I13" s="10">
        <f>'CONTRACTACIO 1r TR 2024'!I13+'CONTRACTACIO 2n TR 2024'!I13+'CONTRACTACIO 3r TR 2024'!I13+'CONTRACTACIO 4t TR 2024'!I13</f>
        <v>7770097.9699999997</v>
      </c>
      <c r="J13" s="10">
        <f>'CONTRACTACIO 1r TR 2024'!J13+'CONTRACTACIO 2n TR 2024'!J13+'CONTRACTACIO 3r TR 2024'!J13+'CONTRACTACIO 4t TR 2024'!J13</f>
        <v>9229770.5399999991</v>
      </c>
      <c r="K13" s="21">
        <f t="shared" ref="K13:K24" si="3">IF(J13,J13/$J$25,"")</f>
        <v>0.87280747132842706</v>
      </c>
      <c r="L13" s="9">
        <f>'CONTRACTACIO 1r TR 2024'!L13+'CONTRACTACIO 2n TR 2024'!L13+'CONTRACTACIO 3r TR 2024'!L13+'CONTRACTACIO 4t TR 2024'!L13</f>
        <v>2</v>
      </c>
      <c r="M13" s="20">
        <f t="shared" ref="M13:M24" si="4">IF(L13,L13/$L$25,"")</f>
        <v>9.7560975609756097E-3</v>
      </c>
      <c r="N13" s="10">
        <f>'CONTRACTACIO 1r TR 2024'!N13+'CONTRACTACIO 2n TR 2024'!N13+'CONTRACTACIO 3r TR 2024'!N13+'CONTRACTACIO 4t TR 2024'!N13</f>
        <v>338423.39</v>
      </c>
      <c r="O13" s="10">
        <f>'CONTRACTACIO 1r TR 2024'!O13+'CONTRACTACIO 2n TR 2024'!O13+'CONTRACTACIO 3r TR 2024'!O13+'CONTRACTACIO 4t TR 2024'!O13</f>
        <v>409492.30000000005</v>
      </c>
      <c r="P13" s="21">
        <f t="shared" ref="P13:P24" si="5">IF(O13,O13/$O$25,"")</f>
        <v>0.26839326063451119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2</v>
      </c>
      <c r="C14" s="20">
        <f t="shared" si="0"/>
        <v>9.0909090909090912E-2</v>
      </c>
      <c r="D14" s="13">
        <f>'CONTRACTACIO 1r TR 2024'!D14+'CONTRACTACIO 2n TR 2024'!D14+'CONTRACTACIO 3r TR 2024'!D14+'CONTRACTACIO 4t TR 2024'!D14</f>
        <v>535006.26</v>
      </c>
      <c r="E14" s="13">
        <f>'CONTRACTACIO 1r TR 2024'!E14+'CONTRACTACIO 2n TR 2024'!E14+'CONTRACTACIO 3r TR 2024'!E14+'CONTRACTACIO 4t TR 2024'!E14</f>
        <v>647357.56999999995</v>
      </c>
      <c r="F14" s="21">
        <f t="shared" si="1"/>
        <v>0.77705871728389686</v>
      </c>
      <c r="G14" s="9">
        <f>'CONTRACTACIO 1r TR 2024'!G14+'CONTRACTACIO 2n TR 2024'!G14+'CONTRACTACIO 3r TR 2024'!G14+'CONTRACTACIO 4t TR 2024'!G14</f>
        <v>8</v>
      </c>
      <c r="H14" s="20">
        <f t="shared" si="2"/>
        <v>4.1237113402061855E-2</v>
      </c>
      <c r="I14" s="13">
        <f>'CONTRACTACIO 1r TR 2024'!I14+'CONTRACTACIO 2n TR 2024'!I14+'CONTRACTACIO 3r TR 2024'!I14+'CONTRACTACIO 4t TR 2024'!I14</f>
        <v>458592.86</v>
      </c>
      <c r="J14" s="13">
        <f>'CONTRACTACIO 1r TR 2024'!J14+'CONTRACTACIO 2n TR 2024'!J14+'CONTRACTACIO 3r TR 2024'!J14+'CONTRACTACIO 4t TR 2024'!J14</f>
        <v>554897.37</v>
      </c>
      <c r="K14" s="21">
        <f t="shared" si="3"/>
        <v>5.24735223110427E-2</v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14</v>
      </c>
      <c r="H15" s="20">
        <f t="shared" si="2"/>
        <v>7.2164948453608241E-2</v>
      </c>
      <c r="I15" s="13">
        <f>'CONTRACTACIO 1r TR 2024'!I15+'CONTRACTACIO 2n TR 2024'!I15+'CONTRACTACIO 3r TR 2024'!I15+'CONTRACTACIO 4t TR 2024'!I15</f>
        <v>172144.95</v>
      </c>
      <c r="J15" s="13">
        <f>'CONTRACTACIO 1r TR 2024'!J15+'CONTRACTACIO 2n TR 2024'!J15+'CONTRACTACIO 3r TR 2024'!J15+'CONTRACTACIO 4t TR 2024'!J15</f>
        <v>208177.59000000003</v>
      </c>
      <c r="K15" s="21">
        <f t="shared" si="3"/>
        <v>1.9686183435189287E-2</v>
      </c>
      <c r="L15" s="9">
        <f>'CONTRACTACIO 1r TR 2024'!L15+'CONTRACTACIO 2n TR 2024'!L15+'CONTRACTACIO 3r TR 2024'!L15+'CONTRACTACIO 4t TR 2024'!L15</f>
        <v>17</v>
      </c>
      <c r="M15" s="20">
        <f t="shared" si="4"/>
        <v>8.2926829268292687E-2</v>
      </c>
      <c r="N15" s="13">
        <f>'CONTRACTACIO 1r TR 2024'!N15+'CONTRACTACIO 2n TR 2024'!N15+'CONTRACTACIO 3r TR 2024'!N15+'CONTRACTACIO 4t TR 2024'!N15</f>
        <v>276575.76</v>
      </c>
      <c r="O15" s="13">
        <f>'CONTRACTACIO 1r TR 2024'!O15+'CONTRACTACIO 2n TR 2024'!O15+'CONTRACTACIO 3r TR 2024'!O15+'CONTRACTACIO 4t TR 2024'!O15</f>
        <v>334656.69</v>
      </c>
      <c r="P15" s="21">
        <f t="shared" si="5"/>
        <v>0.21934380749589871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4</v>
      </c>
      <c r="M18" s="20">
        <f t="shared" si="4"/>
        <v>1.9512195121951219E-2</v>
      </c>
      <c r="N18" s="13">
        <f>'CONTRACTACIO 1r TR 2024'!N18+'CONTRACTACIO 2n TR 2024'!N18+'CONTRACTACIO 3r TR 2024'!N18+'CONTRACTACIO 4t TR 2024'!N18</f>
        <v>84342.12</v>
      </c>
      <c r="O18" s="13">
        <f>'CONTRACTACIO 1r TR 2024'!O18+'CONTRACTACIO 2n TR 2024'!O18+'CONTRACTACIO 3r TR 2024'!O18+'CONTRACTACIO 4t TR 2024'!O18</f>
        <v>102053.96999999999</v>
      </c>
      <c r="P18" s="21">
        <f t="shared" si="5"/>
        <v>6.6889164384767621E-2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4</v>
      </c>
      <c r="H19" s="20">
        <f t="shared" si="2"/>
        <v>2.0618556701030927E-2</v>
      </c>
      <c r="I19" s="13">
        <f>'CONTRACTACIO 1r TR 2024'!I19+'CONTRACTACIO 2n TR 2024'!I19+'CONTRACTACIO 3r TR 2024'!I19+'CONTRACTACIO 4t TR 2024'!I19</f>
        <v>13236.07</v>
      </c>
      <c r="J19" s="13">
        <f>'CONTRACTACIO 1r TR 2024'!J19+'CONTRACTACIO 2n TR 2024'!J19+'CONTRACTACIO 3r TR 2024'!J19+'CONTRACTACIO 4t TR 2024'!J19</f>
        <v>13981.31</v>
      </c>
      <c r="K19" s="21">
        <f t="shared" si="3"/>
        <v>1.3221338248955918E-3</v>
      </c>
      <c r="L19" s="9">
        <f>'CONTRACTACIO 1r TR 2024'!L19+'CONTRACTACIO 2n TR 2024'!L19+'CONTRACTACIO 3r TR 2024'!L19+'CONTRACTACIO 4t TR 2024'!L19</f>
        <v>5</v>
      </c>
      <c r="M19" s="20">
        <f t="shared" si="4"/>
        <v>2.4390243902439025E-2</v>
      </c>
      <c r="N19" s="13">
        <f>'CONTRACTACIO 1r TR 2024'!N19+'CONTRACTACIO 2n TR 2024'!N19+'CONTRACTACIO 3r TR 2024'!N19+'CONTRACTACIO 4t TR 2024'!N19</f>
        <v>22731.87</v>
      </c>
      <c r="O19" s="13">
        <f>'CONTRACTACIO 1r TR 2024'!O19+'CONTRACTACIO 2n TR 2024'!O19+'CONTRACTACIO 3r TR 2024'!O19+'CONTRACTACIO 4t TR 2024'!O19</f>
        <v>27505.56</v>
      </c>
      <c r="P19" s="21">
        <f t="shared" si="5"/>
        <v>1.8027950547490599E-2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20</v>
      </c>
      <c r="C20" s="20">
        <f t="shared" si="0"/>
        <v>0.90909090909090906</v>
      </c>
      <c r="D20" s="13">
        <f>'CONTRACTACIO 1r TR 2024'!D20+'CONTRACTACIO 2n TR 2024'!D20+'CONTRACTACIO 3r TR 2024'!D20+'CONTRACTACIO 4t TR 2024'!D20</f>
        <v>153495.45000000001</v>
      </c>
      <c r="E20" s="13">
        <f>'CONTRACTACIO 1r TR 2024'!E20+'CONTRACTACIO 2n TR 2024'!E20+'CONTRACTACIO 3r TR 2024'!E20+'CONTRACTACIO 4t TR 2024'!E20</f>
        <v>185729.5</v>
      </c>
      <c r="F20" s="21">
        <f t="shared" si="1"/>
        <v>0.22294128271610314</v>
      </c>
      <c r="G20" s="9">
        <f>'CONTRACTACIO 1r TR 2024'!G20+'CONTRACTACIO 2n TR 2024'!G20+'CONTRACTACIO 3r TR 2024'!G20+'CONTRACTACIO 4t TR 2024'!G20</f>
        <v>160</v>
      </c>
      <c r="H20" s="20">
        <f t="shared" si="2"/>
        <v>0.82474226804123707</v>
      </c>
      <c r="I20" s="13">
        <f>'CONTRACTACIO 1r TR 2024'!I20+'CONTRACTACIO 2n TR 2024'!I20+'CONTRACTACIO 3r TR 2024'!I20+'CONTRACTACIO 4t TR 2024'!I20</f>
        <v>474381.27999999997</v>
      </c>
      <c r="J20" s="13">
        <f>'CONTRACTACIO 1r TR 2024'!J20+'CONTRACTACIO 2n TR 2024'!J20+'CONTRACTACIO 3r TR 2024'!J20+'CONTRACTACIO 4t TR 2024'!J20</f>
        <v>567980.17000000004</v>
      </c>
      <c r="K20" s="21">
        <f t="shared" si="3"/>
        <v>5.3710689100445415E-2</v>
      </c>
      <c r="L20" s="9">
        <f>'CONTRACTACIO 1r TR 2024'!L20+'CONTRACTACIO 2n TR 2024'!L20+'CONTRACTACIO 3r TR 2024'!L20+'CONTRACTACIO 4t TR 2024'!L20</f>
        <v>177</v>
      </c>
      <c r="M20" s="20">
        <f t="shared" si="4"/>
        <v>0.86341463414634145</v>
      </c>
      <c r="N20" s="13">
        <f>'CONTRACTACIO 1r TR 2024'!N20+'CONTRACTACIO 2n TR 2024'!N20+'CONTRACTACIO 3r TR 2024'!N20+'CONTRACTACIO 4t TR 2024'!N20</f>
        <v>539830.68999999994</v>
      </c>
      <c r="O20" s="13">
        <f>'CONTRACTACIO 1r TR 2024'!O20+'CONTRACTACIO 2n TR 2024'!O20+'CONTRACTACIO 3r TR 2024'!O20+'CONTRACTACIO 4t TR 2024'!O20</f>
        <v>652009</v>
      </c>
      <c r="P20" s="21">
        <f t="shared" si="5"/>
        <v>0.42734581693733187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22</v>
      </c>
      <c r="C25" s="17">
        <f t="shared" si="12"/>
        <v>1</v>
      </c>
      <c r="D25" s="18">
        <f t="shared" si="12"/>
        <v>688501.71</v>
      </c>
      <c r="E25" s="18">
        <f t="shared" si="12"/>
        <v>833087.07</v>
      </c>
      <c r="F25" s="19">
        <f t="shared" si="12"/>
        <v>1</v>
      </c>
      <c r="G25" s="16">
        <f t="shared" si="12"/>
        <v>194</v>
      </c>
      <c r="H25" s="17">
        <f t="shared" si="12"/>
        <v>1</v>
      </c>
      <c r="I25" s="18">
        <f t="shared" si="12"/>
        <v>8888453.129999999</v>
      </c>
      <c r="J25" s="18">
        <f t="shared" si="12"/>
        <v>10574806.979999999</v>
      </c>
      <c r="K25" s="19">
        <f t="shared" si="12"/>
        <v>1</v>
      </c>
      <c r="L25" s="16">
        <f t="shared" si="12"/>
        <v>205</v>
      </c>
      <c r="M25" s="17">
        <f t="shared" si="12"/>
        <v>1</v>
      </c>
      <c r="N25" s="18">
        <f t="shared" si="12"/>
        <v>1261903.83</v>
      </c>
      <c r="O25" s="18">
        <f t="shared" si="12"/>
        <v>1525717.52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0" t="s">
        <v>10</v>
      </c>
      <c r="B31" s="153" t="s">
        <v>17</v>
      </c>
      <c r="C31" s="154"/>
      <c r="D31" s="154"/>
      <c r="E31" s="154"/>
      <c r="F31" s="155"/>
      <c r="G31" s="24"/>
      <c r="H31" s="47"/>
      <c r="I31" s="47"/>
      <c r="J31" s="159" t="s">
        <v>15</v>
      </c>
      <c r="K31" s="160"/>
      <c r="L31" s="153" t="s">
        <v>16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2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3"/>
      <c r="K33" s="164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10</v>
      </c>
      <c r="C34" s="8">
        <f t="shared" ref="C34:C40" si="14">IF(B34,B34/$B$46,"")</f>
        <v>2.3752969121140142E-2</v>
      </c>
      <c r="D34" s="10">
        <f t="shared" ref="D34:D43" si="15">D13+I13+N13+S13+X13+AC13</f>
        <v>8108521.3599999994</v>
      </c>
      <c r="E34" s="11">
        <f t="shared" ref="E34:E43" si="16">E13+J13+O13+T13+Y13+AD13</f>
        <v>9639262.8399999999</v>
      </c>
      <c r="F34" s="21">
        <f t="shared" ref="F34:F40" si="17">IF(E34,E34/$E$46,"")</f>
        <v>0.74528779435116443</v>
      </c>
      <c r="J34" s="99" t="s">
        <v>3</v>
      </c>
      <c r="K34" s="100"/>
      <c r="L34" s="54">
        <f>B25</f>
        <v>22</v>
      </c>
      <c r="M34" s="8">
        <f t="shared" ref="M34:M39" si="18">IF(L34,L34/$L$40,"")</f>
        <v>5.2256532066508314E-2</v>
      </c>
      <c r="N34" s="55">
        <f>D25</f>
        <v>688501.71</v>
      </c>
      <c r="O34" s="55">
        <f>E25</f>
        <v>833087.07</v>
      </c>
      <c r="P34" s="56">
        <f t="shared" ref="P34:P39" si="19">IF(O34,O34/$O$40,"")</f>
        <v>6.4412562994575845E-2</v>
      </c>
    </row>
    <row r="35" spans="1:33" s="24" customFormat="1" ht="30" customHeight="1" x14ac:dyDescent="0.3">
      <c r="A35" s="41" t="s">
        <v>18</v>
      </c>
      <c r="B35" s="12">
        <f t="shared" si="13"/>
        <v>10</v>
      </c>
      <c r="C35" s="8">
        <f t="shared" si="14"/>
        <v>2.3752969121140142E-2</v>
      </c>
      <c r="D35" s="13">
        <f t="shared" si="15"/>
        <v>993599.12</v>
      </c>
      <c r="E35" s="14">
        <f t="shared" si="16"/>
        <v>1202254.94</v>
      </c>
      <c r="F35" s="21">
        <f t="shared" si="17"/>
        <v>9.2955856412811705E-2</v>
      </c>
      <c r="J35" s="95" t="s">
        <v>1</v>
      </c>
      <c r="K35" s="96"/>
      <c r="L35" s="57">
        <f>G25</f>
        <v>194</v>
      </c>
      <c r="M35" s="8">
        <f t="shared" si="18"/>
        <v>0.46080760095011875</v>
      </c>
      <c r="N35" s="58">
        <f>I25</f>
        <v>8888453.129999999</v>
      </c>
      <c r="O35" s="58">
        <f>J25</f>
        <v>10574806.979999999</v>
      </c>
      <c r="P35" s="56">
        <f t="shared" si="19"/>
        <v>0.81762212532566414</v>
      </c>
    </row>
    <row r="36" spans="1:33" s="24" customFormat="1" ht="30" customHeight="1" x14ac:dyDescent="0.3">
      <c r="A36" s="41" t="s">
        <v>19</v>
      </c>
      <c r="B36" s="12">
        <f t="shared" si="13"/>
        <v>31</v>
      </c>
      <c r="C36" s="8">
        <f t="shared" si="14"/>
        <v>7.3634204275534437E-2</v>
      </c>
      <c r="D36" s="13">
        <f t="shared" si="15"/>
        <v>448720.71</v>
      </c>
      <c r="E36" s="14">
        <f t="shared" si="16"/>
        <v>542834.28</v>
      </c>
      <c r="F36" s="21">
        <f t="shared" si="17"/>
        <v>4.197081975610932E-2</v>
      </c>
      <c r="J36" s="95" t="s">
        <v>2</v>
      </c>
      <c r="K36" s="96"/>
      <c r="L36" s="57">
        <f>L25</f>
        <v>205</v>
      </c>
      <c r="M36" s="8">
        <f t="shared" si="18"/>
        <v>0.48693586698337293</v>
      </c>
      <c r="N36" s="58">
        <f>N25</f>
        <v>1261903.83</v>
      </c>
      <c r="O36" s="58">
        <f>O25</f>
        <v>1525717.52</v>
      </c>
      <c r="P36" s="56">
        <f t="shared" si="19"/>
        <v>0.11796531167976002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4</v>
      </c>
      <c r="C39" s="8">
        <f t="shared" si="14"/>
        <v>9.5011876484560574E-3</v>
      </c>
      <c r="D39" s="13">
        <f t="shared" si="15"/>
        <v>84342.12</v>
      </c>
      <c r="E39" s="22">
        <f t="shared" si="16"/>
        <v>102053.96999999999</v>
      </c>
      <c r="F39" s="21">
        <f t="shared" si="17"/>
        <v>7.8906011246478152E-3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9</v>
      </c>
      <c r="C40" s="8">
        <f t="shared" si="14"/>
        <v>2.1377672209026127E-2</v>
      </c>
      <c r="D40" s="13">
        <f t="shared" si="15"/>
        <v>35967.94</v>
      </c>
      <c r="E40" s="14">
        <f t="shared" si="16"/>
        <v>41486.870000000003</v>
      </c>
      <c r="F40" s="21">
        <f t="shared" si="17"/>
        <v>3.207678673158112E-3</v>
      </c>
      <c r="G40" s="24"/>
      <c r="H40" s="24"/>
      <c r="I40" s="24"/>
      <c r="J40" s="97" t="s">
        <v>0</v>
      </c>
      <c r="K40" s="98"/>
      <c r="L40" s="79">
        <f>SUM(L34:L39)</f>
        <v>421</v>
      </c>
      <c r="M40" s="17">
        <f>SUM(M34:M39)</f>
        <v>1</v>
      </c>
      <c r="N40" s="80">
        <f>SUM(N34:N39)</f>
        <v>10838858.67</v>
      </c>
      <c r="O40" s="81">
        <f>SUM(O34:O39)</f>
        <v>12933611.569999998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357</v>
      </c>
      <c r="C41" s="8">
        <f>IF(B41,B41/$B$46,"")</f>
        <v>0.84798099762470314</v>
      </c>
      <c r="D41" s="13">
        <f t="shared" si="15"/>
        <v>1167707.42</v>
      </c>
      <c r="E41" s="14">
        <f t="shared" si="16"/>
        <v>1405718.67</v>
      </c>
      <c r="F41" s="21">
        <f>IF(E41,E41/$E$46,"")</f>
        <v>0.10868724968210872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421</v>
      </c>
      <c r="C46" s="17">
        <f>SUM(C34:C45)</f>
        <v>1</v>
      </c>
      <c r="D46" s="18">
        <f>SUM(D34:D45)</f>
        <v>10838858.669999998</v>
      </c>
      <c r="E46" s="18">
        <f>SUM(E34:E45)</f>
        <v>12933611.569999998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2020-02-14T09:12:43Z</cp:lastPrinted>
  <dcterms:created xsi:type="dcterms:W3CDTF">2016-02-03T12:33:15Z</dcterms:created>
  <dcterms:modified xsi:type="dcterms:W3CDTF">2025-05-20T16:22:42Z</dcterms:modified>
</cp:coreProperties>
</file>