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FBMWCF\"/>
    </mc:Choice>
  </mc:AlternateContent>
  <xr:revisionPtr revIDLastSave="0" documentId="13_ncr:1_{468863AA-093F-411D-AC6A-AD58131876C0}" xr6:coauthVersionLast="47" xr6:coauthVersionMax="47" xr10:uidLastSave="{00000000-0000-0000-0000-000000000000}"/>
  <bookViews>
    <workbookView xWindow="-60" yWindow="-60" windowWidth="28920" windowHeight="15720" tabRatio="700" firstSheet="3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/>
  <c r="D44" i="6"/>
  <c r="B44" i="6"/>
  <c r="C44" i="6"/>
  <c r="E44" i="5"/>
  <c r="F44" i="5"/>
  <c r="D44" i="5"/>
  <c r="B44" i="5"/>
  <c r="C44" i="5"/>
  <c r="E44" i="4"/>
  <c r="F44" i="4"/>
  <c r="D44" i="4"/>
  <c r="B44" i="4"/>
  <c r="C44" i="4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/>
  <c r="AC23" i="7"/>
  <c r="AA23" i="7"/>
  <c r="AB23" i="7"/>
  <c r="Y23" i="7"/>
  <c r="Z23" i="7"/>
  <c r="X23" i="7"/>
  <c r="V23" i="7"/>
  <c r="W23" i="7"/>
  <c r="T23" i="7"/>
  <c r="U23" i="7"/>
  <c r="S23" i="7"/>
  <c r="Q23" i="7"/>
  <c r="R23" i="7"/>
  <c r="O23" i="7"/>
  <c r="P23" i="7" s="1"/>
  <c r="N23" i="7"/>
  <c r="L23" i="7"/>
  <c r="M23" i="7"/>
  <c r="J23" i="7"/>
  <c r="K23" i="7" s="1"/>
  <c r="I23" i="7"/>
  <c r="G23" i="7"/>
  <c r="H23" i="7"/>
  <c r="E23" i="7"/>
  <c r="F23" i="7" s="1"/>
  <c r="D23" i="7"/>
  <c r="B23" i="7"/>
  <c r="B44" i="7" s="1"/>
  <c r="C44" i="7" s="1"/>
  <c r="D44" i="7"/>
  <c r="B8" i="7"/>
  <c r="B8" i="6"/>
  <c r="B8" i="5"/>
  <c r="B8" i="4"/>
  <c r="AD22" i="7"/>
  <c r="AE22" i="7"/>
  <c r="AC22" i="7"/>
  <c r="AA22" i="7"/>
  <c r="AB22" i="7"/>
  <c r="Y22" i="7"/>
  <c r="Z22" i="7"/>
  <c r="X22" i="7"/>
  <c r="V22" i="7"/>
  <c r="W22" i="7"/>
  <c r="T22" i="7"/>
  <c r="U22" i="7" s="1"/>
  <c r="S22" i="7"/>
  <c r="Q22" i="7"/>
  <c r="R22" i="7"/>
  <c r="O22" i="7"/>
  <c r="P22" i="7" s="1"/>
  <c r="N22" i="7"/>
  <c r="L22" i="7"/>
  <c r="M22" i="7"/>
  <c r="J22" i="7"/>
  <c r="E43" i="7" s="1"/>
  <c r="F43" i="7" s="1"/>
  <c r="I22" i="7"/>
  <c r="G22" i="7"/>
  <c r="E22" i="7"/>
  <c r="D22" i="7"/>
  <c r="B22" i="7"/>
  <c r="B43" i="7" s="1"/>
  <c r="C43" i="7" s="1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C43" i="4" s="1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D43" i="7"/>
  <c r="C13" i="4"/>
  <c r="B25" i="1"/>
  <c r="B16" i="7"/>
  <c r="C16" i="7" s="1"/>
  <c r="D16" i="7"/>
  <c r="J24" i="7"/>
  <c r="E24" i="7"/>
  <c r="F24" i="7" s="1"/>
  <c r="O24" i="7"/>
  <c r="P24" i="7"/>
  <c r="T24" i="7"/>
  <c r="U24" i="7" s="1"/>
  <c r="Y24" i="7"/>
  <c r="Z24" i="7" s="1"/>
  <c r="AD24" i="7"/>
  <c r="AE24" i="7"/>
  <c r="E13" i="7"/>
  <c r="J13" i="7"/>
  <c r="E34" i="7" s="1"/>
  <c r="O13" i="7"/>
  <c r="T13" i="7"/>
  <c r="Y13" i="7"/>
  <c r="Z13" i="7" s="1"/>
  <c r="AD13" i="7"/>
  <c r="AE13" i="7"/>
  <c r="E20" i="7"/>
  <c r="J20" i="7"/>
  <c r="O20" i="7"/>
  <c r="AD20" i="7"/>
  <c r="T20" i="7"/>
  <c r="Y20" i="7"/>
  <c r="E21" i="7"/>
  <c r="J21" i="7"/>
  <c r="O21" i="7"/>
  <c r="AD21" i="7"/>
  <c r="T21" i="7"/>
  <c r="U21" i="7" s="1"/>
  <c r="Y21" i="7"/>
  <c r="J14" i="7"/>
  <c r="O14" i="7"/>
  <c r="E14" i="7"/>
  <c r="E35" i="7" s="1"/>
  <c r="T14" i="7"/>
  <c r="U14" i="7"/>
  <c r="Y14" i="7"/>
  <c r="AD14" i="7"/>
  <c r="AE14" i="7"/>
  <c r="J15" i="7"/>
  <c r="O15" i="7"/>
  <c r="E15" i="7"/>
  <c r="T15" i="7"/>
  <c r="U15" i="7"/>
  <c r="Y15" i="7"/>
  <c r="Z15" i="7" s="1"/>
  <c r="AD15" i="7"/>
  <c r="AE15" i="7" s="1"/>
  <c r="J16" i="7"/>
  <c r="O16" i="7"/>
  <c r="P16" i="7" s="1"/>
  <c r="E16" i="7"/>
  <c r="F16" i="7"/>
  <c r="T16" i="7"/>
  <c r="Y16" i="7"/>
  <c r="AD16" i="7"/>
  <c r="AE16" i="7" s="1"/>
  <c r="J17" i="7"/>
  <c r="K17" i="7" s="1"/>
  <c r="O17" i="7"/>
  <c r="E17" i="7"/>
  <c r="F17" i="7"/>
  <c r="T17" i="7"/>
  <c r="U17" i="7" s="1"/>
  <c r="Y17" i="7"/>
  <c r="Z17" i="7" s="1"/>
  <c r="AD17" i="7"/>
  <c r="J18" i="7"/>
  <c r="E39" i="7" s="1"/>
  <c r="O18" i="7"/>
  <c r="AD18" i="7"/>
  <c r="E18" i="7"/>
  <c r="T18" i="7"/>
  <c r="Y18" i="7"/>
  <c r="Z18" i="7" s="1"/>
  <c r="J19" i="7"/>
  <c r="E40" i="7" s="1"/>
  <c r="O19" i="7"/>
  <c r="AD19" i="7"/>
  <c r="AE19" i="7"/>
  <c r="E19" i="7"/>
  <c r="F19" i="7" s="1"/>
  <c r="T19" i="7"/>
  <c r="U19" i="7" s="1"/>
  <c r="Y19" i="7"/>
  <c r="Z19" i="7"/>
  <c r="I24" i="7"/>
  <c r="D24" i="7"/>
  <c r="N24" i="7"/>
  <c r="S24" i="7"/>
  <c r="X24" i="7"/>
  <c r="D45" i="7" s="1"/>
  <c r="AC24" i="7"/>
  <c r="I16" i="7"/>
  <c r="N16" i="7"/>
  <c r="S16" i="7"/>
  <c r="X16" i="7"/>
  <c r="D37" i="7" s="1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36" i="7" s="1"/>
  <c r="D15" i="7"/>
  <c r="S15" i="7"/>
  <c r="X15" i="7"/>
  <c r="AC15" i="7"/>
  <c r="AC25" i="7" s="1"/>
  <c r="N38" i="7" s="1"/>
  <c r="I17" i="7"/>
  <c r="D38" i="7" s="1"/>
  <c r="N17" i="7"/>
  <c r="D17" i="7"/>
  <c r="S17" i="7"/>
  <c r="X17" i="7"/>
  <c r="AC17" i="7"/>
  <c r="I18" i="7"/>
  <c r="D39" i="7" s="1"/>
  <c r="N18" i="7"/>
  <c r="AC18" i="7"/>
  <c r="D18" i="7"/>
  <c r="S18" i="7"/>
  <c r="X18" i="7"/>
  <c r="I19" i="7"/>
  <c r="N19" i="7"/>
  <c r="AC19" i="7"/>
  <c r="D19" i="7"/>
  <c r="S19" i="7"/>
  <c r="S25" i="7" s="1"/>
  <c r="N37" i="7" s="1"/>
  <c r="X19" i="7"/>
  <c r="G24" i="7"/>
  <c r="B24" i="7"/>
  <c r="L24" i="7"/>
  <c r="M24" i="7"/>
  <c r="Q24" i="7"/>
  <c r="R24" i="7" s="1"/>
  <c r="V24" i="7"/>
  <c r="W24" i="7" s="1"/>
  <c r="AA24" i="7"/>
  <c r="AB24" i="7"/>
  <c r="G16" i="7"/>
  <c r="L16" i="7"/>
  <c r="Q16" i="7"/>
  <c r="V16" i="7"/>
  <c r="B37" i="7" s="1"/>
  <c r="C37" i="7" s="1"/>
  <c r="W16" i="7"/>
  <c r="AA16" i="7"/>
  <c r="AB16" i="7" s="1"/>
  <c r="B13" i="7"/>
  <c r="G13" i="7"/>
  <c r="L13" i="7"/>
  <c r="Q13" i="7"/>
  <c r="R13" i="7" s="1"/>
  <c r="V13" i="7"/>
  <c r="W13" i="7"/>
  <c r="AA13" i="7"/>
  <c r="AB13" i="7" s="1"/>
  <c r="B20" i="7"/>
  <c r="G20" i="7"/>
  <c r="L20" i="7"/>
  <c r="AA20" i="7"/>
  <c r="Q20" i="7"/>
  <c r="R20" i="7"/>
  <c r="V20" i="7"/>
  <c r="B21" i="7"/>
  <c r="C21" i="7" s="1"/>
  <c r="G21" i="7"/>
  <c r="H21" i="7" s="1"/>
  <c r="L21" i="7"/>
  <c r="M21" i="7" s="1"/>
  <c r="AA21" i="7"/>
  <c r="AB21" i="7"/>
  <c r="Q21" i="7"/>
  <c r="R21" i="7" s="1"/>
  <c r="V21" i="7"/>
  <c r="W21" i="7" s="1"/>
  <c r="G14" i="7"/>
  <c r="L14" i="7"/>
  <c r="B14" i="7"/>
  <c r="C14" i="7" s="1"/>
  <c r="Q14" i="7"/>
  <c r="R14" i="7" s="1"/>
  <c r="V14" i="7"/>
  <c r="W14" i="7"/>
  <c r="AA14" i="7"/>
  <c r="AB14" i="7" s="1"/>
  <c r="G15" i="7"/>
  <c r="L15" i="7"/>
  <c r="B15" i="7"/>
  <c r="Q15" i="7"/>
  <c r="V15" i="7"/>
  <c r="AA15" i="7"/>
  <c r="AB15" i="7" s="1"/>
  <c r="G17" i="7"/>
  <c r="H17" i="7"/>
  <c r="L17" i="7"/>
  <c r="M17" i="7" s="1"/>
  <c r="B17" i="7"/>
  <c r="C17" i="7"/>
  <c r="Q17" i="7"/>
  <c r="B38" i="7" s="1"/>
  <c r="C38" i="7" s="1"/>
  <c r="V17" i="7"/>
  <c r="W17" i="7" s="1"/>
  <c r="AA17" i="7"/>
  <c r="G18" i="7"/>
  <c r="L18" i="7"/>
  <c r="AA18" i="7"/>
  <c r="AB18" i="7" s="1"/>
  <c r="B18" i="7"/>
  <c r="Q18" i="7"/>
  <c r="R18" i="7" s="1"/>
  <c r="V18" i="7"/>
  <c r="W18" i="7"/>
  <c r="G19" i="7"/>
  <c r="L19" i="7"/>
  <c r="M19" i="7" s="1"/>
  <c r="AA19" i="7"/>
  <c r="B19" i="7"/>
  <c r="C19" i="7"/>
  <c r="Q19" i="7"/>
  <c r="R19" i="7" s="1"/>
  <c r="V19" i="7"/>
  <c r="W19" i="7" s="1"/>
  <c r="U18" i="7"/>
  <c r="R15" i="7"/>
  <c r="J25" i="6"/>
  <c r="K20" i="6" s="1"/>
  <c r="E25" i="6"/>
  <c r="O25" i="6"/>
  <c r="P20" i="6" s="1"/>
  <c r="Y25" i="6"/>
  <c r="O38" i="6" s="1"/>
  <c r="T25" i="6"/>
  <c r="O37" i="6"/>
  <c r="AD25" i="6"/>
  <c r="O39" i="6" s="1"/>
  <c r="P39" i="6" s="1"/>
  <c r="I25" i="6"/>
  <c r="N35" i="6" s="1"/>
  <c r="D25" i="6"/>
  <c r="N34" i="6"/>
  <c r="N25" i="6"/>
  <c r="N36" i="6" s="1"/>
  <c r="X25" i="6"/>
  <c r="N38" i="6" s="1"/>
  <c r="S25" i="6"/>
  <c r="N37" i="6" s="1"/>
  <c r="AC25" i="6"/>
  <c r="N39" i="6"/>
  <c r="G25" i="6"/>
  <c r="H20" i="6" s="1"/>
  <c r="H15" i="6"/>
  <c r="B25" i="6"/>
  <c r="L25" i="6"/>
  <c r="L36" i="6" s="1"/>
  <c r="V25" i="6"/>
  <c r="L38" i="6" s="1"/>
  <c r="Q25" i="6"/>
  <c r="L37" i="6"/>
  <c r="AA25" i="6"/>
  <c r="L39" i="6" s="1"/>
  <c r="M39" i="6" s="1"/>
  <c r="E45" i="6"/>
  <c r="E34" i="6"/>
  <c r="E35" i="6"/>
  <c r="E36" i="6"/>
  <c r="E37" i="6"/>
  <c r="E38" i="6"/>
  <c r="F38" i="6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1" i="6"/>
  <c r="P24" i="6"/>
  <c r="M14" i="6"/>
  <c r="M15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25" i="6" s="1"/>
  <c r="C16" i="6"/>
  <c r="C17" i="6"/>
  <c r="C18" i="6"/>
  <c r="C19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 s="1"/>
  <c r="J25" i="5"/>
  <c r="O35" i="5" s="1"/>
  <c r="O25" i="5"/>
  <c r="O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/>
  <c r="X25" i="5"/>
  <c r="N38" i="5" s="1"/>
  <c r="B25" i="5"/>
  <c r="L34" i="5" s="1"/>
  <c r="G25" i="5"/>
  <c r="L35" i="5" s="1"/>
  <c r="L25" i="5"/>
  <c r="L36" i="5" s="1"/>
  <c r="Q25" i="5"/>
  <c r="L37" i="5" s="1"/>
  <c r="M37" i="5" s="1"/>
  <c r="V25" i="5"/>
  <c r="L38" i="5"/>
  <c r="E34" i="5"/>
  <c r="E35" i="5"/>
  <c r="E36" i="5"/>
  <c r="E41" i="5"/>
  <c r="E42" i="5"/>
  <c r="F42" i="5" s="1"/>
  <c r="E39" i="5"/>
  <c r="E40" i="5"/>
  <c r="E45" i="5"/>
  <c r="E37" i="5"/>
  <c r="F37" i="5" s="1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25" i="5" s="1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19" i="5"/>
  <c r="M20" i="5"/>
  <c r="M21" i="5"/>
  <c r="K16" i="5"/>
  <c r="K17" i="5"/>
  <c r="H16" i="5"/>
  <c r="H17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F45" i="4" s="1"/>
  <c r="E34" i="4"/>
  <c r="E35" i="4"/>
  <c r="E36" i="4"/>
  <c r="E37" i="4"/>
  <c r="E38" i="4"/>
  <c r="E39" i="4"/>
  <c r="E40" i="4"/>
  <c r="E41" i="4"/>
  <c r="E42" i="4"/>
  <c r="D45" i="4"/>
  <c r="B45" i="4"/>
  <c r="B42" i="4"/>
  <c r="C42" i="4" s="1"/>
  <c r="B34" i="4"/>
  <c r="B35" i="4"/>
  <c r="B36" i="4"/>
  <c r="B37" i="4"/>
  <c r="C37" i="4" s="1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25" i="4" s="1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R13" i="4"/>
  <c r="R14" i="4"/>
  <c r="R15" i="4"/>
  <c r="R16" i="4"/>
  <c r="R17" i="4"/>
  <c r="R18" i="4"/>
  <c r="R19" i="4"/>
  <c r="R20" i="4"/>
  <c r="R21" i="4"/>
  <c r="R24" i="4"/>
  <c r="O25" i="4"/>
  <c r="P20" i="4" s="1"/>
  <c r="P19" i="4"/>
  <c r="P17" i="4"/>
  <c r="P24" i="4"/>
  <c r="N25" i="4"/>
  <c r="N36" i="4" s="1"/>
  <c r="L25" i="4"/>
  <c r="L36" i="4" s="1"/>
  <c r="M19" i="4"/>
  <c r="M15" i="4"/>
  <c r="M16" i="4"/>
  <c r="M17" i="4"/>
  <c r="M18" i="4"/>
  <c r="M21" i="4"/>
  <c r="M24" i="4"/>
  <c r="J25" i="4"/>
  <c r="O35" i="4" s="1"/>
  <c r="K16" i="4"/>
  <c r="K17" i="4"/>
  <c r="I25" i="4"/>
  <c r="N35" i="4" s="1"/>
  <c r="G25" i="4"/>
  <c r="L35" i="4" s="1"/>
  <c r="H16" i="4"/>
  <c r="H17" i="4"/>
  <c r="H21" i="4"/>
  <c r="E25" i="4"/>
  <c r="O34" i="4" s="1"/>
  <c r="P34" i="4" s="1"/>
  <c r="F18" i="4"/>
  <c r="F13" i="4"/>
  <c r="F16" i="4"/>
  <c r="F17" i="4"/>
  <c r="F19" i="4"/>
  <c r="F21" i="4"/>
  <c r="F24" i="4"/>
  <c r="D25" i="4"/>
  <c r="N34" i="4"/>
  <c r="B25" i="4"/>
  <c r="L34" i="4" s="1"/>
  <c r="C16" i="4"/>
  <c r="C17" i="4"/>
  <c r="C19" i="4"/>
  <c r="C21" i="4"/>
  <c r="C24" i="4"/>
  <c r="O37" i="4"/>
  <c r="P37" i="4" s="1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Y25" i="1"/>
  <c r="O38" i="1"/>
  <c r="P38" i="1" s="1"/>
  <c r="I25" i="1"/>
  <c r="N35" i="1" s="1"/>
  <c r="N25" i="1"/>
  <c r="N36" i="1" s="1"/>
  <c r="D25" i="1"/>
  <c r="N34" i="1"/>
  <c r="X25" i="1"/>
  <c r="N38" i="1" s="1"/>
  <c r="G25" i="1"/>
  <c r="L35" i="1" s="1"/>
  <c r="H22" i="1"/>
  <c r="L25" i="1"/>
  <c r="L36" i="1" s="1"/>
  <c r="V25" i="1"/>
  <c r="L38" i="1" s="1"/>
  <c r="M38" i="1" s="1"/>
  <c r="Q25" i="1"/>
  <c r="L37" i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25" i="1" s="1"/>
  <c r="R14" i="1"/>
  <c r="P24" i="1"/>
  <c r="P21" i="1"/>
  <c r="P20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7" i="1"/>
  <c r="K16" i="1"/>
  <c r="K15" i="1"/>
  <c r="K14" i="1"/>
  <c r="H21" i="1"/>
  <c r="H17" i="1"/>
  <c r="H15" i="1"/>
  <c r="C24" i="1"/>
  <c r="C21" i="1"/>
  <c r="C20" i="1"/>
  <c r="C19" i="1"/>
  <c r="C18" i="1"/>
  <c r="C17" i="1"/>
  <c r="C16" i="1"/>
  <c r="C15" i="1"/>
  <c r="C25" i="1" s="1"/>
  <c r="C14" i="1"/>
  <c r="E45" i="1"/>
  <c r="F45" i="1" s="1"/>
  <c r="E42" i="1"/>
  <c r="E34" i="1"/>
  <c r="E41" i="1"/>
  <c r="E35" i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C36" i="1" s="1"/>
  <c r="B37" i="1"/>
  <c r="B38" i="1"/>
  <c r="C38" i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/>
  <c r="R13" i="1"/>
  <c r="P13" i="1"/>
  <c r="M13" i="1"/>
  <c r="F14" i="1"/>
  <c r="F25" i="1" s="1"/>
  <c r="F15" i="1"/>
  <c r="F16" i="1"/>
  <c r="F17" i="1"/>
  <c r="F18" i="1"/>
  <c r="F19" i="1"/>
  <c r="F21" i="1"/>
  <c r="P16" i="1"/>
  <c r="P16" i="5"/>
  <c r="P16" i="4"/>
  <c r="L37" i="4"/>
  <c r="M37" i="4" s="1"/>
  <c r="F22" i="1"/>
  <c r="F23" i="1"/>
  <c r="F24" i="1"/>
  <c r="C22" i="1"/>
  <c r="C23" i="1"/>
  <c r="O34" i="6"/>
  <c r="F22" i="6"/>
  <c r="L34" i="6"/>
  <c r="M34" i="6" s="1"/>
  <c r="C22" i="6"/>
  <c r="M18" i="6"/>
  <c r="M13" i="6"/>
  <c r="P19" i="6"/>
  <c r="P14" i="6"/>
  <c r="Z21" i="6"/>
  <c r="H22" i="6"/>
  <c r="K22" i="6"/>
  <c r="M13" i="5"/>
  <c r="H22" i="5"/>
  <c r="O38" i="5"/>
  <c r="P38" i="5" s="1"/>
  <c r="K22" i="5"/>
  <c r="M14" i="4"/>
  <c r="P21" i="4"/>
  <c r="H22" i="4"/>
  <c r="K13" i="4"/>
  <c r="K22" i="4"/>
  <c r="Z21" i="4"/>
  <c r="U25" i="4"/>
  <c r="L34" i="1"/>
  <c r="F20" i="1"/>
  <c r="O34" i="1"/>
  <c r="P34" i="1" s="1"/>
  <c r="F13" i="1"/>
  <c r="C13" i="1"/>
  <c r="K21" i="1"/>
  <c r="H16" i="1"/>
  <c r="H20" i="1"/>
  <c r="H13" i="1"/>
  <c r="H14" i="1"/>
  <c r="H18" i="1"/>
  <c r="H24" i="1"/>
  <c r="C42" i="1"/>
  <c r="Z18" i="6"/>
  <c r="C20" i="6"/>
  <c r="C13" i="6"/>
  <c r="F14" i="6"/>
  <c r="K15" i="6"/>
  <c r="R16" i="6"/>
  <c r="U16" i="6"/>
  <c r="U13" i="6"/>
  <c r="H24" i="6"/>
  <c r="H14" i="6"/>
  <c r="K14" i="6"/>
  <c r="K18" i="6"/>
  <c r="K21" i="6"/>
  <c r="F13" i="6"/>
  <c r="W19" i="6"/>
  <c r="W18" i="6"/>
  <c r="K24" i="6"/>
  <c r="F43" i="6"/>
  <c r="H14" i="5"/>
  <c r="H24" i="5"/>
  <c r="H18" i="5"/>
  <c r="K15" i="5"/>
  <c r="K18" i="5"/>
  <c r="K14" i="5"/>
  <c r="K21" i="5"/>
  <c r="P15" i="5"/>
  <c r="P18" i="5"/>
  <c r="P13" i="5"/>
  <c r="P19" i="5"/>
  <c r="P14" i="5"/>
  <c r="H15" i="5"/>
  <c r="W18" i="5"/>
  <c r="R16" i="5"/>
  <c r="H20" i="5"/>
  <c r="C14" i="5"/>
  <c r="C25" i="5" s="1"/>
  <c r="C13" i="5"/>
  <c r="F43" i="5"/>
  <c r="AE21" i="5"/>
  <c r="AE20" i="5"/>
  <c r="C20" i="5"/>
  <c r="F21" i="5"/>
  <c r="F20" i="5"/>
  <c r="P21" i="5"/>
  <c r="C43" i="6"/>
  <c r="Z20" i="7"/>
  <c r="P15" i="4"/>
  <c r="H15" i="4"/>
  <c r="H18" i="4"/>
  <c r="H14" i="4"/>
  <c r="K14" i="4"/>
  <c r="K18" i="4"/>
  <c r="C15" i="4"/>
  <c r="F15" i="4"/>
  <c r="P14" i="4"/>
  <c r="P13" i="4"/>
  <c r="P18" i="4"/>
  <c r="H24" i="4"/>
  <c r="K24" i="4"/>
  <c r="C14" i="4"/>
  <c r="F14" i="4"/>
  <c r="F20" i="4"/>
  <c r="K21" i="4"/>
  <c r="W17" i="4"/>
  <c r="O38" i="4"/>
  <c r="E38" i="7"/>
  <c r="Z17" i="4"/>
  <c r="C18" i="4"/>
  <c r="C20" i="4"/>
  <c r="H13" i="4"/>
  <c r="M13" i="4"/>
  <c r="W20" i="4"/>
  <c r="M20" i="4"/>
  <c r="O36" i="4"/>
  <c r="P18" i="7"/>
  <c r="F43" i="4"/>
  <c r="K22" i="7"/>
  <c r="Z14" i="7"/>
  <c r="C24" i="7"/>
  <c r="M15" i="7"/>
  <c r="E45" i="7"/>
  <c r="F45" i="7" s="1"/>
  <c r="C35" i="1"/>
  <c r="R17" i="7"/>
  <c r="H22" i="7"/>
  <c r="F38" i="1"/>
  <c r="P17" i="7"/>
  <c r="F37" i="4"/>
  <c r="Z16" i="7"/>
  <c r="F37" i="1"/>
  <c r="M16" i="7"/>
  <c r="F43" i="1"/>
  <c r="F44" i="1"/>
  <c r="C23" i="7"/>
  <c r="C44" i="1"/>
  <c r="F15" i="7"/>
  <c r="F22" i="7"/>
  <c r="F42" i="1"/>
  <c r="F36" i="1"/>
  <c r="C36" i="6"/>
  <c r="C39" i="5"/>
  <c r="C43" i="5"/>
  <c r="C45" i="1"/>
  <c r="C37" i="1"/>
  <c r="C15" i="7"/>
  <c r="K24" i="7"/>
  <c r="F37" i="6"/>
  <c r="C37" i="6"/>
  <c r="F36" i="6"/>
  <c r="F42" i="6"/>
  <c r="M37" i="6"/>
  <c r="P37" i="6"/>
  <c r="U13" i="7"/>
  <c r="U16" i="7"/>
  <c r="F45" i="6"/>
  <c r="P34" i="6"/>
  <c r="AB19" i="7"/>
  <c r="C45" i="6"/>
  <c r="C45" i="5"/>
  <c r="F39" i="5"/>
  <c r="F45" i="5"/>
  <c r="M38" i="5"/>
  <c r="AE20" i="7"/>
  <c r="R16" i="7"/>
  <c r="C36" i="5"/>
  <c r="C37" i="5"/>
  <c r="F36" i="5"/>
  <c r="C35" i="5"/>
  <c r="F18" i="7"/>
  <c r="F35" i="5"/>
  <c r="F21" i="7"/>
  <c r="F13" i="7"/>
  <c r="F20" i="7"/>
  <c r="W20" i="7"/>
  <c r="Z21" i="7"/>
  <c r="AE18" i="7"/>
  <c r="AE17" i="7"/>
  <c r="F35" i="4"/>
  <c r="C38" i="4"/>
  <c r="C35" i="4"/>
  <c r="F38" i="4"/>
  <c r="F42" i="4"/>
  <c r="C45" i="4"/>
  <c r="K14" i="7"/>
  <c r="K16" i="7"/>
  <c r="AB20" i="7"/>
  <c r="AB17" i="7"/>
  <c r="C20" i="7"/>
  <c r="C18" i="7"/>
  <c r="C39" i="4"/>
  <c r="C13" i="7"/>
  <c r="F34" i="4"/>
  <c r="K21" i="7"/>
  <c r="M18" i="7"/>
  <c r="P13" i="7"/>
  <c r="P15" i="7"/>
  <c r="P19" i="7"/>
  <c r="H16" i="7"/>
  <c r="H14" i="7"/>
  <c r="H24" i="7"/>
  <c r="P38" i="4"/>
  <c r="F38" i="7"/>
  <c r="H18" i="6" l="1"/>
  <c r="K13" i="6"/>
  <c r="H19" i="6"/>
  <c r="H13" i="6"/>
  <c r="D35" i="7"/>
  <c r="K19" i="6"/>
  <c r="B46" i="6"/>
  <c r="C39" i="6" s="1"/>
  <c r="L35" i="6"/>
  <c r="L40" i="6" s="1"/>
  <c r="M35" i="6" s="1"/>
  <c r="N40" i="6"/>
  <c r="O36" i="6"/>
  <c r="E46" i="6"/>
  <c r="O35" i="6"/>
  <c r="D46" i="6"/>
  <c r="H25" i="6"/>
  <c r="H13" i="5"/>
  <c r="K13" i="5"/>
  <c r="P20" i="5"/>
  <c r="P25" i="5"/>
  <c r="K20" i="5"/>
  <c r="K19" i="5"/>
  <c r="D46" i="5"/>
  <c r="H19" i="5"/>
  <c r="H25" i="5" s="1"/>
  <c r="K20" i="4"/>
  <c r="K19" i="4"/>
  <c r="K15" i="4"/>
  <c r="E36" i="7"/>
  <c r="B36" i="7"/>
  <c r="D46" i="4"/>
  <c r="H19" i="4"/>
  <c r="H25" i="4" s="1"/>
  <c r="P25" i="4"/>
  <c r="E46" i="4"/>
  <c r="H20" i="4"/>
  <c r="K18" i="1"/>
  <c r="K20" i="1"/>
  <c r="K13" i="1"/>
  <c r="D34" i="7"/>
  <c r="O25" i="7"/>
  <c r="M20" i="1"/>
  <c r="E46" i="1"/>
  <c r="F41" i="1" s="1"/>
  <c r="E41" i="7"/>
  <c r="E46" i="7" s="1"/>
  <c r="F40" i="7" s="1"/>
  <c r="D41" i="7"/>
  <c r="H19" i="1"/>
  <c r="B41" i="7"/>
  <c r="B40" i="7"/>
  <c r="M25" i="1"/>
  <c r="K19" i="1"/>
  <c r="D40" i="7"/>
  <c r="D46" i="1"/>
  <c r="J25" i="7"/>
  <c r="K13" i="7" s="1"/>
  <c r="F14" i="7"/>
  <c r="B39" i="7"/>
  <c r="U20" i="7"/>
  <c r="U25" i="7" s="1"/>
  <c r="E37" i="7"/>
  <c r="F37" i="7" s="1"/>
  <c r="U25" i="1"/>
  <c r="B45" i="7"/>
  <c r="C45" i="7" s="1"/>
  <c r="K25" i="4"/>
  <c r="H25" i="1"/>
  <c r="M25" i="4"/>
  <c r="M25" i="6"/>
  <c r="U25" i="6"/>
  <c r="Z25" i="6"/>
  <c r="E44" i="7"/>
  <c r="F44" i="7" s="1"/>
  <c r="F35" i="1"/>
  <c r="P25" i="1"/>
  <c r="Z25" i="1"/>
  <c r="N40" i="5"/>
  <c r="R25" i="5"/>
  <c r="AB25" i="5"/>
  <c r="AA25" i="7"/>
  <c r="L38" i="7" s="1"/>
  <c r="M38" i="7" s="1"/>
  <c r="B46" i="4"/>
  <c r="C36" i="4" s="1"/>
  <c r="W25" i="4"/>
  <c r="AE25" i="4"/>
  <c r="M25" i="5"/>
  <c r="W15" i="7"/>
  <c r="W25" i="7" s="1"/>
  <c r="B34" i="7"/>
  <c r="AB25" i="1"/>
  <c r="AE25" i="6"/>
  <c r="B25" i="7"/>
  <c r="L34" i="7" s="1"/>
  <c r="M34" i="7" s="1"/>
  <c r="B46" i="5"/>
  <c r="F25" i="6"/>
  <c r="N40" i="1"/>
  <c r="AB25" i="4"/>
  <c r="Q25" i="7"/>
  <c r="L37" i="7" s="1"/>
  <c r="M37" i="7" s="1"/>
  <c r="T25" i="7"/>
  <c r="O37" i="7" s="1"/>
  <c r="P37" i="7" s="1"/>
  <c r="F25" i="5"/>
  <c r="U25" i="5"/>
  <c r="Z25" i="5"/>
  <c r="AE25" i="5"/>
  <c r="X25" i="7"/>
  <c r="N39" i="7" s="1"/>
  <c r="Y25" i="7"/>
  <c r="O39" i="7" s="1"/>
  <c r="P39" i="7" s="1"/>
  <c r="B35" i="7"/>
  <c r="AE25" i="1"/>
  <c r="F39" i="4"/>
  <c r="E25" i="7"/>
  <c r="O34" i="7" s="1"/>
  <c r="K25" i="6"/>
  <c r="W25" i="1"/>
  <c r="F25" i="4"/>
  <c r="E46" i="5"/>
  <c r="F41" i="5" s="1"/>
  <c r="D25" i="7"/>
  <c r="N34" i="7" s="1"/>
  <c r="L40" i="1"/>
  <c r="M35" i="1" s="1"/>
  <c r="R25" i="6"/>
  <c r="W25" i="6"/>
  <c r="AB25" i="6"/>
  <c r="C38" i="6"/>
  <c r="C25" i="4"/>
  <c r="I25" i="7"/>
  <c r="N35" i="7" s="1"/>
  <c r="B46" i="1"/>
  <c r="C34" i="1" s="1"/>
  <c r="R25" i="4"/>
  <c r="C22" i="7"/>
  <c r="P25" i="6"/>
  <c r="P38" i="6"/>
  <c r="O40" i="6"/>
  <c r="M38" i="6"/>
  <c r="AB25" i="7"/>
  <c r="F25" i="7"/>
  <c r="V25" i="7"/>
  <c r="L39" i="7" s="1"/>
  <c r="M39" i="7" s="1"/>
  <c r="L40" i="5"/>
  <c r="M35" i="5" s="1"/>
  <c r="M34" i="5"/>
  <c r="O40" i="5"/>
  <c r="P35" i="5" s="1"/>
  <c r="R25" i="7"/>
  <c r="P34" i="5"/>
  <c r="L25" i="7"/>
  <c r="M14" i="7" s="1"/>
  <c r="L40" i="4"/>
  <c r="M35" i="4" s="1"/>
  <c r="N40" i="4"/>
  <c r="M34" i="4"/>
  <c r="O40" i="4"/>
  <c r="P21" i="7"/>
  <c r="C25" i="7"/>
  <c r="Z25" i="7"/>
  <c r="D42" i="7"/>
  <c r="E42" i="7"/>
  <c r="O40" i="1"/>
  <c r="P35" i="1" s="1"/>
  <c r="P34" i="7"/>
  <c r="F42" i="7"/>
  <c r="M34" i="1"/>
  <c r="AE21" i="7"/>
  <c r="AE25" i="7" s="1"/>
  <c r="G25" i="7"/>
  <c r="H15" i="7" s="1"/>
  <c r="B42" i="7"/>
  <c r="AD25" i="7"/>
  <c r="O38" i="7" s="1"/>
  <c r="P38" i="7" s="1"/>
  <c r="N25" i="7"/>
  <c r="N36" i="7" s="1"/>
  <c r="F41" i="6" l="1"/>
  <c r="F39" i="6"/>
  <c r="F34" i="6"/>
  <c r="C35" i="6"/>
  <c r="C34" i="6"/>
  <c r="M13" i="7"/>
  <c r="O36" i="7"/>
  <c r="P14" i="7"/>
  <c r="F40" i="6"/>
  <c r="F35" i="7"/>
  <c r="F35" i="6"/>
  <c r="C41" i="6"/>
  <c r="C40" i="6"/>
  <c r="P36" i="6"/>
  <c r="M36" i="6"/>
  <c r="M40" i="6" s="1"/>
  <c r="P35" i="6"/>
  <c r="K25" i="5"/>
  <c r="F34" i="5"/>
  <c r="C40" i="5"/>
  <c r="C34" i="5"/>
  <c r="P36" i="5"/>
  <c r="M36" i="5"/>
  <c r="M40" i="5" s="1"/>
  <c r="F40" i="5"/>
  <c r="F46" i="5" s="1"/>
  <c r="C41" i="5"/>
  <c r="P40" i="5"/>
  <c r="F41" i="4"/>
  <c r="F36" i="4"/>
  <c r="F36" i="7"/>
  <c r="K15" i="7"/>
  <c r="F40" i="4"/>
  <c r="C34" i="4"/>
  <c r="C40" i="4"/>
  <c r="P35" i="4"/>
  <c r="P36" i="4"/>
  <c r="M36" i="4"/>
  <c r="M40" i="4" s="1"/>
  <c r="F46" i="4"/>
  <c r="C41" i="4"/>
  <c r="C46" i="4" s="1"/>
  <c r="D46" i="7"/>
  <c r="K18" i="7"/>
  <c r="F39" i="1"/>
  <c r="K25" i="1"/>
  <c r="F39" i="7"/>
  <c r="H20" i="7"/>
  <c r="H18" i="7"/>
  <c r="C39" i="1"/>
  <c r="F34" i="7"/>
  <c r="F40" i="1"/>
  <c r="F34" i="1"/>
  <c r="H13" i="7"/>
  <c r="P36" i="1"/>
  <c r="P40" i="1" s="1"/>
  <c r="P20" i="7"/>
  <c r="P25" i="7" s="1"/>
  <c r="L36" i="7"/>
  <c r="M20" i="7"/>
  <c r="M36" i="1"/>
  <c r="M40" i="1" s="1"/>
  <c r="O35" i="7"/>
  <c r="K20" i="7"/>
  <c r="F41" i="7"/>
  <c r="C40" i="1"/>
  <c r="C41" i="1"/>
  <c r="K19" i="7"/>
  <c r="N40" i="7"/>
  <c r="L35" i="7"/>
  <c r="H19" i="7"/>
  <c r="B46" i="7"/>
  <c r="C40" i="7" s="1"/>
  <c r="C42" i="7"/>
  <c r="F46" i="6" l="1"/>
  <c r="C46" i="6"/>
  <c r="M25" i="7"/>
  <c r="O40" i="7"/>
  <c r="P35" i="7" s="1"/>
  <c r="C35" i="7"/>
  <c r="P40" i="6"/>
  <c r="C46" i="5"/>
  <c r="L40" i="7"/>
  <c r="M35" i="7" s="1"/>
  <c r="C36" i="7"/>
  <c r="P40" i="4"/>
  <c r="F46" i="1"/>
  <c r="F46" i="7"/>
  <c r="C39" i="7"/>
  <c r="K25" i="7"/>
  <c r="H25" i="7"/>
  <c r="C34" i="7"/>
  <c r="C41" i="7"/>
  <c r="C46" i="1"/>
  <c r="P36" i="7" l="1"/>
  <c r="P40" i="7"/>
  <c r="M36" i="7"/>
  <c r="M40" i="7" s="1"/>
  <c r="C46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<sst xmlns="http://schemas.openxmlformats.org/spreadsheetml/2006/main" count="457" uniqueCount="62">
  <si>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</si>
  <si>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</si>
  <si>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</si>
  <si>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</si>
  <si>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</si>
  <si>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</si>
  <si>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</si>
  <si>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</si>
  <si>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</si>
  <si>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</si>
  <si>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</si>
  <si>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</si>
  <si>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</si>
  <si>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</si>
  <si>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</si>
  <si>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</si>
  <si>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</si>
  <si>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</si>
  <si>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</si>
  <si>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</si>
  <si>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</si>
  <si>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</si>
  <si>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</si>
  <si>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</si>
  <si>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</si>
  <si>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</si>
  <si>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</si>
  <si>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</si>
  <si>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</si>
  <si>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</si>
  <si>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</si>
  <si>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</si>
  <si>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</si>
  <si>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</si>
  <si>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</si>
  <si>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</si>
  <si>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</si>
  <si>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</si>
  <si>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</si>
  <si>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</si>
  <si>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</si>
  <si>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</si>
  <si>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</si>
  <si>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</si>
  <si>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</si>
  <si>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</si>
  <si>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</si>
  <si>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</si>
  <si>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</si>
  <si>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</si>
  <si>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</si>
  <si>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</si>
  <si>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</si>
  <si>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</si>
  <si>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</si>
  <si>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</si>
  <si>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</si>
  <si>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</si>
  <si>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</si>
  <si>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</si>
  <si>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</si>
  <si>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Fundació Barcelona Mobile World Capital Foundation (FBMWCF)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</si>
</sst>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D-4A29-893B-1AB7B4553EAB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D-4A29-893B-1AB7B4553EAB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D-4A29-893B-1AB7B4553EAB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D-4A29-893B-1AB7B4553EAB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D-4A29-893B-1AB7B4553EAB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D-4A29-893B-1AB7B4553EAB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D-4A29-893B-1AB7B4553EAB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D-4A29-893B-1AB7B4553EAB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D-4A29-893B-1AB7B4553EAB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D-4A29-893B-1AB7B4553EA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19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39</c:v>
                </c:pt>
                <c:pt idx="7">
                  <c:v>884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3D-4A29-893B-1AB7B4553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A9-42BB-B2C7-6EF81F88E411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A9-42BB-B2C7-6EF81F88E411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A9-42BB-B2C7-6EF81F88E411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A9-42BB-B2C7-6EF81F88E411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A9-42BB-B2C7-6EF81F88E411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A9-42BB-B2C7-6EF81F88E411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A9-42BB-B2C7-6EF81F88E411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A9-42BB-B2C7-6EF81F88E411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A9-42BB-B2C7-6EF81F88E411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A9-42BB-B2C7-6EF81F88E41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2389494.3307999996</c:v>
                </c:pt>
                <c:pt idx="1">
                  <c:v>58824.15</c:v>
                </c:pt>
                <c:pt idx="2">
                  <c:v>49972.42</c:v>
                </c:pt>
                <c:pt idx="3">
                  <c:v>0</c:v>
                </c:pt>
                <c:pt idx="4">
                  <c:v>0</c:v>
                </c:pt>
                <c:pt idx="5">
                  <c:v>941572.17139999999</c:v>
                </c:pt>
                <c:pt idx="6">
                  <c:v>319469.23</c:v>
                </c:pt>
                <c:pt idx="7">
                  <c:v>2601629.9000000004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A9-42BB-B2C7-6EF81F88E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67-4D84-B8F3-32FD9031FC39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67-4D84-B8F3-32FD9031FC39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67-4D84-B8F3-32FD9031FC39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67-4D84-B8F3-32FD9031FC3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846</c:v>
                </c:pt>
                <c:pt idx="2">
                  <c:v>109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67-4D84-B8F3-32FD9031FC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9F-4052-8B08-C1525B64C358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9F-4052-8B08-C1525B64C358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F-4052-8B08-C1525B64C358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F-4052-8B08-C1525B64C358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F-4052-8B08-C1525B64C358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F-4052-8B08-C1525B64C3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6116232.5822000001</c:v>
                </c:pt>
                <c:pt idx="2">
                  <c:v>244729.61999999997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9F-4052-8B08-C1525B64C3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156210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1706880</xdr:colOff>
      <xdr:row>2</xdr:row>
      <xdr:rowOff>156210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156210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1704975</xdr:colOff>
      <xdr:row>2</xdr:row>
      <xdr:rowOff>156210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45426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11</v>
      </c>
      <c r="H13" s="20">
        <f t="shared" ref="H13:H24" si="2">IF(G13,G13/$G$25,"")</f>
        <v>3.8194444444444448E-2</v>
      </c>
      <c r="I13" s="4">
        <v>1062315.22</v>
      </c>
      <c r="J13" s="5">
        <v>1285401.42</v>
      </c>
      <c r="K13" s="21">
        <f t="shared" ref="K13:K24" si="3">IF(J13,J13/$J$25,"")</f>
        <v>0.43398322153303387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7</v>
      </c>
      <c r="H18" s="62">
        <f t="shared" si="2"/>
        <v>2.4305555555555556E-2</v>
      </c>
      <c r="I18" s="65">
        <v>411744.48</v>
      </c>
      <c r="J18" s="66">
        <v>498210.82</v>
      </c>
      <c r="K18" s="63">
        <f t="shared" si="3"/>
        <v>0.16820826031623218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35</v>
      </c>
      <c r="H19" s="20">
        <f t="shared" si="2"/>
        <v>0.12152777777777778</v>
      </c>
      <c r="I19" s="6">
        <v>248938.16</v>
      </c>
      <c r="J19" s="7">
        <v>301215.17</v>
      </c>
      <c r="K19" s="21">
        <f t="shared" si="3"/>
        <v>0.10169767032871371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235</v>
      </c>
      <c r="H20" s="62">
        <f t="shared" si="2"/>
        <v>0.81597222222222221</v>
      </c>
      <c r="I20" s="65">
        <v>724827.7</v>
      </c>
      <c r="J20" s="66">
        <v>877041.52</v>
      </c>
      <c r="K20" s="63">
        <f t="shared" si="3"/>
        <v>0.2961108478220203</v>
      </c>
      <c r="L20" s="64">
        <v>42</v>
      </c>
      <c r="M20" s="62">
        <f t="shared" si="4"/>
        <v>1</v>
      </c>
      <c r="N20" s="65">
        <v>81372.69</v>
      </c>
      <c r="O20" s="66">
        <v>98460.95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288</v>
      </c>
      <c r="H25" s="17">
        <f t="shared" si="12"/>
        <v>1</v>
      </c>
      <c r="I25" s="18">
        <f t="shared" si="12"/>
        <v>2447825.5599999996</v>
      </c>
      <c r="J25" s="18">
        <f t="shared" si="12"/>
        <v>2961868.9299999997</v>
      </c>
      <c r="K25" s="19">
        <f t="shared" si="12"/>
        <v>1</v>
      </c>
      <c r="L25" s="16">
        <f t="shared" si="12"/>
        <v>42</v>
      </c>
      <c r="M25" s="17">
        <f t="shared" si="12"/>
        <v>1</v>
      </c>
      <c r="N25" s="18">
        <f t="shared" si="12"/>
        <v>81372.69</v>
      </c>
      <c r="O25" s="18">
        <f t="shared" si="12"/>
        <v>98460.95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hidden="1" customHeight="1" x14ac:dyDescent="0.25">
      <c r="A27" s="118" t="s">
        <v>55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19" t="s">
        <v>53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13">B13+G13+L13+Q13+AA13+V13</f>
        <v>11</v>
      </c>
      <c r="C34" s="8">
        <f t="shared" ref="C34:C43" si="14">IF(B34,B34/$B$46,"")</f>
        <v>3.3333333333333333E-2</v>
      </c>
      <c r="D34" s="10">
        <f t="shared" ref="D34:D45" si="15">D13+I13+N13+S13+AC13+X13</f>
        <v>1062315.22</v>
      </c>
      <c r="E34" s="11">
        <f t="shared" ref="E34:E45" si="16">E13+J13+O13+T13+AD13+Y13</f>
        <v>1285401.42</v>
      </c>
      <c r="F34" s="21">
        <f t="shared" ref="F34:F43" si="17">IF(E34,E34/$E$46,"")</f>
        <v>0.420020543667665</v>
      </c>
      <c r="J34" s="143" t="s">
        <v>3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1</v>
      </c>
      <c r="K35" s="140"/>
      <c r="L35" s="57">
        <f>G25</f>
        <v>288</v>
      </c>
      <c r="M35" s="8">
        <f t="shared" si="18"/>
        <v>0.87272727272727268</v>
      </c>
      <c r="N35" s="58">
        <f>I25</f>
        <v>2447825.5599999996</v>
      </c>
      <c r="O35" s="58">
        <f>J25</f>
        <v>2961868.9299999997</v>
      </c>
      <c r="P35" s="56">
        <f t="shared" si="19"/>
        <v>0.9678266873635204</v>
      </c>
    </row>
    <row r="36" spans="1:33" ht="30" customHeight="1" x14ac:dyDescent="0.25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139" t="s">
        <v>2</v>
      </c>
      <c r="K36" s="140"/>
      <c r="L36" s="57">
        <f>L25</f>
        <v>42</v>
      </c>
      <c r="M36" s="8">
        <f t="shared" si="18"/>
        <v>0.12727272727272726</v>
      </c>
      <c r="N36" s="58">
        <f>N25</f>
        <v>81372.69</v>
      </c>
      <c r="O36" s="58">
        <f>O25</f>
        <v>98460.95</v>
      </c>
      <c r="P36" s="56">
        <f t="shared" si="19"/>
        <v>3.2173312636479566E-2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9" t="s">
        <v>5</v>
      </c>
      <c r="K38" s="140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7</v>
      </c>
      <c r="C39" s="8">
        <f t="shared" si="14"/>
        <v>2.1212121212121213E-2</v>
      </c>
      <c r="D39" s="13">
        <f t="shared" si="15"/>
        <v>411744.48</v>
      </c>
      <c r="E39" s="22">
        <f t="shared" si="16"/>
        <v>498210.82</v>
      </c>
      <c r="F39" s="21">
        <f t="shared" si="17"/>
        <v>0.1627964433690397</v>
      </c>
      <c r="G39" s="24"/>
      <c r="J39" s="139" t="s">
        <v>4</v>
      </c>
      <c r="K39" s="140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35</v>
      </c>
      <c r="C40" s="8">
        <f t="shared" si="14"/>
        <v>0.10606060606060606</v>
      </c>
      <c r="D40" s="13">
        <f t="shared" si="15"/>
        <v>248938.16</v>
      </c>
      <c r="E40" s="14">
        <f t="shared" si="16"/>
        <v>301215.17</v>
      </c>
      <c r="F40" s="21">
        <f t="shared" si="17"/>
        <v>9.8425719386826357E-2</v>
      </c>
      <c r="G40" s="24"/>
      <c r="J40" s="141" t="s">
        <v>0</v>
      </c>
      <c r="K40" s="142"/>
      <c r="L40" s="79">
        <f>SUM(L34:L39)</f>
        <v>330</v>
      </c>
      <c r="M40" s="17">
        <f>SUM(M34:M39)</f>
        <v>1</v>
      </c>
      <c r="N40" s="80">
        <f>SUM(N34:N39)</f>
        <v>2529198.2499999995</v>
      </c>
      <c r="O40" s="81">
        <f>SUM(O34:O39)</f>
        <v>3060329.88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277</v>
      </c>
      <c r="C41" s="8">
        <f t="shared" si="14"/>
        <v>0.83939393939393936</v>
      </c>
      <c r="D41" s="13">
        <f t="shared" si="15"/>
        <v>806200.3899999999</v>
      </c>
      <c r="E41" s="14">
        <f t="shared" si="16"/>
        <v>975502.47</v>
      </c>
      <c r="F41" s="21">
        <f t="shared" si="17"/>
        <v>0.31875729357646898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330</v>
      </c>
      <c r="C46" s="17">
        <f>SUM(C34:C45)</f>
        <v>1</v>
      </c>
      <c r="D46" s="18">
        <f>SUM(D34:D45)</f>
        <v>2529198.25</v>
      </c>
      <c r="E46" s="18">
        <f>SUM(E34:E45)</f>
        <v>3060329.88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9" zoomScale="80" zoomScaleNormal="80" workbookViewId="0">
      <selection activeCell="G19" sqref="G19:K19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45505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Barcelona Mobile World Capital Foundation (FBMWCF)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4.5662100456621002E-3</v>
      </c>
      <c r="I15" s="6">
        <v>41299.519999999997</v>
      </c>
      <c r="J15" s="7">
        <v>49972.42</v>
      </c>
      <c r="K15" s="21">
        <f t="shared" si="3"/>
        <v>6.7959098083783587E-2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4.5662100456621002E-3</v>
      </c>
      <c r="I19" s="6">
        <v>4000</v>
      </c>
      <c r="J19" s="7">
        <v>4840</v>
      </c>
      <c r="K19" s="21">
        <f t="shared" si="3"/>
        <v>6.5820713650752271E-3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217</v>
      </c>
      <c r="H20" s="62">
        <f t="shared" si="2"/>
        <v>0.9908675799086758</v>
      </c>
      <c r="I20" s="65">
        <v>562411.91</v>
      </c>
      <c r="J20" s="66">
        <v>680518.41</v>
      </c>
      <c r="K20" s="21">
        <f t="shared" si="3"/>
        <v>0.92545883055114109</v>
      </c>
      <c r="L20" s="64">
        <v>29</v>
      </c>
      <c r="M20" s="62">
        <f t="shared" si="4"/>
        <v>1</v>
      </c>
      <c r="N20" s="65">
        <v>34213.25</v>
      </c>
      <c r="O20" s="66">
        <v>41398.03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219</v>
      </c>
      <c r="H25" s="17">
        <f t="shared" si="32"/>
        <v>1</v>
      </c>
      <c r="I25" s="18">
        <f t="shared" si="32"/>
        <v>607711.43000000005</v>
      </c>
      <c r="J25" s="18">
        <f t="shared" si="32"/>
        <v>735330.83000000007</v>
      </c>
      <c r="K25" s="19">
        <f t="shared" si="32"/>
        <v>0.99999999999999989</v>
      </c>
      <c r="L25" s="16">
        <f t="shared" si="32"/>
        <v>29</v>
      </c>
      <c r="M25" s="17">
        <f t="shared" si="32"/>
        <v>1</v>
      </c>
      <c r="N25" s="18">
        <f t="shared" si="32"/>
        <v>34213.25</v>
      </c>
      <c r="O25" s="18">
        <f t="shared" si="32"/>
        <v>41398.03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25">
      <c r="B26" s="25"/>
      <c r="H26" s="25"/>
      <c r="N26" s="25"/>
    </row>
    <row r="27" spans="1:31" s="47" customFormat="1" ht="34.1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03"/>
      <c r="C32" s="104"/>
      <c r="D32" s="104"/>
      <c r="E32" s="104"/>
      <c r="F32" s="105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33">B13+G13+L13+Q13+AA13+V13</f>
        <v>0</v>
      </c>
      <c r="C34" s="8" t="str">
        <f t="shared" ref="C34:C45" si="34">IF(B34,B34/$B$46,"")</f>
        <v/>
      </c>
      <c r="D34" s="10">
        <f t="shared" ref="D34:D45" si="35">D13+I13+N13+S13+AC13+X13</f>
        <v>0</v>
      </c>
      <c r="E34" s="11">
        <f t="shared" ref="E34:E45" si="36">E13+J13+O13+T13+AD13+Y13</f>
        <v>0</v>
      </c>
      <c r="F34" s="21" t="str">
        <f t="shared" ref="F34:F42" si="37">IF(E34,E34/$E$46,"")</f>
        <v/>
      </c>
      <c r="J34" s="143" t="s">
        <v>3</v>
      </c>
      <c r="K34" s="144"/>
      <c r="L34" s="54">
        <f>B25</f>
        <v>0</v>
      </c>
      <c r="M34" s="8" t="str">
        <f t="shared" ref="M34:M39" si="38">IF(L34,L34/$L$40,"")</f>
        <v/>
      </c>
      <c r="N34" s="55">
        <f>D25</f>
        <v>0</v>
      </c>
      <c r="O34" s="55">
        <f>E25</f>
        <v>0</v>
      </c>
      <c r="P34" s="56" t="str">
        <f t="shared" ref="P34:P39" si="39">IF(O34,O34/$O$40,"")</f>
        <v/>
      </c>
    </row>
    <row r="35" spans="1:33" s="24" customFormat="1" ht="30" customHeight="1" x14ac:dyDescent="0.25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39" t="s">
        <v>1</v>
      </c>
      <c r="K35" s="140"/>
      <c r="L35" s="57">
        <f>G25</f>
        <v>219</v>
      </c>
      <c r="M35" s="8">
        <f t="shared" si="38"/>
        <v>0.88306451612903225</v>
      </c>
      <c r="N35" s="58">
        <f>I25</f>
        <v>607711.43000000005</v>
      </c>
      <c r="O35" s="58">
        <f>J25</f>
        <v>735330.83000000007</v>
      </c>
      <c r="P35" s="56">
        <f t="shared" si="39"/>
        <v>0.94670208340140727</v>
      </c>
    </row>
    <row r="36" spans="1:33" ht="30" customHeight="1" x14ac:dyDescent="0.25">
      <c r="A36" s="41" t="s">
        <v>19</v>
      </c>
      <c r="B36" s="12">
        <f t="shared" si="33"/>
        <v>1</v>
      </c>
      <c r="C36" s="8">
        <f t="shared" si="34"/>
        <v>4.0322580645161289E-3</v>
      </c>
      <c r="D36" s="13">
        <f t="shared" si="35"/>
        <v>41299.519999999997</v>
      </c>
      <c r="E36" s="14">
        <f t="shared" si="36"/>
        <v>49972.42</v>
      </c>
      <c r="F36" s="21">
        <f t="shared" si="37"/>
        <v>6.43370197419985E-2</v>
      </c>
      <c r="G36" s="24"/>
      <c r="J36" s="139" t="s">
        <v>2</v>
      </c>
      <c r="K36" s="140"/>
      <c r="L36" s="57">
        <f>L25</f>
        <v>29</v>
      </c>
      <c r="M36" s="8">
        <f t="shared" si="38"/>
        <v>0.11693548387096774</v>
      </c>
      <c r="N36" s="58">
        <f>N25</f>
        <v>34213.25</v>
      </c>
      <c r="O36" s="58">
        <f>O25</f>
        <v>41398.03</v>
      </c>
      <c r="P36" s="56">
        <f t="shared" si="39"/>
        <v>5.3297916598592711E-2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9" t="s">
        <v>34</v>
      </c>
      <c r="K37" s="140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9" t="s">
        <v>5</v>
      </c>
      <c r="K38" s="140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139" t="s">
        <v>4</v>
      </c>
      <c r="K39" s="140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3"/>
        <v>1</v>
      </c>
      <c r="C40" s="8">
        <f t="shared" si="34"/>
        <v>4.0322580645161289E-3</v>
      </c>
      <c r="D40" s="13">
        <f t="shared" si="35"/>
        <v>4000</v>
      </c>
      <c r="E40" s="14">
        <f t="shared" si="36"/>
        <v>4840</v>
      </c>
      <c r="F40" s="21">
        <f t="shared" si="37"/>
        <v>6.2312606744134615E-3</v>
      </c>
      <c r="G40" s="24"/>
      <c r="J40" s="141" t="s">
        <v>0</v>
      </c>
      <c r="K40" s="142"/>
      <c r="L40" s="79">
        <f>SUM(L34:L39)</f>
        <v>248</v>
      </c>
      <c r="M40" s="17">
        <f>SUM(M34:M39)</f>
        <v>1</v>
      </c>
      <c r="N40" s="80">
        <f>SUM(N34:N39)</f>
        <v>641924.68000000005</v>
      </c>
      <c r="O40" s="81">
        <f>SUM(O34:O39)</f>
        <v>776728.8600000001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3"/>
        <v>246</v>
      </c>
      <c r="C41" s="8">
        <f t="shared" si="34"/>
        <v>0.99193548387096775</v>
      </c>
      <c r="D41" s="13">
        <f t="shared" si="35"/>
        <v>596625.16</v>
      </c>
      <c r="E41" s="14">
        <f t="shared" si="36"/>
        <v>721916.44000000006</v>
      </c>
      <c r="F41" s="21">
        <f t="shared" si="37"/>
        <v>0.92943171958358795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248</v>
      </c>
      <c r="C46" s="17">
        <f>SUM(C34:C45)</f>
        <v>1</v>
      </c>
      <c r="D46" s="18">
        <f>SUM(D34:D45)</f>
        <v>641924.68000000005</v>
      </c>
      <c r="E46" s="18">
        <f>SUM(E34:E45)</f>
        <v>776728.8600000001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80" zoomScaleNormal="8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45580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Barcelona Mobile World Capital Foundation (FBMWCF)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3" si="2">IF(G13,G13/$G$25,"")</f>
        <v>9.3023255813953487E-3</v>
      </c>
      <c r="I13" s="4">
        <v>134150</v>
      </c>
      <c r="J13" s="5">
        <v>162321.5</v>
      </c>
      <c r="K13" s="21">
        <f t="shared" ref="K13:K23" si="3">IF(J13,J13/$J$25,"")</f>
        <v>0.28769826218527006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4.6511627906976744E-3</v>
      </c>
      <c r="I19" s="6">
        <v>10000</v>
      </c>
      <c r="J19" s="7">
        <v>12100</v>
      </c>
      <c r="K19" s="21">
        <f t="shared" si="3"/>
        <v>2.1446012835279169E-2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212</v>
      </c>
      <c r="H20" s="62">
        <f t="shared" si="2"/>
        <v>0.98604651162790702</v>
      </c>
      <c r="I20" s="65">
        <v>322137.14</v>
      </c>
      <c r="J20" s="66">
        <v>389785.94</v>
      </c>
      <c r="K20" s="63">
        <f t="shared" si="3"/>
        <v>0.69085572497945091</v>
      </c>
      <c r="L20" s="64">
        <v>18</v>
      </c>
      <c r="M20" s="62">
        <f t="shared" si="4"/>
        <v>1</v>
      </c>
      <c r="N20" s="65">
        <v>17000.830000000002</v>
      </c>
      <c r="O20" s="66">
        <v>20571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215</v>
      </c>
      <c r="H25" s="17">
        <f t="shared" si="22"/>
        <v>1</v>
      </c>
      <c r="I25" s="18">
        <f t="shared" si="22"/>
        <v>466287.14</v>
      </c>
      <c r="J25" s="18">
        <f t="shared" si="22"/>
        <v>564207.43999999994</v>
      </c>
      <c r="K25" s="19">
        <f t="shared" si="22"/>
        <v>1.0000000000000002</v>
      </c>
      <c r="L25" s="16">
        <f t="shared" si="22"/>
        <v>18</v>
      </c>
      <c r="M25" s="17">
        <f t="shared" si="22"/>
        <v>1</v>
      </c>
      <c r="N25" s="18">
        <f t="shared" si="22"/>
        <v>17000.830000000002</v>
      </c>
      <c r="O25" s="18">
        <f t="shared" si="22"/>
        <v>20571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23">B13+G13+L13+Q13+AA13+V13</f>
        <v>2</v>
      </c>
      <c r="C34" s="8">
        <f t="shared" ref="C34:C42" si="24">IF(B34,B34/$B$46,"")</f>
        <v>8.5836909871244635E-3</v>
      </c>
      <c r="D34" s="10">
        <f t="shared" ref="D34:D45" si="25">D13+I13+N13+S13+AC13+X13</f>
        <v>134150</v>
      </c>
      <c r="E34" s="11">
        <f t="shared" ref="E34:E45" si="26">E13+J13+O13+T13+AD13+Y13</f>
        <v>162321.5</v>
      </c>
      <c r="F34" s="21">
        <f t="shared" ref="F34:F43" si="27">IF(E34,E34/$E$46,"")</f>
        <v>0.27757777800426436</v>
      </c>
      <c r="J34" s="143" t="s">
        <v>3</v>
      </c>
      <c r="K34" s="144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25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39" t="s">
        <v>1</v>
      </c>
      <c r="K35" s="140"/>
      <c r="L35" s="57">
        <f>G25</f>
        <v>215</v>
      </c>
      <c r="M35" s="8">
        <f>IF(L35,L35/$L$40,"")</f>
        <v>0.92274678111587982</v>
      </c>
      <c r="N35" s="58">
        <f>I25</f>
        <v>466287.14</v>
      </c>
      <c r="O35" s="58">
        <f>J25</f>
        <v>564207.43999999994</v>
      </c>
      <c r="P35" s="56">
        <f>IF(O35,O35/$O$40,"")</f>
        <v>0.96482257451215203</v>
      </c>
    </row>
    <row r="36" spans="1:33" ht="30" customHeight="1" x14ac:dyDescent="0.25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139" t="s">
        <v>2</v>
      </c>
      <c r="K36" s="140"/>
      <c r="L36" s="57">
        <f>L25</f>
        <v>18</v>
      </c>
      <c r="M36" s="8">
        <f>IF(L36,L36/$L$40,"")</f>
        <v>7.7253218884120178E-2</v>
      </c>
      <c r="N36" s="58">
        <f>N25</f>
        <v>17000.830000000002</v>
      </c>
      <c r="O36" s="58">
        <f>O25</f>
        <v>20571</v>
      </c>
      <c r="P36" s="56">
        <f>IF(O36,O36/$O$40,"")</f>
        <v>3.5177425487848017E-2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34</v>
      </c>
      <c r="K37" s="140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9" t="s">
        <v>5</v>
      </c>
      <c r="K38" s="140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9" t="s">
        <v>4</v>
      </c>
      <c r="K39" s="140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23"/>
        <v>1</v>
      </c>
      <c r="C40" s="8">
        <f t="shared" si="24"/>
        <v>4.2918454935622317E-3</v>
      </c>
      <c r="D40" s="13">
        <f t="shared" si="25"/>
        <v>10000</v>
      </c>
      <c r="E40" s="14">
        <f t="shared" si="26"/>
        <v>12100</v>
      </c>
      <c r="F40" s="21">
        <f t="shared" si="27"/>
        <v>2.0691597316754701E-2</v>
      </c>
      <c r="G40" s="24"/>
      <c r="J40" s="141" t="s">
        <v>0</v>
      </c>
      <c r="K40" s="142"/>
      <c r="L40" s="79">
        <f>SUM(L34:L39)</f>
        <v>233</v>
      </c>
      <c r="M40" s="17">
        <f>SUM(M34:M39)</f>
        <v>1</v>
      </c>
      <c r="N40" s="80">
        <f>SUM(N34:N39)</f>
        <v>483287.97000000003</v>
      </c>
      <c r="O40" s="81">
        <f>SUM(O34:O39)</f>
        <v>584778.43999999994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23"/>
        <v>230</v>
      </c>
      <c r="C41" s="8">
        <f t="shared" si="24"/>
        <v>0.98712446351931327</v>
      </c>
      <c r="D41" s="13">
        <f t="shared" si="25"/>
        <v>339137.97000000003</v>
      </c>
      <c r="E41" s="14">
        <f t="shared" si="26"/>
        <v>410356.94</v>
      </c>
      <c r="F41" s="21">
        <f t="shared" si="27"/>
        <v>0.70173062467898106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233</v>
      </c>
      <c r="C46" s="17">
        <f>SUM(C34:C45)</f>
        <v>1</v>
      </c>
      <c r="D46" s="18">
        <f>SUM(D34:D45)</f>
        <v>483287.97000000003</v>
      </c>
      <c r="E46" s="18">
        <f>SUM(E34:E45)</f>
        <v>584778.43999999994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topLeftCell="A4" zoomScale="80" zoomScaleNormal="80" workbookViewId="0">
      <selection activeCell="F16" sqref="F16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45341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Barcelona Mobile World Capital Foundation (FBMWCF)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6</v>
      </c>
      <c r="H13" s="20">
        <f t="shared" ref="H13:H21" si="2">IF(G13,G13/$G$25,"")</f>
        <v>4.8387096774193547E-2</v>
      </c>
      <c r="I13" s="4">
        <v>778323.48</v>
      </c>
      <c r="J13" s="5">
        <v>941771.41079999995</v>
      </c>
      <c r="K13" s="21">
        <f t="shared" ref="K13:K21" si="3">IF(J13,J13/$J$25,"")</f>
        <v>0.50774127841779326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>
        <v>1</v>
      </c>
      <c r="M14" s="20">
        <f>IF(L14,L14/$L$25,"")</f>
        <v>0.05</v>
      </c>
      <c r="N14" s="6">
        <v>48615</v>
      </c>
      <c r="O14" s="7">
        <v>58824.15</v>
      </c>
      <c r="P14" s="21">
        <f>IF(O14,O14/$O$25,"")</f>
        <v>0.69779835358727516</v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4</v>
      </c>
      <c r="H18" s="62">
        <f t="shared" si="2"/>
        <v>3.2258064516129031E-2</v>
      </c>
      <c r="I18" s="65">
        <v>366414.34</v>
      </c>
      <c r="J18" s="66">
        <v>443361.35139999999</v>
      </c>
      <c r="K18" s="63">
        <f t="shared" si="3"/>
        <v>0.2390313156455359</v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1.6129032258064516E-2</v>
      </c>
      <c r="I19" s="6">
        <v>1086</v>
      </c>
      <c r="J19" s="7">
        <v>1314.06</v>
      </c>
      <c r="K19" s="21">
        <f t="shared" si="3"/>
        <v>7.0845482955457474E-4</v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112</v>
      </c>
      <c r="H20" s="62">
        <f t="shared" si="2"/>
        <v>0.90322580645161288</v>
      </c>
      <c r="I20" s="65">
        <v>387089.72</v>
      </c>
      <c r="J20" s="66">
        <v>468378.56</v>
      </c>
      <c r="K20" s="63">
        <f t="shared" si="3"/>
        <v>0.25251895110711625</v>
      </c>
      <c r="L20" s="64">
        <v>19</v>
      </c>
      <c r="M20" s="62">
        <f>IF(L20,L20/$L$25,"")</f>
        <v>0.95</v>
      </c>
      <c r="N20" s="65">
        <v>21054.12</v>
      </c>
      <c r="O20" s="66">
        <v>25475.49</v>
      </c>
      <c r="P20" s="63">
        <f>IF(O20,O20/$O$25,"")</f>
        <v>0.3022016464127249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124</v>
      </c>
      <c r="H25" s="17">
        <f t="shared" si="30"/>
        <v>1</v>
      </c>
      <c r="I25" s="18">
        <f t="shared" si="30"/>
        <v>1532913.54</v>
      </c>
      <c r="J25" s="18">
        <f t="shared" si="30"/>
        <v>1854825.3822000001</v>
      </c>
      <c r="K25" s="19">
        <f t="shared" si="30"/>
        <v>1</v>
      </c>
      <c r="L25" s="16">
        <f t="shared" si="30"/>
        <v>20</v>
      </c>
      <c r="M25" s="17">
        <f t="shared" si="30"/>
        <v>1</v>
      </c>
      <c r="N25" s="18">
        <f t="shared" si="30"/>
        <v>69669.119999999995</v>
      </c>
      <c r="O25" s="18">
        <f t="shared" si="30"/>
        <v>84299.64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2" si="31">B13+G13+L13+Q13+AA13+V13</f>
        <v>6</v>
      </c>
      <c r="C34" s="8">
        <f t="shared" ref="C34:C45" si="32">IF(B34,B34/$B$46,"")</f>
        <v>4.1666666666666664E-2</v>
      </c>
      <c r="D34" s="10">
        <f t="shared" ref="D34:D42" si="33">D13+I13+N13+S13+AC13+X13</f>
        <v>778323.48</v>
      </c>
      <c r="E34" s="11">
        <f t="shared" ref="E34:E42" si="34">E13+J13+O13+T13+AD13+Y13</f>
        <v>941771.41079999995</v>
      </c>
      <c r="F34" s="21">
        <f t="shared" ref="F34:F42" si="35">IF(E34,E34/$E$46,"")</f>
        <v>0.48566822665798509</v>
      </c>
      <c r="J34" s="143" t="s">
        <v>3</v>
      </c>
      <c r="K34" s="144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25">
      <c r="A35" s="41" t="s">
        <v>18</v>
      </c>
      <c r="B35" s="12">
        <f t="shared" si="31"/>
        <v>1</v>
      </c>
      <c r="C35" s="8">
        <f t="shared" si="32"/>
        <v>6.9444444444444441E-3</v>
      </c>
      <c r="D35" s="13">
        <f t="shared" si="33"/>
        <v>48615</v>
      </c>
      <c r="E35" s="14">
        <f t="shared" si="34"/>
        <v>58824.15</v>
      </c>
      <c r="F35" s="21">
        <f t="shared" si="35"/>
        <v>3.0335408664502767E-2</v>
      </c>
      <c r="J35" s="139" t="s">
        <v>1</v>
      </c>
      <c r="K35" s="140"/>
      <c r="L35" s="57">
        <f>G25</f>
        <v>124</v>
      </c>
      <c r="M35" s="8">
        <f t="shared" si="36"/>
        <v>0.86111111111111116</v>
      </c>
      <c r="N35" s="58">
        <f>I25</f>
        <v>1532913.54</v>
      </c>
      <c r="O35" s="58">
        <f>J25</f>
        <v>1854825.3822000001</v>
      </c>
      <c r="P35" s="56">
        <f t="shared" si="37"/>
        <v>0.95652697013606724</v>
      </c>
    </row>
    <row r="36" spans="1:33" ht="30" customHeight="1" x14ac:dyDescent="0.25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139" t="s">
        <v>2</v>
      </c>
      <c r="K36" s="140"/>
      <c r="L36" s="57">
        <f>L25</f>
        <v>20</v>
      </c>
      <c r="M36" s="8">
        <f t="shared" si="36"/>
        <v>0.1388888888888889</v>
      </c>
      <c r="N36" s="58">
        <f>N25</f>
        <v>69669.119999999995</v>
      </c>
      <c r="O36" s="58">
        <f>O25</f>
        <v>84299.64</v>
      </c>
      <c r="P36" s="56">
        <f t="shared" si="37"/>
        <v>4.3473029863932824E-2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9" t="s">
        <v>34</v>
      </c>
      <c r="K37" s="140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9" t="s">
        <v>5</v>
      </c>
      <c r="K38" s="140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1"/>
        <v>4</v>
      </c>
      <c r="C39" s="8">
        <f t="shared" si="32"/>
        <v>2.7777777777777776E-2</v>
      </c>
      <c r="D39" s="13">
        <f t="shared" si="33"/>
        <v>366414.34</v>
      </c>
      <c r="E39" s="22">
        <f t="shared" si="34"/>
        <v>443361.35139999999</v>
      </c>
      <c r="F39" s="21">
        <f t="shared" si="35"/>
        <v>0.22863990012206237</v>
      </c>
      <c r="G39" s="24"/>
      <c r="J39" s="139" t="s">
        <v>4</v>
      </c>
      <c r="K39" s="140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1"/>
        <v>2</v>
      </c>
      <c r="C40" s="8">
        <f t="shared" si="32"/>
        <v>1.3888888888888888E-2</v>
      </c>
      <c r="D40" s="13">
        <f t="shared" si="33"/>
        <v>1086</v>
      </c>
      <c r="E40" s="14">
        <f t="shared" si="34"/>
        <v>1314.06</v>
      </c>
      <c r="F40" s="21">
        <f t="shared" si="35"/>
        <v>6.7765615159210129E-4</v>
      </c>
      <c r="G40" s="24"/>
      <c r="J40" s="141" t="s">
        <v>0</v>
      </c>
      <c r="K40" s="142"/>
      <c r="L40" s="79">
        <f>SUM(L34:L39)</f>
        <v>144</v>
      </c>
      <c r="M40" s="17">
        <f>SUM(M34:M39)</f>
        <v>1</v>
      </c>
      <c r="N40" s="80">
        <f>SUM(N34:N39)</f>
        <v>1602582.6600000001</v>
      </c>
      <c r="O40" s="81">
        <f>SUM(O34:O39)</f>
        <v>1939125.0222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1"/>
        <v>131</v>
      </c>
      <c r="C41" s="8">
        <f t="shared" si="32"/>
        <v>0.90972222222222221</v>
      </c>
      <c r="D41" s="13">
        <f t="shared" si="33"/>
        <v>408143.83999999997</v>
      </c>
      <c r="E41" s="14">
        <f t="shared" si="34"/>
        <v>493854.05</v>
      </c>
      <c r="F41" s="21">
        <f t="shared" si="35"/>
        <v>0.25467880840385765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144</v>
      </c>
      <c r="C46" s="17">
        <f>SUM(C34:C45)</f>
        <v>1</v>
      </c>
      <c r="D46" s="18">
        <f>SUM(D34:D45)</f>
        <v>1602582.6600000001</v>
      </c>
      <c r="E46" s="18">
        <f>SUM(E34:E45)</f>
        <v>1939125.0222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A23" zoomScale="80" zoomScaleNormal="80" workbookViewId="0">
      <selection activeCell="E46" sqref="E46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Barcelona Mobile World Capital Foundation (FBMWCF)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">
      <c r="A11" s="166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3" t="s">
        <v>4</v>
      </c>
      <c r="W11" s="134"/>
      <c r="X11" s="134"/>
      <c r="Y11" s="134"/>
      <c r="Z11" s="135"/>
      <c r="AA11" s="136" t="s">
        <v>5</v>
      </c>
      <c r="AB11" s="137"/>
      <c r="AC11" s="137"/>
      <c r="AD11" s="137"/>
      <c r="AE11" s="138"/>
    </row>
    <row r="12" spans="1:31" ht="39" customHeight="1" thickBot="1" x14ac:dyDescent="0.3">
      <c r="A12" s="16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19</v>
      </c>
      <c r="H13" s="20">
        <f t="shared" ref="H13:H24" si="2">IF(G13,G13/$G$25,"")</f>
        <v>2.2458628841607566E-2</v>
      </c>
      <c r="I13" s="10">
        <f>'CONTRACTACIO 1r TR 2024'!I13+'CONTRACTACIO 2n TR 2024'!I13+'CONTRACTACIO 3r TR 2024'!I13+'CONTRACTACIO 4t TR 2024'!I13</f>
        <v>1974788.7</v>
      </c>
      <c r="J13" s="10">
        <f>'CONTRACTACIO 1r TR 2024'!J13+'CONTRACTACIO 2n TR 2024'!J13+'CONTRACTACIO 3r TR 2024'!J13+'CONTRACTACIO 4t TR 2024'!J13</f>
        <v>2389494.3307999996</v>
      </c>
      <c r="K13" s="21">
        <f t="shared" ref="K13:K24" si="3">IF(J13,J13/$J$25,"")</f>
        <v>0.39068074974030859</v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1</v>
      </c>
      <c r="M14" s="20">
        <f t="shared" si="4"/>
        <v>9.1743119266055051E-3</v>
      </c>
      <c r="N14" s="13">
        <f>'CONTRACTACIO 1r TR 2024'!N14+'CONTRACTACIO 2n TR 2024'!N14+'CONTRACTACIO 3r TR 2024'!N14+'CONTRACTACIO 4t TR 2024'!N14</f>
        <v>48615</v>
      </c>
      <c r="O14" s="13">
        <f>'CONTRACTACIO 1r TR 2024'!O14+'CONTRACTACIO 2n TR 2024'!O14+'CONTRACTACIO 3r TR 2024'!O14+'CONTRACTACIO 4t TR 2024'!O14</f>
        <v>58824.15</v>
      </c>
      <c r="P14" s="21">
        <f t="shared" si="5"/>
        <v>0.24036383499471789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1</v>
      </c>
      <c r="H15" s="20">
        <f t="shared" si="2"/>
        <v>1.1820330969267139E-3</v>
      </c>
      <c r="I15" s="13">
        <f>'CONTRACTACIO 1r TR 2024'!I15+'CONTRACTACIO 2n TR 2024'!I15+'CONTRACTACIO 3r TR 2024'!I15+'CONTRACTACIO 4t TR 2024'!I15</f>
        <v>41299.519999999997</v>
      </c>
      <c r="J15" s="13">
        <f>'CONTRACTACIO 1r TR 2024'!J15+'CONTRACTACIO 2n TR 2024'!J15+'CONTRACTACIO 3r TR 2024'!J15+'CONTRACTACIO 4t TR 2024'!J15</f>
        <v>49972.42</v>
      </c>
      <c r="K15" s="21">
        <f t="shared" si="3"/>
        <v>8.1704577660166398E-3</v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11</v>
      </c>
      <c r="H18" s="20">
        <f t="shared" si="2"/>
        <v>1.3002364066193853E-2</v>
      </c>
      <c r="I18" s="13">
        <f>'CONTRACTACIO 1r TR 2024'!I18+'CONTRACTACIO 2n TR 2024'!I18+'CONTRACTACIO 3r TR 2024'!I18+'CONTRACTACIO 4t TR 2024'!I18</f>
        <v>778158.82000000007</v>
      </c>
      <c r="J18" s="13">
        <f>'CONTRACTACIO 1r TR 2024'!J18+'CONTRACTACIO 2n TR 2024'!J18+'CONTRACTACIO 3r TR 2024'!J18+'CONTRACTACIO 4t TR 2024'!J18</f>
        <v>941572.17139999999</v>
      </c>
      <c r="K18" s="21">
        <f t="shared" si="3"/>
        <v>0.15394643005242253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39</v>
      </c>
      <c r="H19" s="20">
        <f t="shared" si="2"/>
        <v>4.6099290780141841E-2</v>
      </c>
      <c r="I19" s="13">
        <f>'CONTRACTACIO 1r TR 2024'!I19+'CONTRACTACIO 2n TR 2024'!I19+'CONTRACTACIO 3r TR 2024'!I19+'CONTRACTACIO 4t TR 2024'!I19</f>
        <v>264024.16000000003</v>
      </c>
      <c r="J19" s="13">
        <f>'CONTRACTACIO 1r TR 2024'!J19+'CONTRACTACIO 2n TR 2024'!J19+'CONTRACTACIO 3r TR 2024'!J19+'CONTRACTACIO 4t TR 2024'!J19</f>
        <v>319469.23</v>
      </c>
      <c r="K19" s="21">
        <f t="shared" si="3"/>
        <v>5.2233008752765146E-2</v>
      </c>
      <c r="L19" s="9">
        <f>'CONTRACTACIO 1r TR 2024'!L19+'CONTRACTACIO 2n TR 2024'!L19+'CONTRACTACIO 3r TR 2024'!L19+'CONTRACTACIO 4t TR 2024'!L19</f>
        <v>0</v>
      </c>
      <c r="M19" s="20" t="str">
        <f t="shared" si="4"/>
        <v/>
      </c>
      <c r="N19" s="13">
        <f>'CONTRACTACIO 1r TR 2024'!N19+'CONTRACTACIO 2n TR 2024'!N19+'CONTRACTACIO 3r TR 2024'!N19+'CONTRACTACIO 4t TR 2024'!N19</f>
        <v>0</v>
      </c>
      <c r="O19" s="13">
        <f>'CONTRACTACIO 1r TR 2024'!O19+'CONTRACTACIO 2n TR 2024'!O19+'CONTRACTACIO 3r TR 2024'!O19+'CONTRACTACIO 4t TR 2024'!O19</f>
        <v>0</v>
      </c>
      <c r="P19" s="21" t="str">
        <f t="shared" si="5"/>
        <v/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776</v>
      </c>
      <c r="H20" s="20">
        <f t="shared" si="2"/>
        <v>0.91725768321513002</v>
      </c>
      <c r="I20" s="13">
        <f>'CONTRACTACIO 1r TR 2024'!I20+'CONTRACTACIO 2n TR 2024'!I20+'CONTRACTACIO 3r TR 2024'!I20+'CONTRACTACIO 4t TR 2024'!I20</f>
        <v>1996466.47</v>
      </c>
      <c r="J20" s="13">
        <f>'CONTRACTACIO 1r TR 2024'!J20+'CONTRACTACIO 2n TR 2024'!J20+'CONTRACTACIO 3r TR 2024'!J20+'CONTRACTACIO 4t TR 2024'!J20</f>
        <v>2415724.4300000002</v>
      </c>
      <c r="K20" s="21">
        <f t="shared" si="3"/>
        <v>0.39496935368848701</v>
      </c>
      <c r="L20" s="9">
        <f>'CONTRACTACIO 1r TR 2024'!L20+'CONTRACTACIO 2n TR 2024'!L20+'CONTRACTACIO 3r TR 2024'!L20+'CONTRACTACIO 4t TR 2024'!L20</f>
        <v>108</v>
      </c>
      <c r="M20" s="20">
        <f t="shared" si="4"/>
        <v>0.99082568807339455</v>
      </c>
      <c r="N20" s="13">
        <f>'CONTRACTACIO 1r TR 2024'!N20+'CONTRACTACIO 2n TR 2024'!N20+'CONTRACTACIO 3r TR 2024'!N20+'CONTRACTACIO 4t TR 2024'!N20</f>
        <v>153640.89000000001</v>
      </c>
      <c r="O20" s="13">
        <f>'CONTRACTACIO 1r TR 2024'!O20+'CONTRACTACIO 2n TR 2024'!O20+'CONTRACTACIO 3r TR 2024'!O20+'CONTRACTACIO 4t TR 2024'!O20</f>
        <v>185905.46999999997</v>
      </c>
      <c r="P20" s="21">
        <f t="shared" si="5"/>
        <v>0.75963616500528219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25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846</v>
      </c>
      <c r="H25" s="17">
        <f t="shared" si="12"/>
        <v>1</v>
      </c>
      <c r="I25" s="18">
        <f t="shared" si="12"/>
        <v>5054737.67</v>
      </c>
      <c r="J25" s="18">
        <f t="shared" si="12"/>
        <v>6116232.5822000001</v>
      </c>
      <c r="K25" s="19">
        <f t="shared" si="12"/>
        <v>1</v>
      </c>
      <c r="L25" s="16">
        <f t="shared" si="12"/>
        <v>109</v>
      </c>
      <c r="M25" s="17">
        <f t="shared" si="12"/>
        <v>1</v>
      </c>
      <c r="N25" s="18">
        <f t="shared" si="12"/>
        <v>202255.89</v>
      </c>
      <c r="O25" s="18">
        <f t="shared" si="12"/>
        <v>244729.61999999997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25">
      <c r="A31" s="145" t="s">
        <v>10</v>
      </c>
      <c r="B31" s="148" t="s">
        <v>17</v>
      </c>
      <c r="C31" s="149"/>
      <c r="D31" s="149"/>
      <c r="E31" s="149"/>
      <c r="F31" s="150"/>
      <c r="G31" s="24"/>
      <c r="H31" s="47"/>
      <c r="I31" s="47"/>
      <c r="J31" s="154" t="s">
        <v>15</v>
      </c>
      <c r="K31" s="155"/>
      <c r="L31" s="148" t="s">
        <v>16</v>
      </c>
      <c r="M31" s="149"/>
      <c r="N31" s="149"/>
      <c r="O31" s="149"/>
      <c r="P31" s="150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">
      <c r="A32" s="146"/>
      <c r="B32" s="151"/>
      <c r="C32" s="152"/>
      <c r="D32" s="152"/>
      <c r="E32" s="152"/>
      <c r="F32" s="153"/>
      <c r="G32" s="24"/>
      <c r="J32" s="156"/>
      <c r="K32" s="157"/>
      <c r="L32" s="160"/>
      <c r="M32" s="161"/>
      <c r="N32" s="161"/>
      <c r="O32" s="161"/>
      <c r="P32" s="16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15" customHeight="1" thickBot="1" x14ac:dyDescent="0.3">
      <c r="A33" s="147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58"/>
      <c r="K33" s="159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x14ac:dyDescent="0.25">
      <c r="A34" s="39" t="s">
        <v>25</v>
      </c>
      <c r="B34" s="9">
        <f t="shared" ref="B34:B43" si="13">B13+G13+L13+Q13+V13+AA13</f>
        <v>19</v>
      </c>
      <c r="C34" s="8">
        <f t="shared" ref="C34:C40" si="14">IF(B34,B34/$B$46,"")</f>
        <v>1.9895287958115182E-2</v>
      </c>
      <c r="D34" s="10">
        <f t="shared" ref="D34:D43" si="15">D13+I13+N13+S13+X13+AC13</f>
        <v>1974788.7</v>
      </c>
      <c r="E34" s="11">
        <f t="shared" ref="E34:E43" si="16">E13+J13+O13+T13+Y13+AD13</f>
        <v>2389494.3307999996</v>
      </c>
      <c r="F34" s="21">
        <f t="shared" ref="F34:F40" si="17">IF(E34,E34/$E$46,"")</f>
        <v>0.37564982385425438</v>
      </c>
      <c r="J34" s="143" t="s">
        <v>3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25">
      <c r="A35" s="41" t="s">
        <v>18</v>
      </c>
      <c r="B35" s="12">
        <f t="shared" si="13"/>
        <v>1</v>
      </c>
      <c r="C35" s="8">
        <f t="shared" si="14"/>
        <v>1.0471204188481676E-3</v>
      </c>
      <c r="D35" s="13">
        <f t="shared" si="15"/>
        <v>48615</v>
      </c>
      <c r="E35" s="14">
        <f t="shared" si="16"/>
        <v>58824.15</v>
      </c>
      <c r="F35" s="21">
        <f t="shared" si="17"/>
        <v>9.2476811102029672E-3</v>
      </c>
      <c r="J35" s="139" t="s">
        <v>1</v>
      </c>
      <c r="K35" s="140"/>
      <c r="L35" s="57">
        <f>G25</f>
        <v>846</v>
      </c>
      <c r="M35" s="8">
        <f t="shared" si="18"/>
        <v>0.8858638743455497</v>
      </c>
      <c r="N35" s="58">
        <f>I25</f>
        <v>5054737.67</v>
      </c>
      <c r="O35" s="58">
        <f>J25</f>
        <v>6116232.5822000001</v>
      </c>
      <c r="P35" s="56">
        <f t="shared" si="19"/>
        <v>0.96152632066963739</v>
      </c>
    </row>
    <row r="36" spans="1:33" s="24" customFormat="1" ht="30" customHeight="1" x14ac:dyDescent="0.25">
      <c r="A36" s="41" t="s">
        <v>19</v>
      </c>
      <c r="B36" s="12">
        <f t="shared" si="13"/>
        <v>1</v>
      </c>
      <c r="C36" s="8">
        <f t="shared" si="14"/>
        <v>1.0471204188481676E-3</v>
      </c>
      <c r="D36" s="13">
        <f t="shared" si="15"/>
        <v>41299.519999999997</v>
      </c>
      <c r="E36" s="14">
        <f t="shared" si="16"/>
        <v>49972.42</v>
      </c>
      <c r="F36" s="21">
        <f t="shared" si="17"/>
        <v>7.8561101939446463E-3</v>
      </c>
      <c r="J36" s="139" t="s">
        <v>2</v>
      </c>
      <c r="K36" s="140"/>
      <c r="L36" s="57">
        <f>L25</f>
        <v>109</v>
      </c>
      <c r="M36" s="8">
        <f t="shared" si="18"/>
        <v>0.11413612565445026</v>
      </c>
      <c r="N36" s="58">
        <f>N25</f>
        <v>202255.89</v>
      </c>
      <c r="O36" s="58">
        <f>O25</f>
        <v>244729.61999999997</v>
      </c>
      <c r="P36" s="56">
        <f t="shared" si="19"/>
        <v>3.8473679330362609E-2</v>
      </c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9" t="s">
        <v>5</v>
      </c>
      <c r="K38" s="140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11</v>
      </c>
      <c r="C39" s="8">
        <f t="shared" si="14"/>
        <v>1.1518324607329843E-2</v>
      </c>
      <c r="D39" s="13">
        <f t="shared" si="15"/>
        <v>778158.82000000007</v>
      </c>
      <c r="E39" s="22">
        <f t="shared" si="16"/>
        <v>941572.17139999999</v>
      </c>
      <c r="F39" s="21">
        <f t="shared" si="17"/>
        <v>0.14802354446853155</v>
      </c>
      <c r="G39" s="24"/>
      <c r="H39" s="24"/>
      <c r="I39" s="24"/>
      <c r="J39" s="139" t="s">
        <v>4</v>
      </c>
      <c r="K39" s="140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39</v>
      </c>
      <c r="C40" s="8">
        <f t="shared" si="14"/>
        <v>4.0837696335078534E-2</v>
      </c>
      <c r="D40" s="13">
        <f t="shared" si="15"/>
        <v>264024.16000000003</v>
      </c>
      <c r="E40" s="14">
        <f t="shared" si="16"/>
        <v>319469.23</v>
      </c>
      <c r="F40" s="21">
        <f t="shared" si="17"/>
        <v>5.0223412723551242E-2</v>
      </c>
      <c r="G40" s="24"/>
      <c r="H40" s="24"/>
      <c r="I40" s="24"/>
      <c r="J40" s="141" t="s">
        <v>0</v>
      </c>
      <c r="K40" s="142"/>
      <c r="L40" s="79">
        <f>SUM(L34:L39)</f>
        <v>955</v>
      </c>
      <c r="M40" s="17">
        <f>SUM(M34:M39)</f>
        <v>1</v>
      </c>
      <c r="N40" s="80">
        <f>SUM(N34:N39)</f>
        <v>5256993.5599999996</v>
      </c>
      <c r="O40" s="81">
        <f>SUM(O34:O39)</f>
        <v>6360962.2022000002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884</v>
      </c>
      <c r="C41" s="8">
        <f>IF(B41,B41/$B$46,"")</f>
        <v>0.92565445026178006</v>
      </c>
      <c r="D41" s="13">
        <f t="shared" si="15"/>
        <v>2150107.36</v>
      </c>
      <c r="E41" s="14">
        <f t="shared" si="16"/>
        <v>2601629.9000000004</v>
      </c>
      <c r="F41" s="21">
        <f>IF(E41,E41/$E$46,"")</f>
        <v>0.40899942764951536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">
      <c r="A46" s="61" t="s">
        <v>0</v>
      </c>
      <c r="B46" s="16">
        <f>SUM(B34:B45)</f>
        <v>955</v>
      </c>
      <c r="C46" s="17">
        <f>SUM(C34:C45)</f>
        <v>1</v>
      </c>
      <c r="D46" s="18">
        <f>SUM(D34:D45)</f>
        <v>5256993.5600000005</v>
      </c>
      <c r="E46" s="18">
        <f>SUM(E34:E45)</f>
        <v>6360962.2021999992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25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25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2025-05-22T06:31:26Z</dcterms:modified>
</cp:coreProperties>
</file>