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FCPS\"/>
    </mc:Choice>
  </mc:AlternateContent>
  <xr:revisionPtr revIDLastSave="0" documentId="8_{1693FC08-045F-45EC-ACCF-5329E652B6EF}" xr6:coauthVersionLast="47" xr6:coauthVersionMax="47" xr10:uidLastSave="{00000000-0000-0000-0000-000000000000}"/>
  <bookViews>
    <workbookView xWindow="-60" yWindow="-60" windowWidth="28920" windowHeight="15720" tabRatio="700" firstSheet="1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 s="1"/>
  <c r="E44" i="4"/>
  <c r="F44" i="4"/>
  <c r="D44" i="4"/>
  <c r="B44" i="4"/>
  <c r="C44" i="4"/>
  <c r="E44" i="1"/>
  <c r="F44" i="1" s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D23" i="7"/>
  <c r="B23" i="7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H22" i="7" s="1"/>
  <c r="E22" i="7"/>
  <c r="D22" i="7"/>
  <c r="B22" i="7"/>
  <c r="E43" i="6"/>
  <c r="F43" i="6" s="1"/>
  <c r="D43" i="6"/>
  <c r="B43" i="6"/>
  <c r="AE22" i="6"/>
  <c r="AB22" i="6"/>
  <c r="Z22" i="6"/>
  <c r="W22" i="6"/>
  <c r="U22" i="6"/>
  <c r="R22" i="6"/>
  <c r="P22" i="6"/>
  <c r="M22" i="6"/>
  <c r="E43" i="5"/>
  <c r="F43" i="5" s="1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F43" i="4" s="1"/>
  <c r="D43" i="4"/>
  <c r="B43" i="4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/>
  <c r="AE22" i="1"/>
  <c r="AB22" i="1"/>
  <c r="Z22" i="1"/>
  <c r="W22" i="1"/>
  <c r="U22" i="1"/>
  <c r="R22" i="1"/>
  <c r="P22" i="1"/>
  <c r="M22" i="1"/>
  <c r="C13" i="4"/>
  <c r="B25" i="1"/>
  <c r="B16" i="7"/>
  <c r="C16" i="7" s="1"/>
  <c r="D16" i="7"/>
  <c r="J24" i="7"/>
  <c r="E24" i="7"/>
  <c r="F24" i="7" s="1"/>
  <c r="O24" i="7"/>
  <c r="P24" i="7" s="1"/>
  <c r="T24" i="7"/>
  <c r="U24" i="7" s="1"/>
  <c r="Y24" i="7"/>
  <c r="Z24" i="7"/>
  <c r="AD24" i="7"/>
  <c r="AE24" i="7" s="1"/>
  <c r="E13" i="7"/>
  <c r="J13" i="7"/>
  <c r="K13" i="7" s="1"/>
  <c r="O13" i="7"/>
  <c r="T13" i="7"/>
  <c r="Y13" i="7"/>
  <c r="Z13" i="7"/>
  <c r="AD13" i="7"/>
  <c r="AE13" i="7" s="1"/>
  <c r="E20" i="7"/>
  <c r="J20" i="7"/>
  <c r="O20" i="7"/>
  <c r="AD20" i="7"/>
  <c r="T20" i="7"/>
  <c r="U20" i="7" s="1"/>
  <c r="Y20" i="7"/>
  <c r="E21" i="7"/>
  <c r="F21" i="7" s="1"/>
  <c r="J21" i="7"/>
  <c r="O21" i="7"/>
  <c r="AD21" i="7"/>
  <c r="T21" i="7"/>
  <c r="U21" i="7" s="1"/>
  <c r="Y21" i="7"/>
  <c r="J14" i="7"/>
  <c r="O14" i="7"/>
  <c r="E14" i="7"/>
  <c r="T14" i="7"/>
  <c r="U14" i="7" s="1"/>
  <c r="Y14" i="7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E16" i="7"/>
  <c r="T16" i="7"/>
  <c r="Y16" i="7"/>
  <c r="Z16" i="7" s="1"/>
  <c r="AD16" i="7"/>
  <c r="J17" i="7"/>
  <c r="K17" i="7"/>
  <c r="O17" i="7"/>
  <c r="P17" i="7" s="1"/>
  <c r="E17" i="7"/>
  <c r="T17" i="7"/>
  <c r="U17" i="7" s="1"/>
  <c r="Y17" i="7"/>
  <c r="Z17" i="7" s="1"/>
  <c r="AD17" i="7"/>
  <c r="J18" i="7"/>
  <c r="K18" i="7" s="1"/>
  <c r="O18" i="7"/>
  <c r="P18" i="7" s="1"/>
  <c r="AD18" i="7"/>
  <c r="AE18" i="7" s="1"/>
  <c r="E18" i="7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4" i="7"/>
  <c r="D24" i="7"/>
  <c r="N24" i="7"/>
  <c r="S24" i="7"/>
  <c r="X24" i="7"/>
  <c r="AC24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 s="1"/>
  <c r="Q24" i="7"/>
  <c r="R24" i="7" s="1"/>
  <c r="V24" i="7"/>
  <c r="W24" i="7" s="1"/>
  <c r="AA24" i="7"/>
  <c r="AB24" i="7" s="1"/>
  <c r="G16" i="7"/>
  <c r="L16" i="7"/>
  <c r="M16" i="7" s="1"/>
  <c r="Q16" i="7"/>
  <c r="V16" i="7"/>
  <c r="W16" i="7" s="1"/>
  <c r="AA16" i="7"/>
  <c r="AB16" i="7" s="1"/>
  <c r="B13" i="7"/>
  <c r="G13" i="7"/>
  <c r="L13" i="7"/>
  <c r="Q13" i="7"/>
  <c r="V13" i="7"/>
  <c r="AA13" i="7"/>
  <c r="AB13" i="7" s="1"/>
  <c r="B20" i="7"/>
  <c r="C20" i="7" s="1"/>
  <c r="G20" i="7"/>
  <c r="L20" i="7"/>
  <c r="AA20" i="7"/>
  <c r="AB20" i="7" s="1"/>
  <c r="Q20" i="7"/>
  <c r="R20" i="7" s="1"/>
  <c r="V20" i="7"/>
  <c r="B21" i="7"/>
  <c r="C21" i="7" s="1"/>
  <c r="G21" i="7"/>
  <c r="L21" i="7"/>
  <c r="AA21" i="7"/>
  <c r="AB21" i="7" s="1"/>
  <c r="Q21" i="7"/>
  <c r="R21" i="7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Q15" i="7"/>
  <c r="R15" i="7" s="1"/>
  <c r="V15" i="7"/>
  <c r="W15" i="7" s="1"/>
  <c r="AA15" i="7"/>
  <c r="AB15" i="7" s="1"/>
  <c r="G17" i="7"/>
  <c r="H17" i="7"/>
  <c r="L17" i="7"/>
  <c r="M17" i="7" s="1"/>
  <c r="B17" i="7"/>
  <c r="C17" i="7" s="1"/>
  <c r="Q17" i="7"/>
  <c r="B38" i="7" s="1"/>
  <c r="C38" i="7" s="1"/>
  <c r="V17" i="7"/>
  <c r="W17" i="7" s="1"/>
  <c r="AA17" i="7"/>
  <c r="G18" i="7"/>
  <c r="L18" i="7"/>
  <c r="AA18" i="7"/>
  <c r="B18" i="7"/>
  <c r="Q18" i="7"/>
  <c r="R18" i="7" s="1"/>
  <c r="V18" i="7"/>
  <c r="W18" i="7" s="1"/>
  <c r="G19" i="7"/>
  <c r="L19" i="7"/>
  <c r="AA19" i="7"/>
  <c r="AA25" i="7" s="1"/>
  <c r="L38" i="7" s="1"/>
  <c r="M38" i="7" s="1"/>
  <c r="B19" i="7"/>
  <c r="Q19" i="7"/>
  <c r="R19" i="7" s="1"/>
  <c r="V19" i="7"/>
  <c r="W19" i="7" s="1"/>
  <c r="J25" i="6"/>
  <c r="O35" i="6" s="1"/>
  <c r="E25" i="6"/>
  <c r="O34" i="6" s="1"/>
  <c r="P34" i="6" s="1"/>
  <c r="O25" i="6"/>
  <c r="O36" i="6" s="1"/>
  <c r="Y25" i="6"/>
  <c r="O38" i="6" s="1"/>
  <c r="P38" i="6" s="1"/>
  <c r="T25" i="6"/>
  <c r="O37" i="6" s="1"/>
  <c r="P37" i="6" s="1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 s="1"/>
  <c r="AC25" i="6"/>
  <c r="N39" i="6" s="1"/>
  <c r="G25" i="6"/>
  <c r="L35" i="6" s="1"/>
  <c r="H15" i="6"/>
  <c r="B25" i="6"/>
  <c r="L25" i="6"/>
  <c r="L36" i="6" s="1"/>
  <c r="V25" i="6"/>
  <c r="L38" i="6" s="1"/>
  <c r="M38" i="6" s="1"/>
  <c r="Q25" i="6"/>
  <c r="L37" i="6" s="1"/>
  <c r="M37" i="6" s="1"/>
  <c r="AA25" i="6"/>
  <c r="L39" i="6" s="1"/>
  <c r="M39" i="6" s="1"/>
  <c r="E45" i="6"/>
  <c r="F45" i="6" s="1"/>
  <c r="E34" i="6"/>
  <c r="F34" i="6" s="1"/>
  <c r="E35" i="6"/>
  <c r="F35" i="6" s="1"/>
  <c r="E36" i="6"/>
  <c r="E37" i="6"/>
  <c r="E38" i="6"/>
  <c r="F38" i="6" s="1"/>
  <c r="E39" i="6"/>
  <c r="F39" i="6" s="1"/>
  <c r="E40" i="6"/>
  <c r="E41" i="6"/>
  <c r="E42" i="6"/>
  <c r="D45" i="6"/>
  <c r="D34" i="6"/>
  <c r="D35" i="6"/>
  <c r="D36" i="6"/>
  <c r="D37" i="6"/>
  <c r="D38" i="6"/>
  <c r="D39" i="6"/>
  <c r="D40" i="6"/>
  <c r="D41" i="6"/>
  <c r="D42" i="6"/>
  <c r="B45" i="6"/>
  <c r="B42" i="6"/>
  <c r="B34" i="6"/>
  <c r="B35" i="6"/>
  <c r="B36" i="6"/>
  <c r="B37" i="6"/>
  <c r="C37" i="6" s="1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18" i="6"/>
  <c r="P20" i="6"/>
  <c r="P21" i="6"/>
  <c r="P24" i="6"/>
  <c r="M14" i="6"/>
  <c r="M15" i="6"/>
  <c r="M16" i="6"/>
  <c r="M20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AC25" i="5"/>
  <c r="N39" i="5"/>
  <c r="AA25" i="5"/>
  <c r="L39" i="5" s="1"/>
  <c r="M39" i="5" s="1"/>
  <c r="E25" i="5"/>
  <c r="O34" i="5" s="1"/>
  <c r="J25" i="5"/>
  <c r="O35" i="5" s="1"/>
  <c r="O25" i="5"/>
  <c r="P19" i="5" s="1"/>
  <c r="O36" i="5"/>
  <c r="T25" i="5"/>
  <c r="O37" i="5" s="1"/>
  <c r="Y25" i="5"/>
  <c r="O38" i="5" s="1"/>
  <c r="P38" i="5" s="1"/>
  <c r="Z18" i="5"/>
  <c r="D25" i="5"/>
  <c r="N34" i="5" s="1"/>
  <c r="I25" i="5"/>
  <c r="N35" i="5" s="1"/>
  <c r="N25" i="5"/>
  <c r="N36" i="5" s="1"/>
  <c r="S25" i="5"/>
  <c r="N37" i="5" s="1"/>
  <c r="X25" i="5"/>
  <c r="N38" i="5" s="1"/>
  <c r="B25" i="5"/>
  <c r="L34" i="5"/>
  <c r="M34" i="5" s="1"/>
  <c r="G25" i="5"/>
  <c r="L35" i="5" s="1"/>
  <c r="L25" i="5"/>
  <c r="L36" i="5" s="1"/>
  <c r="Q25" i="5"/>
  <c r="L37" i="5" s="1"/>
  <c r="M37" i="5" s="1"/>
  <c r="V25" i="5"/>
  <c r="L38" i="5" s="1"/>
  <c r="M38" i="5" s="1"/>
  <c r="E34" i="5"/>
  <c r="E35" i="5"/>
  <c r="F35" i="5" s="1"/>
  <c r="E36" i="5"/>
  <c r="E41" i="5"/>
  <c r="E42" i="5"/>
  <c r="E39" i="5"/>
  <c r="F39" i="5" s="1"/>
  <c r="E40" i="5"/>
  <c r="E45" i="5"/>
  <c r="E37" i="5"/>
  <c r="F37" i="5" s="1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C36" i="5" s="1"/>
  <c r="B41" i="5"/>
  <c r="B42" i="5"/>
  <c r="B45" i="5"/>
  <c r="B39" i="5"/>
  <c r="B40" i="5"/>
  <c r="B37" i="5"/>
  <c r="B38" i="5"/>
  <c r="C38" i="5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K16" i="5"/>
  <c r="K17" i="5"/>
  <c r="H16" i="5"/>
  <c r="H17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F36" i="4" s="1"/>
  <c r="E37" i="4"/>
  <c r="E38" i="4"/>
  <c r="E39" i="4"/>
  <c r="F39" i="4" s="1"/>
  <c r="E40" i="4"/>
  <c r="E41" i="4"/>
  <c r="E42" i="4"/>
  <c r="D45" i="4"/>
  <c r="B45" i="4"/>
  <c r="C45" i="4" s="1"/>
  <c r="B42" i="4"/>
  <c r="B34" i="4"/>
  <c r="B35" i="4"/>
  <c r="B36" i="4"/>
  <c r="C36" i="4" s="1"/>
  <c r="B37" i="4"/>
  <c r="C37" i="4"/>
  <c r="B38" i="4"/>
  <c r="C38" i="4" s="1"/>
  <c r="B39" i="4"/>
  <c r="C39" i="4" s="1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/>
  <c r="P39" i="4" s="1"/>
  <c r="AC25" i="4"/>
  <c r="N39" i="4" s="1"/>
  <c r="AB13" i="4"/>
  <c r="AB25" i="4" s="1"/>
  <c r="AB14" i="4"/>
  <c r="AB15" i="4"/>
  <c r="AB16" i="4"/>
  <c r="AB17" i="4"/>
  <c r="AB18" i="4"/>
  <c r="AB19" i="4"/>
  <c r="AB20" i="4"/>
  <c r="AB21" i="4"/>
  <c r="AB24" i="4"/>
  <c r="AA25" i="4"/>
  <c r="Z13" i="4"/>
  <c r="Z14" i="4"/>
  <c r="Z15" i="4"/>
  <c r="Z16" i="4"/>
  <c r="Z18" i="4"/>
  <c r="Z19" i="4"/>
  <c r="Y25" i="4"/>
  <c r="O38" i="4" s="1"/>
  <c r="P38" i="4" s="1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O37" i="4" s="1"/>
  <c r="P37" i="4" s="1"/>
  <c r="U13" i="4"/>
  <c r="U14" i="4"/>
  <c r="U15" i="4"/>
  <c r="U16" i="4"/>
  <c r="U17" i="4"/>
  <c r="U18" i="4"/>
  <c r="U19" i="4"/>
  <c r="U20" i="4"/>
  <c r="U21" i="4"/>
  <c r="U24" i="4"/>
  <c r="S25" i="4"/>
  <c r="N37" i="4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O36" i="4" s="1"/>
  <c r="P19" i="4"/>
  <c r="P17" i="4"/>
  <c r="P24" i="4"/>
  <c r="N25" i="4"/>
  <c r="N36" i="4" s="1"/>
  <c r="L25" i="4"/>
  <c r="L36" i="4" s="1"/>
  <c r="M19" i="4"/>
  <c r="M15" i="4"/>
  <c r="M16" i="4"/>
  <c r="M17" i="4"/>
  <c r="M18" i="4"/>
  <c r="M24" i="4"/>
  <c r="J25" i="4"/>
  <c r="O35" i="4" s="1"/>
  <c r="K16" i="4"/>
  <c r="K17" i="4"/>
  <c r="I25" i="4"/>
  <c r="N35" i="4" s="1"/>
  <c r="G25" i="4"/>
  <c r="L35" i="4" s="1"/>
  <c r="H16" i="4"/>
  <c r="H17" i="4"/>
  <c r="E25" i="4"/>
  <c r="O34" i="4" s="1"/>
  <c r="P34" i="4" s="1"/>
  <c r="F18" i="4"/>
  <c r="F13" i="4"/>
  <c r="F16" i="4"/>
  <c r="F17" i="4"/>
  <c r="F19" i="4"/>
  <c r="F21" i="4"/>
  <c r="F24" i="4"/>
  <c r="D25" i="4"/>
  <c r="N34" i="4" s="1"/>
  <c r="B25" i="4"/>
  <c r="L34" i="4" s="1"/>
  <c r="C16" i="4"/>
  <c r="C17" i="4"/>
  <c r="C19" i="4"/>
  <c r="C21" i="4"/>
  <c r="C24" i="4"/>
  <c r="L39" i="4"/>
  <c r="M39" i="4" s="1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P21" i="1" s="1"/>
  <c r="E25" i="1"/>
  <c r="O34" i="1" s="1"/>
  <c r="P34" i="1" s="1"/>
  <c r="Y25" i="1"/>
  <c r="O38" i="1" s="1"/>
  <c r="P38" i="1" s="1"/>
  <c r="I25" i="1"/>
  <c r="N35" i="1" s="1"/>
  <c r="N25" i="1"/>
  <c r="N36" i="1" s="1"/>
  <c r="D25" i="1"/>
  <c r="N34" i="1" s="1"/>
  <c r="X25" i="1"/>
  <c r="N38" i="1" s="1"/>
  <c r="G25" i="1"/>
  <c r="H19" i="1" s="1"/>
  <c r="H22" i="1"/>
  <c r="L25" i="1"/>
  <c r="M21" i="1" s="1"/>
  <c r="M20" i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19" i="1"/>
  <c r="P18" i="1"/>
  <c r="P17" i="1"/>
  <c r="P15" i="1"/>
  <c r="P14" i="1"/>
  <c r="M24" i="1"/>
  <c r="M19" i="1"/>
  <c r="M18" i="1"/>
  <c r="M17" i="1"/>
  <c r="M16" i="1"/>
  <c r="M15" i="1"/>
  <c r="M14" i="1"/>
  <c r="K24" i="1"/>
  <c r="K19" i="1"/>
  <c r="K18" i="1"/>
  <c r="K17" i="1"/>
  <c r="K16" i="1"/>
  <c r="K15" i="1"/>
  <c r="K14" i="1"/>
  <c r="H17" i="1"/>
  <c r="H15" i="1"/>
  <c r="C24" i="1"/>
  <c r="C21" i="1"/>
  <c r="C20" i="1"/>
  <c r="C19" i="1"/>
  <c r="C18" i="1"/>
  <c r="C17" i="1"/>
  <c r="C16" i="1"/>
  <c r="C15" i="1"/>
  <c r="C14" i="1"/>
  <c r="E45" i="1"/>
  <c r="F45" i="1" s="1"/>
  <c r="E42" i="1"/>
  <c r="E34" i="1"/>
  <c r="E41" i="1"/>
  <c r="E35" i="1"/>
  <c r="E36" i="1"/>
  <c r="F36" i="1" s="1"/>
  <c r="E37" i="1"/>
  <c r="F37" i="1" s="1"/>
  <c r="E38" i="1"/>
  <c r="F38" i="1" s="1"/>
  <c r="E39" i="1"/>
  <c r="F39" i="1" s="1"/>
  <c r="E40" i="1"/>
  <c r="D45" i="1"/>
  <c r="D42" i="1"/>
  <c r="D34" i="1"/>
  <c r="D41" i="1"/>
  <c r="D35" i="1"/>
  <c r="D36" i="1"/>
  <c r="D37" i="1"/>
  <c r="D38" i="1"/>
  <c r="D39" i="1"/>
  <c r="D40" i="1"/>
  <c r="B45" i="1"/>
  <c r="B42" i="1"/>
  <c r="B34" i="1"/>
  <c r="C34" i="1" s="1"/>
  <c r="B41" i="1"/>
  <c r="B35" i="1"/>
  <c r="C35" i="1" s="1"/>
  <c r="B36" i="1"/>
  <c r="C36" i="1" s="1"/>
  <c r="B37" i="1"/>
  <c r="C37" i="1" s="1"/>
  <c r="B38" i="1"/>
  <c r="B39" i="1"/>
  <c r="B40" i="1"/>
  <c r="AE13" i="1"/>
  <c r="AD25" i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O39" i="1"/>
  <c r="P39" i="1" s="1"/>
  <c r="AE16" i="7"/>
  <c r="F22" i="1"/>
  <c r="F23" i="1"/>
  <c r="F24" i="1"/>
  <c r="C22" i="1"/>
  <c r="C23" i="1"/>
  <c r="F22" i="6"/>
  <c r="L34" i="6"/>
  <c r="C22" i="6"/>
  <c r="H19" i="6"/>
  <c r="M18" i="6"/>
  <c r="M13" i="6"/>
  <c r="P14" i="6"/>
  <c r="Z21" i="6"/>
  <c r="H22" i="6"/>
  <c r="K22" i="6"/>
  <c r="M13" i="5"/>
  <c r="H22" i="5"/>
  <c r="K22" i="5"/>
  <c r="M14" i="4"/>
  <c r="P21" i="4"/>
  <c r="H22" i="4"/>
  <c r="K13" i="4"/>
  <c r="K22" i="4"/>
  <c r="Z21" i="4"/>
  <c r="L34" i="1"/>
  <c r="M34" i="1" s="1"/>
  <c r="F20" i="1"/>
  <c r="F13" i="1"/>
  <c r="C13" i="1"/>
  <c r="H16" i="1"/>
  <c r="H13" i="1"/>
  <c r="H14" i="1"/>
  <c r="H18" i="1"/>
  <c r="H24" i="1"/>
  <c r="Z18" i="6"/>
  <c r="C20" i="6"/>
  <c r="C13" i="6"/>
  <c r="F14" i="6"/>
  <c r="K15" i="6"/>
  <c r="R16" i="6"/>
  <c r="U16" i="6"/>
  <c r="U13" i="6"/>
  <c r="H18" i="6"/>
  <c r="H13" i="6"/>
  <c r="H24" i="6"/>
  <c r="H14" i="6"/>
  <c r="K19" i="6"/>
  <c r="K14" i="6"/>
  <c r="K18" i="6"/>
  <c r="K21" i="6"/>
  <c r="K13" i="6"/>
  <c r="F13" i="6"/>
  <c r="W19" i="6"/>
  <c r="W18" i="6"/>
  <c r="K24" i="6"/>
  <c r="H14" i="5"/>
  <c r="H24" i="5"/>
  <c r="H18" i="5"/>
  <c r="K15" i="5"/>
  <c r="K18" i="5"/>
  <c r="K14" i="5"/>
  <c r="K21" i="5"/>
  <c r="P15" i="5"/>
  <c r="P18" i="5"/>
  <c r="P13" i="5"/>
  <c r="P14" i="5"/>
  <c r="H15" i="5"/>
  <c r="K13" i="5"/>
  <c r="W18" i="5"/>
  <c r="R16" i="5"/>
  <c r="H13" i="5"/>
  <c r="K19" i="5"/>
  <c r="K20" i="5"/>
  <c r="C14" i="5"/>
  <c r="C13" i="5"/>
  <c r="F23" i="7"/>
  <c r="AE21" i="5"/>
  <c r="AE20" i="5"/>
  <c r="C20" i="5"/>
  <c r="F21" i="5"/>
  <c r="F20" i="5"/>
  <c r="C43" i="6"/>
  <c r="Y25" i="7"/>
  <c r="O39" i="7" s="1"/>
  <c r="P39" i="7" s="1"/>
  <c r="Z20" i="7"/>
  <c r="P15" i="4"/>
  <c r="H15" i="4"/>
  <c r="H18" i="4"/>
  <c r="H14" i="4"/>
  <c r="K15" i="4"/>
  <c r="K14" i="4"/>
  <c r="K18" i="4"/>
  <c r="C15" i="4"/>
  <c r="F15" i="4"/>
  <c r="P14" i="4"/>
  <c r="P13" i="4"/>
  <c r="P18" i="4"/>
  <c r="H24" i="4"/>
  <c r="K19" i="4"/>
  <c r="K20" i="4"/>
  <c r="K24" i="4"/>
  <c r="C14" i="4"/>
  <c r="F14" i="4"/>
  <c r="F20" i="4"/>
  <c r="K21" i="4"/>
  <c r="W17" i="4"/>
  <c r="Z17" i="4"/>
  <c r="C18" i="4"/>
  <c r="C20" i="4"/>
  <c r="H13" i="4"/>
  <c r="M13" i="4"/>
  <c r="W20" i="4"/>
  <c r="M20" i="4"/>
  <c r="P20" i="4"/>
  <c r="K22" i="7"/>
  <c r="Z14" i="7"/>
  <c r="D36" i="7"/>
  <c r="F37" i="4"/>
  <c r="F43" i="1"/>
  <c r="C23" i="7"/>
  <c r="C44" i="1"/>
  <c r="F22" i="7"/>
  <c r="F35" i="1"/>
  <c r="C36" i="6"/>
  <c r="C43" i="5"/>
  <c r="P39" i="5"/>
  <c r="P37" i="5"/>
  <c r="C43" i="4"/>
  <c r="C45" i="1"/>
  <c r="C39" i="1"/>
  <c r="C15" i="7"/>
  <c r="K24" i="7"/>
  <c r="F37" i="6"/>
  <c r="C39" i="6"/>
  <c r="C35" i="6"/>
  <c r="U13" i="7"/>
  <c r="U16" i="7"/>
  <c r="C34" i="6"/>
  <c r="M34" i="6"/>
  <c r="AB18" i="7"/>
  <c r="AB19" i="7"/>
  <c r="C45" i="6"/>
  <c r="C45" i="5"/>
  <c r="F45" i="5"/>
  <c r="AE20" i="7"/>
  <c r="R16" i="7"/>
  <c r="C37" i="5"/>
  <c r="F36" i="5"/>
  <c r="F34" i="5"/>
  <c r="C35" i="5"/>
  <c r="F18" i="7"/>
  <c r="C34" i="5"/>
  <c r="F13" i="7"/>
  <c r="F20" i="7"/>
  <c r="W20" i="7"/>
  <c r="Z21" i="7"/>
  <c r="AE21" i="7"/>
  <c r="AE17" i="7"/>
  <c r="C35" i="4"/>
  <c r="F38" i="4"/>
  <c r="F45" i="4"/>
  <c r="K15" i="7"/>
  <c r="K14" i="7"/>
  <c r="AB17" i="7"/>
  <c r="C18" i="7"/>
  <c r="C13" i="7"/>
  <c r="F34" i="4"/>
  <c r="R13" i="7"/>
  <c r="M18" i="7"/>
  <c r="M13" i="7"/>
  <c r="P13" i="7"/>
  <c r="P15" i="7"/>
  <c r="P14" i="7"/>
  <c r="M14" i="7"/>
  <c r="H15" i="7"/>
  <c r="H16" i="7"/>
  <c r="H13" i="7"/>
  <c r="H14" i="7"/>
  <c r="H18" i="7"/>
  <c r="H24" i="7"/>
  <c r="M34" i="4"/>
  <c r="M21" i="6" l="1"/>
  <c r="M19" i="6"/>
  <c r="K20" i="6"/>
  <c r="K25" i="6" s="1"/>
  <c r="H20" i="6"/>
  <c r="P19" i="6"/>
  <c r="F25" i="4"/>
  <c r="B39" i="7"/>
  <c r="C39" i="7" s="1"/>
  <c r="E43" i="7"/>
  <c r="F43" i="7" s="1"/>
  <c r="B44" i="7"/>
  <c r="C44" i="7" s="1"/>
  <c r="R17" i="7"/>
  <c r="H19" i="4"/>
  <c r="M21" i="4"/>
  <c r="R25" i="7"/>
  <c r="H19" i="5"/>
  <c r="U25" i="6"/>
  <c r="C25" i="1"/>
  <c r="AE25" i="6"/>
  <c r="B46" i="6"/>
  <c r="C42" i="6" s="1"/>
  <c r="H20" i="4"/>
  <c r="P20" i="5"/>
  <c r="M21" i="5"/>
  <c r="M20" i="5"/>
  <c r="M19" i="5"/>
  <c r="H20" i="5"/>
  <c r="H21" i="5"/>
  <c r="H25" i="5" s="1"/>
  <c r="P21" i="5"/>
  <c r="P25" i="5"/>
  <c r="D46" i="5"/>
  <c r="H21" i="4"/>
  <c r="P25" i="4"/>
  <c r="M25" i="4"/>
  <c r="P34" i="5"/>
  <c r="O40" i="5"/>
  <c r="P36" i="5" s="1"/>
  <c r="L40" i="4"/>
  <c r="M36" i="4" s="1"/>
  <c r="AB25" i="7"/>
  <c r="H25" i="6"/>
  <c r="B46" i="4"/>
  <c r="C41" i="4" s="1"/>
  <c r="F25" i="5"/>
  <c r="F25" i="6"/>
  <c r="Z25" i="6"/>
  <c r="B37" i="7"/>
  <c r="C37" i="7" s="1"/>
  <c r="T25" i="7"/>
  <c r="O37" i="7" s="1"/>
  <c r="P37" i="7" s="1"/>
  <c r="F25" i="1"/>
  <c r="D46" i="1"/>
  <c r="C25" i="4"/>
  <c r="W25" i="1"/>
  <c r="Z25" i="1"/>
  <c r="O36" i="1"/>
  <c r="D46" i="6"/>
  <c r="Q25" i="7"/>
  <c r="L37" i="7" s="1"/>
  <c r="M37" i="7" s="1"/>
  <c r="K20" i="1"/>
  <c r="N40" i="4"/>
  <c r="Z25" i="4"/>
  <c r="AC25" i="7"/>
  <c r="N38" i="7" s="1"/>
  <c r="S25" i="7"/>
  <c r="N37" i="7" s="1"/>
  <c r="D38" i="7"/>
  <c r="D35" i="7"/>
  <c r="U25" i="7"/>
  <c r="E36" i="7"/>
  <c r="F36" i="7" s="1"/>
  <c r="D44" i="7"/>
  <c r="N40" i="6"/>
  <c r="E44" i="7"/>
  <c r="F44" i="7" s="1"/>
  <c r="P20" i="1"/>
  <c r="D41" i="7"/>
  <c r="H20" i="1"/>
  <c r="O40" i="1"/>
  <c r="P36" i="1" s="1"/>
  <c r="B42" i="7"/>
  <c r="L36" i="1"/>
  <c r="J25" i="7"/>
  <c r="K20" i="7" s="1"/>
  <c r="K21" i="1"/>
  <c r="K25" i="1" s="1"/>
  <c r="D42" i="7"/>
  <c r="H21" i="1"/>
  <c r="L35" i="1"/>
  <c r="G25" i="7"/>
  <c r="U25" i="5"/>
  <c r="Z25" i="5"/>
  <c r="C39" i="5"/>
  <c r="B46" i="5"/>
  <c r="R25" i="6"/>
  <c r="C38" i="1"/>
  <c r="B46" i="1"/>
  <c r="C41" i="1" s="1"/>
  <c r="D46" i="4"/>
  <c r="R25" i="4"/>
  <c r="L40" i="6"/>
  <c r="M35" i="6" s="1"/>
  <c r="K25" i="4"/>
  <c r="E46" i="4"/>
  <c r="F41" i="4" s="1"/>
  <c r="F35" i="4"/>
  <c r="W25" i="5"/>
  <c r="AB25" i="5"/>
  <c r="AE25" i="5"/>
  <c r="C25" i="6"/>
  <c r="O40" i="4"/>
  <c r="P35" i="4" s="1"/>
  <c r="U25" i="4"/>
  <c r="L40" i="5"/>
  <c r="M36" i="5" s="1"/>
  <c r="AE25" i="7"/>
  <c r="C34" i="4"/>
  <c r="P25" i="6"/>
  <c r="AE25" i="1"/>
  <c r="E46" i="1"/>
  <c r="F42" i="1" s="1"/>
  <c r="P25" i="1"/>
  <c r="O40" i="6"/>
  <c r="P36" i="6" s="1"/>
  <c r="W25" i="6"/>
  <c r="D39" i="7"/>
  <c r="X25" i="7"/>
  <c r="N39" i="7" s="1"/>
  <c r="F15" i="7"/>
  <c r="B25" i="7"/>
  <c r="L34" i="7" s="1"/>
  <c r="W25" i="4"/>
  <c r="E45" i="7"/>
  <c r="F45" i="7" s="1"/>
  <c r="AD25" i="7"/>
  <c r="O38" i="7" s="1"/>
  <c r="P38" i="7" s="1"/>
  <c r="M25" i="6"/>
  <c r="R25" i="1"/>
  <c r="U25" i="1"/>
  <c r="N40" i="1"/>
  <c r="E46" i="5"/>
  <c r="F42" i="5" s="1"/>
  <c r="N40" i="5"/>
  <c r="E46" i="6"/>
  <c r="F42" i="6" s="1"/>
  <c r="F36" i="6"/>
  <c r="B35" i="7"/>
  <c r="C35" i="7" s="1"/>
  <c r="W13" i="7"/>
  <c r="W25" i="7" s="1"/>
  <c r="V25" i="7"/>
  <c r="L39" i="7" s="1"/>
  <c r="M39" i="7" s="1"/>
  <c r="B34" i="7"/>
  <c r="E40" i="7"/>
  <c r="F17" i="7"/>
  <c r="E38" i="7"/>
  <c r="F38" i="7" s="1"/>
  <c r="P16" i="7"/>
  <c r="O25" i="7"/>
  <c r="P20" i="7" s="1"/>
  <c r="E25" i="7"/>
  <c r="O34" i="7" s="1"/>
  <c r="E34" i="7"/>
  <c r="B43" i="7"/>
  <c r="C43" i="7" s="1"/>
  <c r="C22" i="7"/>
  <c r="D43" i="7"/>
  <c r="AB25" i="6"/>
  <c r="D25" i="7"/>
  <c r="N34" i="7" s="1"/>
  <c r="E39" i="7"/>
  <c r="F39" i="7" s="1"/>
  <c r="D34" i="7"/>
  <c r="M25" i="1"/>
  <c r="AB25" i="1"/>
  <c r="B36" i="7"/>
  <c r="C36" i="7" s="1"/>
  <c r="F16" i="7"/>
  <c r="E37" i="7"/>
  <c r="F37" i="7" s="1"/>
  <c r="Z25" i="7"/>
  <c r="F34" i="1"/>
  <c r="L25" i="7"/>
  <c r="M19" i="7" s="1"/>
  <c r="C25" i="5"/>
  <c r="K25" i="5"/>
  <c r="AE25" i="4"/>
  <c r="R25" i="5"/>
  <c r="C19" i="7"/>
  <c r="C25" i="7" s="1"/>
  <c r="B40" i="7"/>
  <c r="B41" i="7"/>
  <c r="C24" i="7"/>
  <c r="B45" i="7"/>
  <c r="C45" i="7" s="1"/>
  <c r="D40" i="7"/>
  <c r="N25" i="7"/>
  <c r="N36" i="7" s="1"/>
  <c r="I25" i="7"/>
  <c r="N35" i="7" s="1"/>
  <c r="D45" i="7"/>
  <c r="E35" i="7"/>
  <c r="F35" i="7" s="1"/>
  <c r="F14" i="7"/>
  <c r="E42" i="7"/>
  <c r="E41" i="7"/>
  <c r="D37" i="7"/>
  <c r="M36" i="6" l="1"/>
  <c r="M40" i="6" s="1"/>
  <c r="F40" i="6"/>
  <c r="F41" i="6"/>
  <c r="C40" i="6"/>
  <c r="C41" i="6"/>
  <c r="P35" i="6"/>
  <c r="P40" i="6" s="1"/>
  <c r="F46" i="6"/>
  <c r="H25" i="4"/>
  <c r="L40" i="1"/>
  <c r="M35" i="1" s="1"/>
  <c r="P35" i="1"/>
  <c r="M25" i="5"/>
  <c r="F41" i="5"/>
  <c r="C40" i="5"/>
  <c r="C41" i="5"/>
  <c r="F40" i="5"/>
  <c r="P35" i="5"/>
  <c r="P40" i="5" s="1"/>
  <c r="M35" i="5"/>
  <c r="M40" i="5" s="1"/>
  <c r="C42" i="5"/>
  <c r="P19" i="7"/>
  <c r="F40" i="4"/>
  <c r="C40" i="4"/>
  <c r="F42" i="4"/>
  <c r="M35" i="4"/>
  <c r="M40" i="4" s="1"/>
  <c r="C42" i="4"/>
  <c r="P36" i="4"/>
  <c r="P40" i="4" s="1"/>
  <c r="H25" i="1"/>
  <c r="L36" i="7"/>
  <c r="M20" i="7"/>
  <c r="F41" i="1"/>
  <c r="H21" i="7"/>
  <c r="H20" i="7"/>
  <c r="O36" i="7"/>
  <c r="P21" i="7"/>
  <c r="P40" i="1"/>
  <c r="M21" i="7"/>
  <c r="M36" i="1"/>
  <c r="M40" i="1" s="1"/>
  <c r="F40" i="1"/>
  <c r="O35" i="7"/>
  <c r="K19" i="7"/>
  <c r="K21" i="7"/>
  <c r="N40" i="7"/>
  <c r="C40" i="1"/>
  <c r="C42" i="1"/>
  <c r="L35" i="7"/>
  <c r="H19" i="7"/>
  <c r="D46" i="7"/>
  <c r="P34" i="7"/>
  <c r="B46" i="7"/>
  <c r="C41" i="7" s="1"/>
  <c r="C34" i="7"/>
  <c r="E46" i="7"/>
  <c r="F42" i="7" s="1"/>
  <c r="F34" i="7"/>
  <c r="F25" i="7"/>
  <c r="M34" i="7"/>
  <c r="C46" i="6" l="1"/>
  <c r="F46" i="1"/>
  <c r="C46" i="4"/>
  <c r="F46" i="5"/>
  <c r="P25" i="7"/>
  <c r="C46" i="5"/>
  <c r="F46" i="4"/>
  <c r="H25" i="7"/>
  <c r="M25" i="7"/>
  <c r="O40" i="7"/>
  <c r="P35" i="7" s="1"/>
  <c r="L40" i="7"/>
  <c r="M36" i="7" s="1"/>
  <c r="K25" i="7"/>
  <c r="F41" i="7"/>
  <c r="C46" i="1"/>
  <c r="F40" i="7"/>
  <c r="C40" i="7"/>
  <c r="C42" i="7"/>
  <c r="M35" i="7" l="1"/>
  <c r="M40" i="7" s="1"/>
  <c r="F46" i="7"/>
  <c r="P36" i="7"/>
  <c r="P40" i="7" s="1"/>
  <c r="C46" i="7"/>
</calcChain>
</file>

<file path=xl/sharedStrings.xml><?xml version="1.0" encoding="utf-8"?>
<sst xmlns="http://schemas.openxmlformats.org/spreadsheetml/2006/main" count="457" uniqueCount="62">
  <si>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</si>
  <si>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</si>
  <si>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</si>
  <si>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</si>
  <si>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</si>
  <si>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</si>
  <si>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</si>
  <si>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</si>
  <si>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</si>
  <si>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</si>
  <si>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</si>
  <si>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</si>
  <si>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</si>
  <si>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</si>
  <si>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</si>
  <si>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</si>
  <si>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</si>
  <si>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</si>
  <si>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</si>
  <si>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</si>
  <si>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</si>
  <si>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</si>
  <si>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</si>
  <si>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</si>
  <si>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</si>
  <si>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</si>
  <si>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</si>
  <si>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</si>
  <si>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</si>
  <si>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</si>
  <si>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</si>
  <si>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</si>
  <si>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</si>
  <si>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</si>
  <si>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</si>
  <si>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</si>
  <si>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</si>
  <si>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</si>
  <si>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</si>
  <si>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</si>
  <si>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</si>
  <si>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</si>
  <si>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</si>
  <si>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</si>
  <si>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</si>
  <si>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</si>
  <si>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</si>
  <si>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</si>
  <si>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</si>
  <si>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</si>
  <si>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</si>
  <si>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</si>
  <si>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</si>
  <si>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</si>
  <si>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</si>
  <si>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</si>
  <si>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</si>
  <si>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</si>
  <si>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</si>
  <si>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Fundació Carles Pi i Sunyer d'Estudis Autonòmics i Locals (FCPS)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</si>
  <si>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t>
  </si>
  <si>
    <t>https://bcnroc.ajuntament.barcelona.cat/jspui/bitstream/11703/135210/3/GM_Pressupost2024.pdf#page=247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</si>
</sst>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AB-48EB-8F2B-4BECE5242FEB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AB-48EB-8F2B-4BECE5242FEB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AB-48EB-8F2B-4BECE5242FEB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AB-48EB-8F2B-4BECE5242FEB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AB-48EB-8F2B-4BECE5242FEB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AB-48EB-8F2B-4BECE5242FEB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AB-48EB-8F2B-4BECE5242FEB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AB-48EB-8F2B-4BECE5242FEB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AB-48EB-8F2B-4BECE5242FEB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AB-48EB-8F2B-4BECE5242FE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</c:v>
                </c:pt>
                <c:pt idx="7">
                  <c:v>49</c:v>
                </c:pt>
                <c:pt idx="8">
                  <c:v>120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BAB-48EB-8F2B-4BECE5242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74-452A-8C9C-481D54E4BBDE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74-452A-8C9C-481D54E4BBDE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74-452A-8C9C-481D54E4BBDE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74-452A-8C9C-481D54E4BBDE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74-452A-8C9C-481D54E4BBDE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74-452A-8C9C-481D54E4BBDE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74-452A-8C9C-481D54E4BBDE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74-452A-8C9C-481D54E4BBDE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74-452A-8C9C-481D54E4BBDE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74-452A-8C9C-481D54E4BBD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2962.6899999999996</c:v>
                </c:pt>
                <c:pt idx="7">
                  <c:v>87964.68</c:v>
                </c:pt>
                <c:pt idx="8">
                  <c:v>39745.300000000003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74-452A-8C9C-481D54E4BB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C5-4D64-A035-B12CB5D168C6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5-4D64-A035-B12CB5D168C6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C5-4D64-A035-B12CB5D168C6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5-4D64-A035-B12CB5D168C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135</c:v>
                </c:pt>
                <c:pt idx="2">
                  <c:v>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5-4D64-A035-B12CB5D168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A3-4BCB-995C-71F52CF6E564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A3-4BCB-995C-71F52CF6E564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A3-4BCB-995C-71F52CF6E564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A3-4BCB-995C-71F52CF6E564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A3-4BCB-995C-71F52CF6E564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A3-4BCB-995C-71F52CF6E5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105409.3</c:v>
                </c:pt>
                <c:pt idx="2">
                  <c:v>25263.370000000003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A3-4BCB-995C-71F52CF6E5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H34" zoomScale="85" zoomScaleNormal="85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285156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285156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285156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53</v>
      </c>
      <c r="C7" s="31"/>
      <c r="D7" s="31"/>
      <c r="E7" s="31"/>
      <c r="F7" s="31"/>
      <c r="H7" s="69"/>
      <c r="I7" s="84" t="s">
        <v>46</v>
      </c>
      <c r="J7" s="85">
        <v>45440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59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12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98" t="s">
        <v>2</v>
      </c>
      <c r="M11" s="99"/>
      <c r="N11" s="99"/>
      <c r="O11" s="99"/>
      <c r="P11" s="99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0.05</v>
      </c>
      <c r="I19" s="6">
        <v>41.86</v>
      </c>
      <c r="J19" s="7">
        <v>50.650000000000006</v>
      </c>
      <c r="K19" s="21">
        <f t="shared" si="3"/>
        <v>1.0263661612446571E-3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12</v>
      </c>
      <c r="H20" s="62">
        <f t="shared" si="2"/>
        <v>0.3</v>
      </c>
      <c r="I20" s="65">
        <v>36962.79</v>
      </c>
      <c r="J20" s="66">
        <v>44270.559999999998</v>
      </c>
      <c r="K20" s="63">
        <f t="shared" si="3"/>
        <v>0.89709387410367736</v>
      </c>
      <c r="L20" s="64">
        <v>3</v>
      </c>
      <c r="M20" s="62">
        <f t="shared" si="4"/>
        <v>0.27272727272727271</v>
      </c>
      <c r="N20" s="65">
        <v>144.36000000000001</v>
      </c>
      <c r="O20" s="66">
        <v>167.66</v>
      </c>
      <c r="P20" s="63">
        <f t="shared" si="5"/>
        <v>2.1088936798597257E-2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40.15" customHeight="1" x14ac:dyDescent="0.25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26</v>
      </c>
      <c r="H21" s="20">
        <f t="shared" si="2"/>
        <v>0.65</v>
      </c>
      <c r="I21" s="91">
        <v>4155.08</v>
      </c>
      <c r="J21" s="91">
        <v>5027.6499999999996</v>
      </c>
      <c r="K21" s="21">
        <f t="shared" si="3"/>
        <v>0.10187975973507797</v>
      </c>
      <c r="L21" s="2">
        <v>8</v>
      </c>
      <c r="M21" s="20">
        <f t="shared" si="4"/>
        <v>0.72727272727272729</v>
      </c>
      <c r="N21" s="6">
        <v>6446.52</v>
      </c>
      <c r="O21" s="7">
        <v>7782.48</v>
      </c>
      <c r="P21" s="21">
        <f t="shared" si="5"/>
        <v>0.97891106320140275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40.15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40.15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40</v>
      </c>
      <c r="H25" s="17">
        <f t="shared" si="12"/>
        <v>1</v>
      </c>
      <c r="I25" s="18">
        <f t="shared" si="12"/>
        <v>41159.730000000003</v>
      </c>
      <c r="J25" s="18">
        <f t="shared" si="12"/>
        <v>49348.86</v>
      </c>
      <c r="K25" s="19">
        <f t="shared" si="12"/>
        <v>1</v>
      </c>
      <c r="L25" s="16">
        <f t="shared" si="12"/>
        <v>11</v>
      </c>
      <c r="M25" s="17">
        <f t="shared" si="12"/>
        <v>1</v>
      </c>
      <c r="N25" s="18">
        <f t="shared" si="12"/>
        <v>6590.88</v>
      </c>
      <c r="O25" s="18">
        <f t="shared" si="12"/>
        <v>7950.1399999999994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customHeight="1" x14ac:dyDescent="0.25">
      <c r="A27" s="118" t="s">
        <v>60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19" t="s">
        <v>61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6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13">B13+G13+L13+Q13+AA13+V13</f>
        <v>0</v>
      </c>
      <c r="C34" s="8" t="str">
        <f t="shared" ref="C34:C43" si="14">IF(B34,B34/$B$46,"")</f>
        <v/>
      </c>
      <c r="D34" s="10">
        <f t="shared" ref="D34:D45" si="15">D13+I13+N13+S13+AC13+X13</f>
        <v>0</v>
      </c>
      <c r="E34" s="11">
        <f t="shared" ref="E34:E45" si="16">E13+J13+O13+T13+AD13+Y13</f>
        <v>0</v>
      </c>
      <c r="F34" s="21" t="str">
        <f t="shared" ref="F34:F43" si="17">IF(E34,E34/$E$46,"")</f>
        <v/>
      </c>
      <c r="J34" s="142" t="s">
        <v>3</v>
      </c>
      <c r="K34" s="143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8" t="s">
        <v>1</v>
      </c>
      <c r="K35" s="139"/>
      <c r="L35" s="57">
        <f>G25</f>
        <v>40</v>
      </c>
      <c r="M35" s="8">
        <f t="shared" si="18"/>
        <v>0.78431372549019607</v>
      </c>
      <c r="N35" s="58">
        <f>I25</f>
        <v>41159.730000000003</v>
      </c>
      <c r="O35" s="58">
        <f>J25</f>
        <v>49348.86</v>
      </c>
      <c r="P35" s="56">
        <f t="shared" si="19"/>
        <v>0.86125167978498751</v>
      </c>
    </row>
    <row r="36" spans="1:33" ht="30" customHeight="1" x14ac:dyDescent="0.25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138" t="s">
        <v>2</v>
      </c>
      <c r="K36" s="139"/>
      <c r="L36" s="57">
        <f>L25</f>
        <v>11</v>
      </c>
      <c r="M36" s="8">
        <f t="shared" si="18"/>
        <v>0.21568627450980393</v>
      </c>
      <c r="N36" s="58">
        <f>N25</f>
        <v>6590.88</v>
      </c>
      <c r="O36" s="58">
        <f>O25</f>
        <v>7950.1399999999994</v>
      </c>
      <c r="P36" s="56">
        <f t="shared" si="19"/>
        <v>0.13874832021501246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8" t="s">
        <v>34</v>
      </c>
      <c r="K37" s="139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138" t="s">
        <v>5</v>
      </c>
      <c r="K38" s="139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8" t="s">
        <v>4</v>
      </c>
      <c r="K39" s="139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2</v>
      </c>
      <c r="C40" s="8">
        <f t="shared" si="14"/>
        <v>3.9215686274509803E-2</v>
      </c>
      <c r="D40" s="13">
        <f t="shared" si="15"/>
        <v>41.86</v>
      </c>
      <c r="E40" s="14">
        <f t="shared" si="16"/>
        <v>50.650000000000006</v>
      </c>
      <c r="F40" s="21">
        <f t="shared" si="17"/>
        <v>8.839595804464302E-4</v>
      </c>
      <c r="G40" s="24"/>
      <c r="J40" s="140" t="s">
        <v>0</v>
      </c>
      <c r="K40" s="141"/>
      <c r="L40" s="79">
        <f>SUM(L34:L39)</f>
        <v>51</v>
      </c>
      <c r="M40" s="17">
        <f>SUM(M34:M39)</f>
        <v>1</v>
      </c>
      <c r="N40" s="80">
        <f>SUM(N34:N39)</f>
        <v>47750.61</v>
      </c>
      <c r="O40" s="81">
        <f>SUM(O34:O39)</f>
        <v>57299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15</v>
      </c>
      <c r="C41" s="8">
        <f t="shared" si="14"/>
        <v>0.29411764705882354</v>
      </c>
      <c r="D41" s="13">
        <f t="shared" si="15"/>
        <v>37107.15</v>
      </c>
      <c r="E41" s="14">
        <f t="shared" si="16"/>
        <v>44438.22</v>
      </c>
      <c r="F41" s="21">
        <f t="shared" si="17"/>
        <v>0.77554966055254015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89" t="s">
        <v>50</v>
      </c>
      <c r="B42" s="12">
        <f t="shared" si="13"/>
        <v>34</v>
      </c>
      <c r="C42" s="8">
        <f t="shared" si="14"/>
        <v>0.66666666666666663</v>
      </c>
      <c r="D42" s="13">
        <f t="shared" si="15"/>
        <v>10601.6</v>
      </c>
      <c r="E42" s="14">
        <f t="shared" si="16"/>
        <v>12810.13</v>
      </c>
      <c r="F42" s="21">
        <f t="shared" si="17"/>
        <v>0.22356637986701336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51</v>
      </c>
      <c r="C46" s="17">
        <f>SUM(C34:C45)</f>
        <v>1</v>
      </c>
      <c r="D46" s="18">
        <f>SUM(D34:D45)</f>
        <v>47750.61</v>
      </c>
      <c r="E46" s="18">
        <f>SUM(E34:E45)</f>
        <v>57299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38:K38"/>
    <mergeCell ref="J40:K40"/>
    <mergeCell ref="J34:K34"/>
    <mergeCell ref="J35:K35"/>
    <mergeCell ref="J36:K36"/>
    <mergeCell ref="J37:K37"/>
    <mergeCell ref="J39:K39"/>
    <mergeCell ref="B10:AE10"/>
    <mergeCell ref="B11:F11"/>
    <mergeCell ref="G11:K11"/>
    <mergeCell ref="Q11:U11"/>
    <mergeCell ref="AA11:AE11"/>
    <mergeCell ref="V11:Z11"/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</mergeCells>
  <hyperlinks>
    <hyperlink ref="A28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topLeftCell="A13" zoomScale="80" zoomScaleNormal="80" workbookViewId="0">
      <selection activeCell="J20" sqref="J20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285156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285156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285156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45541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12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98" t="s">
        <v>2</v>
      </c>
      <c r="M11" s="99"/>
      <c r="N11" s="99"/>
      <c r="O11" s="99"/>
      <c r="P11" s="99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9.6774193548387094E-2</v>
      </c>
      <c r="I19" s="6">
        <v>323.29000000000002</v>
      </c>
      <c r="J19" s="7">
        <v>391.18</v>
      </c>
      <c r="K19" s="21">
        <f t="shared" si="3"/>
        <v>2.2945867391680523E-2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10</v>
      </c>
      <c r="H20" s="62">
        <f t="shared" si="2"/>
        <v>0.32258064516129031</v>
      </c>
      <c r="I20" s="65">
        <v>11363.98</v>
      </c>
      <c r="J20" s="66">
        <v>13705.26</v>
      </c>
      <c r="K20" s="21">
        <f t="shared" si="3"/>
        <v>0.80392422549338771</v>
      </c>
      <c r="L20" s="64">
        <v>3</v>
      </c>
      <c r="M20" s="62">
        <f t="shared" si="4"/>
        <v>0.21428571428571427</v>
      </c>
      <c r="N20" s="65">
        <v>99</v>
      </c>
      <c r="O20" s="66">
        <v>108.9</v>
      </c>
      <c r="P20" s="63">
        <f t="shared" si="5"/>
        <v>2.1707670043415343E-2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40.15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18</v>
      </c>
      <c r="H21" s="20">
        <f t="shared" si="2"/>
        <v>0.58064516129032262</v>
      </c>
      <c r="I21" s="6">
        <v>2439.2600000000002</v>
      </c>
      <c r="J21" s="7">
        <v>2951.51</v>
      </c>
      <c r="K21" s="21">
        <f t="shared" si="3"/>
        <v>0.1731299071149317</v>
      </c>
      <c r="L21" s="2">
        <v>11</v>
      </c>
      <c r="M21" s="20">
        <f t="shared" si="4"/>
        <v>0.7857142857142857</v>
      </c>
      <c r="N21" s="6">
        <v>4088.97</v>
      </c>
      <c r="O21" s="7">
        <v>4907.76</v>
      </c>
      <c r="P21" s="21">
        <f t="shared" si="5"/>
        <v>0.97829232995658477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40.15" customHeight="1" x14ac:dyDescent="0.25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40.15" customHeight="1" x14ac:dyDescent="0.25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31</v>
      </c>
      <c r="H25" s="17">
        <f t="shared" si="32"/>
        <v>1</v>
      </c>
      <c r="I25" s="18">
        <f t="shared" si="32"/>
        <v>14126.53</v>
      </c>
      <c r="J25" s="18">
        <f t="shared" si="32"/>
        <v>17047.95</v>
      </c>
      <c r="K25" s="19">
        <f t="shared" si="32"/>
        <v>0.99999999999999989</v>
      </c>
      <c r="L25" s="16">
        <f t="shared" si="32"/>
        <v>14</v>
      </c>
      <c r="M25" s="17">
        <f t="shared" si="32"/>
        <v>1</v>
      </c>
      <c r="N25" s="18">
        <f t="shared" si="32"/>
        <v>4187.9699999999993</v>
      </c>
      <c r="O25" s="18">
        <f t="shared" si="32"/>
        <v>5016.66</v>
      </c>
      <c r="P25" s="19">
        <f t="shared" si="32"/>
        <v>1.0000000000000002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25">
      <c r="B26" s="25"/>
      <c r="H26" s="25"/>
      <c r="N26" s="25"/>
    </row>
    <row r="27" spans="1:31" s="47" customFormat="1" ht="34.1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19" t="str">
        <f>'CONTRACTACIO 1r TR 2024'!A28:Q28</f>
        <v>https://bcnroc.ajuntament.barcelona.cat/jspui/bitstream/11703/135210/3/GM_Pressupost2024.pdf#page=247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03"/>
      <c r="C32" s="104"/>
      <c r="D32" s="104"/>
      <c r="E32" s="104"/>
      <c r="F32" s="105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6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33">B13+G13+L13+Q13+AA13+V13</f>
        <v>0</v>
      </c>
      <c r="C34" s="8" t="str">
        <f t="shared" ref="C34:C45" si="34">IF(B34,B34/$B$46,"")</f>
        <v/>
      </c>
      <c r="D34" s="10">
        <f t="shared" ref="D34:D45" si="35">D13+I13+N13+S13+AC13+X13</f>
        <v>0</v>
      </c>
      <c r="E34" s="11">
        <f t="shared" ref="E34:E45" si="36">E13+J13+O13+T13+AD13+Y13</f>
        <v>0</v>
      </c>
      <c r="F34" s="21" t="str">
        <f t="shared" ref="F34:F42" si="37">IF(E34,E34/$E$46,"")</f>
        <v/>
      </c>
      <c r="J34" s="142" t="s">
        <v>3</v>
      </c>
      <c r="K34" s="143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25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138" t="s">
        <v>1</v>
      </c>
      <c r="K35" s="139"/>
      <c r="L35" s="57">
        <f>G25</f>
        <v>31</v>
      </c>
      <c r="M35" s="8">
        <f t="shared" si="38"/>
        <v>0.68888888888888888</v>
      </c>
      <c r="N35" s="58">
        <f>I25</f>
        <v>14126.53</v>
      </c>
      <c r="O35" s="58">
        <f>J25</f>
        <v>17047.95</v>
      </c>
      <c r="P35" s="56">
        <f t="shared" si="39"/>
        <v>0.77263772167285083</v>
      </c>
    </row>
    <row r="36" spans="1:33" ht="30" customHeight="1" x14ac:dyDescent="0.25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138" t="s">
        <v>2</v>
      </c>
      <c r="K36" s="139"/>
      <c r="L36" s="57">
        <f>L25</f>
        <v>14</v>
      </c>
      <c r="M36" s="8">
        <f t="shared" si="38"/>
        <v>0.31111111111111112</v>
      </c>
      <c r="N36" s="58">
        <f>N25</f>
        <v>4187.9699999999993</v>
      </c>
      <c r="O36" s="58">
        <f>O25</f>
        <v>5016.66</v>
      </c>
      <c r="P36" s="56">
        <f t="shared" si="39"/>
        <v>0.2273622783271492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3"/>
        <v>0</v>
      </c>
      <c r="C37" s="8" t="str">
        <f t="shared" si="34"/>
        <v/>
      </c>
      <c r="D37" s="13">
        <f t="shared" si="35"/>
        <v>0</v>
      </c>
      <c r="E37" s="14">
        <f t="shared" si="36"/>
        <v>0</v>
      </c>
      <c r="F37" s="21" t="str">
        <f t="shared" si="37"/>
        <v/>
      </c>
      <c r="G37" s="24"/>
      <c r="J37" s="138" t="s">
        <v>34</v>
      </c>
      <c r="K37" s="139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138" t="s">
        <v>5</v>
      </c>
      <c r="K38" s="139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3"/>
        <v>0</v>
      </c>
      <c r="C39" s="8" t="str">
        <f t="shared" si="34"/>
        <v/>
      </c>
      <c r="D39" s="13">
        <f t="shared" si="35"/>
        <v>0</v>
      </c>
      <c r="E39" s="22">
        <f t="shared" si="36"/>
        <v>0</v>
      </c>
      <c r="F39" s="21" t="str">
        <f t="shared" si="37"/>
        <v/>
      </c>
      <c r="G39" s="24"/>
      <c r="J39" s="138" t="s">
        <v>4</v>
      </c>
      <c r="K39" s="139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3"/>
        <v>3</v>
      </c>
      <c r="C40" s="8">
        <f t="shared" si="34"/>
        <v>6.6666666666666666E-2</v>
      </c>
      <c r="D40" s="13">
        <f t="shared" si="35"/>
        <v>323.29000000000002</v>
      </c>
      <c r="E40" s="14">
        <f t="shared" si="36"/>
        <v>391.18</v>
      </c>
      <c r="F40" s="21">
        <f t="shared" si="37"/>
        <v>1.7728842703315401E-2</v>
      </c>
      <c r="G40" s="24"/>
      <c r="J40" s="140" t="s">
        <v>0</v>
      </c>
      <c r="K40" s="141"/>
      <c r="L40" s="79">
        <f>SUM(L34:L39)</f>
        <v>45</v>
      </c>
      <c r="M40" s="17">
        <f>SUM(M34:M39)</f>
        <v>1</v>
      </c>
      <c r="N40" s="80">
        <f>SUM(N34:N39)</f>
        <v>18314.5</v>
      </c>
      <c r="O40" s="81">
        <f>SUM(O34:O39)</f>
        <v>22064.61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3"/>
        <v>13</v>
      </c>
      <c r="C41" s="8">
        <f t="shared" si="34"/>
        <v>0.28888888888888886</v>
      </c>
      <c r="D41" s="13">
        <f t="shared" si="35"/>
        <v>11462.98</v>
      </c>
      <c r="E41" s="14">
        <f t="shared" si="36"/>
        <v>13814.16</v>
      </c>
      <c r="F41" s="21">
        <f t="shared" si="37"/>
        <v>0.62607768730106717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44" t="s">
        <v>32</v>
      </c>
      <c r="B42" s="12">
        <f t="shared" si="33"/>
        <v>29</v>
      </c>
      <c r="C42" s="8">
        <f t="shared" si="34"/>
        <v>0.64444444444444449</v>
      </c>
      <c r="D42" s="13">
        <f t="shared" si="35"/>
        <v>6528.23</v>
      </c>
      <c r="E42" s="14">
        <f t="shared" si="36"/>
        <v>7859.27</v>
      </c>
      <c r="F42" s="21">
        <f t="shared" si="37"/>
        <v>0.35619346999561741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45</v>
      </c>
      <c r="C46" s="17">
        <f>SUM(C34:C45)</f>
        <v>1</v>
      </c>
      <c r="D46" s="18">
        <f>SUM(D34:D45)</f>
        <v>18314.5</v>
      </c>
      <c r="E46" s="18">
        <f>SUM(E34:E45)</f>
        <v>22064.61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29:H29"/>
    <mergeCell ref="A31:A33"/>
    <mergeCell ref="B31:F32"/>
    <mergeCell ref="J31:K33"/>
    <mergeCell ref="L31:P32"/>
    <mergeCell ref="A28:Q28"/>
    <mergeCell ref="J40:K40"/>
    <mergeCell ref="J34:K34"/>
    <mergeCell ref="J35:K35"/>
    <mergeCell ref="J36:K36"/>
    <mergeCell ref="J37:K37"/>
    <mergeCell ref="J39:K39"/>
    <mergeCell ref="J38:K38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topLeftCell="D25" zoomScale="80" zoomScaleNormal="80" workbookViewId="0">
      <selection activeCell="J21" sqref="J21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285156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285156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285156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45589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12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98" t="s">
        <v>2</v>
      </c>
      <c r="M11" s="99"/>
      <c r="N11" s="99"/>
      <c r="O11" s="99"/>
      <c r="P11" s="99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3" si="2">IF(G13,G13/$G$25,"")</f>
        <v/>
      </c>
      <c r="I13" s="4"/>
      <c r="J13" s="5"/>
      <c r="K13" s="21" t="str">
        <f t="shared" ref="K13:K23" si="3">IF(J13,J13/$J$25,"")</f>
        <v/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2</v>
      </c>
      <c r="H19" s="20">
        <f t="shared" si="2"/>
        <v>9.5238095238095233E-2</v>
      </c>
      <c r="I19" s="6">
        <v>275.17</v>
      </c>
      <c r="J19" s="7">
        <v>332.96</v>
      </c>
      <c r="K19" s="21">
        <f t="shared" si="3"/>
        <v>5.4964120460169331E-2</v>
      </c>
      <c r="L19" s="2">
        <v>4</v>
      </c>
      <c r="M19" s="20">
        <f t="shared" si="4"/>
        <v>0.26666666666666666</v>
      </c>
      <c r="N19" s="6">
        <v>1004.62</v>
      </c>
      <c r="O19" s="7">
        <v>1215.5899999999999</v>
      </c>
      <c r="P19" s="21">
        <f t="shared" si="5"/>
        <v>0.17019778164212246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</v>
      </c>
      <c r="H20" s="62">
        <f t="shared" si="2"/>
        <v>0.14285714285714285</v>
      </c>
      <c r="I20" s="65">
        <v>2600.4899999999998</v>
      </c>
      <c r="J20" s="66">
        <v>2642.17</v>
      </c>
      <c r="K20" s="63">
        <f t="shared" si="3"/>
        <v>0.43616215207906539</v>
      </c>
      <c r="L20" s="64">
        <v>2</v>
      </c>
      <c r="M20" s="62">
        <f t="shared" si="4"/>
        <v>0.13333333333333333</v>
      </c>
      <c r="N20" s="65">
        <v>76</v>
      </c>
      <c r="O20" s="66">
        <v>87.12</v>
      </c>
      <c r="P20" s="63">
        <f t="shared" si="5"/>
        <v>1.2197888051614205E-2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40.15" customHeight="1" x14ac:dyDescent="0.25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16</v>
      </c>
      <c r="H21" s="20">
        <f t="shared" si="2"/>
        <v>0.76190476190476186</v>
      </c>
      <c r="I21" s="6">
        <v>2547.64</v>
      </c>
      <c r="J21" s="7">
        <v>3082.64</v>
      </c>
      <c r="K21" s="21">
        <f t="shared" si="3"/>
        <v>0.5088737274607652</v>
      </c>
      <c r="L21" s="2">
        <v>9</v>
      </c>
      <c r="M21" s="20">
        <f t="shared" si="4"/>
        <v>0.6</v>
      </c>
      <c r="N21" s="6">
        <v>4841.88</v>
      </c>
      <c r="O21" s="7">
        <v>5839.51</v>
      </c>
      <c r="P21" s="21">
        <f t="shared" si="5"/>
        <v>0.81760433030626334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40.15" customHeight="1" x14ac:dyDescent="0.25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40.15" customHeight="1" x14ac:dyDescent="0.25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21</v>
      </c>
      <c r="H25" s="17">
        <f t="shared" si="22"/>
        <v>1</v>
      </c>
      <c r="I25" s="18">
        <f t="shared" si="22"/>
        <v>5423.2999999999993</v>
      </c>
      <c r="J25" s="18">
        <f t="shared" si="22"/>
        <v>6057.77</v>
      </c>
      <c r="K25" s="19">
        <f t="shared" si="22"/>
        <v>1</v>
      </c>
      <c r="L25" s="16">
        <f t="shared" si="22"/>
        <v>15</v>
      </c>
      <c r="M25" s="17">
        <f t="shared" si="22"/>
        <v>1</v>
      </c>
      <c r="N25" s="18">
        <f t="shared" si="22"/>
        <v>5922.5</v>
      </c>
      <c r="O25" s="18">
        <f t="shared" si="22"/>
        <v>7142.22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19" t="str">
        <f>'CONTRACTACIO 1r TR 2024'!A28:Q28</f>
        <v>https://bcnroc.ajuntament.barcelona.cat/jspui/bitstream/11703/135210/3/GM_Pressupost2024.pdf#page=247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6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5" si="23">B13+G13+L13+Q13+AA13+V13</f>
        <v>0</v>
      </c>
      <c r="C34" s="8" t="str">
        <f t="shared" ref="C34:C42" si="24">IF(B34,B34/$B$46,"")</f>
        <v/>
      </c>
      <c r="D34" s="10">
        <f t="shared" ref="D34:D45" si="25">D13+I13+N13+S13+AC13+X13</f>
        <v>0</v>
      </c>
      <c r="E34" s="11">
        <f t="shared" ref="E34:E45" si="26">E13+J13+O13+T13+AD13+Y13</f>
        <v>0</v>
      </c>
      <c r="F34" s="21" t="str">
        <f t="shared" ref="F34:F43" si="27">IF(E34,E34/$E$46,"")</f>
        <v/>
      </c>
      <c r="J34" s="142" t="s">
        <v>3</v>
      </c>
      <c r="K34" s="143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25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138" t="s">
        <v>1</v>
      </c>
      <c r="K35" s="139"/>
      <c r="L35" s="57">
        <f>G25</f>
        <v>21</v>
      </c>
      <c r="M35" s="8">
        <f>IF(L35,L35/$L$40,"")</f>
        <v>0.58333333333333337</v>
      </c>
      <c r="N35" s="58">
        <f>I25</f>
        <v>5423.2999999999993</v>
      </c>
      <c r="O35" s="58">
        <f>J25</f>
        <v>6057.77</v>
      </c>
      <c r="P35" s="56">
        <f>IF(O35,O35/$O$40,"")</f>
        <v>0.45892231736539191</v>
      </c>
    </row>
    <row r="36" spans="1:33" ht="30" customHeight="1" x14ac:dyDescent="0.25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138" t="s">
        <v>2</v>
      </c>
      <c r="K36" s="139"/>
      <c r="L36" s="57">
        <f>L25</f>
        <v>15</v>
      </c>
      <c r="M36" s="8">
        <f>IF(L36,L36/$L$40,"")</f>
        <v>0.41666666666666669</v>
      </c>
      <c r="N36" s="58">
        <f>N25</f>
        <v>5922.5</v>
      </c>
      <c r="O36" s="58">
        <f>O25</f>
        <v>7142.22</v>
      </c>
      <c r="P36" s="56">
        <f>IF(O36,O36/$O$40,"")</f>
        <v>0.54107768263460798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8" t="s">
        <v>34</v>
      </c>
      <c r="K37" s="139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138" t="s">
        <v>5</v>
      </c>
      <c r="K38" s="139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8" t="s">
        <v>4</v>
      </c>
      <c r="K39" s="139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23"/>
        <v>6</v>
      </c>
      <c r="C40" s="8">
        <f t="shared" si="24"/>
        <v>0.16666666666666666</v>
      </c>
      <c r="D40" s="13">
        <f t="shared" si="25"/>
        <v>1279.79</v>
      </c>
      <c r="E40" s="14">
        <f t="shared" si="26"/>
        <v>1548.55</v>
      </c>
      <c r="F40" s="21">
        <f t="shared" si="27"/>
        <v>0.11731448281400213</v>
      </c>
      <c r="G40" s="24"/>
      <c r="J40" s="140" t="s">
        <v>0</v>
      </c>
      <c r="K40" s="141"/>
      <c r="L40" s="79">
        <f>SUM(L34:L39)</f>
        <v>36</v>
      </c>
      <c r="M40" s="17">
        <f>SUM(M34:M39)</f>
        <v>1</v>
      </c>
      <c r="N40" s="80">
        <f>SUM(N34:N39)</f>
        <v>11345.8</v>
      </c>
      <c r="O40" s="81">
        <f>SUM(O34:O39)</f>
        <v>13199.990000000002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23"/>
        <v>5</v>
      </c>
      <c r="C41" s="8">
        <f t="shared" si="24"/>
        <v>0.1388888888888889</v>
      </c>
      <c r="D41" s="13">
        <f t="shared" si="25"/>
        <v>2676.49</v>
      </c>
      <c r="E41" s="14">
        <f t="shared" si="26"/>
        <v>2729.29</v>
      </c>
      <c r="F41" s="21">
        <f t="shared" si="27"/>
        <v>0.20676455057920498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44" t="s">
        <v>32</v>
      </c>
      <c r="B42" s="12">
        <f t="shared" si="23"/>
        <v>25</v>
      </c>
      <c r="C42" s="8">
        <f t="shared" si="24"/>
        <v>0.69444444444444442</v>
      </c>
      <c r="D42" s="13">
        <f t="shared" si="25"/>
        <v>7389.52</v>
      </c>
      <c r="E42" s="14">
        <f t="shared" si="26"/>
        <v>8922.15</v>
      </c>
      <c r="F42" s="21">
        <f t="shared" si="27"/>
        <v>0.67592096660679291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36</v>
      </c>
      <c r="C46" s="17">
        <f>SUM(C34:C45)</f>
        <v>1</v>
      </c>
      <c r="D46" s="18">
        <f>SUM(D34:D45)</f>
        <v>11345.8</v>
      </c>
      <c r="E46" s="18">
        <f>SUM(E34:E45)</f>
        <v>13199.99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8:K38"/>
    <mergeCell ref="J39:K39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D13" zoomScale="80" zoomScaleNormal="80" workbookViewId="0">
      <selection activeCell="R29" sqref="R29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285156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285156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285156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45713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20" t="s">
        <v>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2"/>
    </row>
    <row r="11" spans="1:31" ht="30" customHeight="1" thickBot="1" x14ac:dyDescent="0.3">
      <c r="A11" s="112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98" t="s">
        <v>2</v>
      </c>
      <c r="M11" s="99"/>
      <c r="N11" s="99"/>
      <c r="O11" s="99"/>
      <c r="P11" s="99"/>
      <c r="Q11" s="129" t="s">
        <v>34</v>
      </c>
      <c r="R11" s="130"/>
      <c r="S11" s="130"/>
      <c r="T11" s="130"/>
      <c r="U11" s="131"/>
      <c r="V11" s="135" t="s">
        <v>5</v>
      </c>
      <c r="W11" s="136"/>
      <c r="X11" s="136"/>
      <c r="Y11" s="136"/>
      <c r="Z11" s="137"/>
      <c r="AA11" s="132" t="s">
        <v>4</v>
      </c>
      <c r="AB11" s="133"/>
      <c r="AC11" s="133"/>
      <c r="AD11" s="133"/>
      <c r="AE11" s="134"/>
    </row>
    <row r="12" spans="1:31" ht="39" customHeight="1" thickBot="1" x14ac:dyDescent="0.3">
      <c r="A12" s="11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1" si="2">IF(G13,G13/$G$25,"")</f>
        <v/>
      </c>
      <c r="I13" s="4"/>
      <c r="J13" s="5"/>
      <c r="K13" s="21" t="str">
        <f t="shared" ref="K13:K21" si="3">IF(J13,J13/$J$25,"")</f>
        <v/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25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>IF(L18,L18/$L$25,"")</f>
        <v/>
      </c>
      <c r="N18" s="65"/>
      <c r="O18" s="66"/>
      <c r="P18" s="63" t="str">
        <f>IF(O18,O18/$O$25,"")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6.9767441860465115E-2</v>
      </c>
      <c r="I19" s="6">
        <v>369.37</v>
      </c>
      <c r="J19" s="7">
        <v>446.93</v>
      </c>
      <c r="K19" s="21">
        <f t="shared" si="3"/>
        <v>1.3561941961576368E-2</v>
      </c>
      <c r="L19" s="2">
        <v>3</v>
      </c>
      <c r="M19" s="20">
        <f>IF(L19,L19/$L$25,"")</f>
        <v>0.27272727272727271</v>
      </c>
      <c r="N19" s="6">
        <v>404.2</v>
      </c>
      <c r="O19" s="7">
        <v>525.38</v>
      </c>
      <c r="P19" s="21">
        <f>IF(O19,O19/$O$25,"")</f>
        <v>0.10192943824148534</v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16</v>
      </c>
      <c r="H20" s="62">
        <f t="shared" si="2"/>
        <v>0.37209302325581395</v>
      </c>
      <c r="I20" s="65">
        <v>22358.93</v>
      </c>
      <c r="J20" s="66">
        <v>26983.01</v>
      </c>
      <c r="K20" s="63">
        <f t="shared" si="3"/>
        <v>0.81879044944092982</v>
      </c>
      <c r="L20" s="64"/>
      <c r="M20" s="62" t="str">
        <f>IF(L20,L20/$L$25,"")</f>
        <v/>
      </c>
      <c r="N20" s="65"/>
      <c r="O20" s="66"/>
      <c r="P20" s="63" t="str">
        <f>IF(O20,O20/$O$25,"")</f>
        <v/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40.15" customHeight="1" x14ac:dyDescent="0.25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24</v>
      </c>
      <c r="H21" s="20">
        <f t="shared" si="2"/>
        <v>0.55813953488372092</v>
      </c>
      <c r="I21" s="6">
        <v>4565.93</v>
      </c>
      <c r="J21" s="7">
        <v>5524.78</v>
      </c>
      <c r="K21" s="21">
        <f t="shared" si="3"/>
        <v>0.16764760859749375</v>
      </c>
      <c r="L21" s="2">
        <v>8</v>
      </c>
      <c r="M21" s="20">
        <f>IF(L21,L21/$L$25,"")</f>
        <v>0.72727272727272729</v>
      </c>
      <c r="N21" s="6">
        <v>3857.13</v>
      </c>
      <c r="O21" s="7">
        <v>4628.97</v>
      </c>
      <c r="P21" s="21">
        <f>IF(O21,O21/$O$25,"")</f>
        <v>0.89807056175851463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40.15" customHeight="1" x14ac:dyDescent="0.25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40.15" customHeight="1" x14ac:dyDescent="0.25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25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43</v>
      </c>
      <c r="H25" s="17">
        <f t="shared" si="30"/>
        <v>1</v>
      </c>
      <c r="I25" s="18">
        <f t="shared" si="30"/>
        <v>27294.23</v>
      </c>
      <c r="J25" s="18">
        <f t="shared" si="30"/>
        <v>32954.720000000001</v>
      </c>
      <c r="K25" s="19">
        <f t="shared" si="30"/>
        <v>0.99999999999999989</v>
      </c>
      <c r="L25" s="16">
        <f t="shared" si="30"/>
        <v>11</v>
      </c>
      <c r="M25" s="17">
        <f t="shared" si="30"/>
        <v>1</v>
      </c>
      <c r="N25" s="18">
        <f t="shared" si="30"/>
        <v>4261.33</v>
      </c>
      <c r="O25" s="18">
        <f t="shared" si="30"/>
        <v>5154.3500000000004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25">
      <c r="B26" s="25"/>
      <c r="H26" s="25"/>
      <c r="N26" s="25"/>
    </row>
    <row r="27" spans="1:31" s="47" customFormat="1" ht="34.1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19" t="str">
        <f>'CONTRACTACIO 1r TR 2024'!A28:Q28</f>
        <v>https://bcnroc.ajuntament.barcelona.cat/jspui/bitstream/11703/135210/3/GM_Pressupost2024.pdf#page=247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25">
      <c r="A31" s="95" t="s">
        <v>10</v>
      </c>
      <c r="B31" s="100" t="s">
        <v>17</v>
      </c>
      <c r="C31" s="101"/>
      <c r="D31" s="101"/>
      <c r="E31" s="101"/>
      <c r="F31" s="102"/>
      <c r="G31" s="24"/>
      <c r="J31" s="106" t="s">
        <v>15</v>
      </c>
      <c r="K31" s="107"/>
      <c r="L31" s="100" t="s">
        <v>16</v>
      </c>
      <c r="M31" s="101"/>
      <c r="N31" s="101"/>
      <c r="O31" s="101"/>
      <c r="P31" s="102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">
      <c r="A32" s="96"/>
      <c r="B32" s="115"/>
      <c r="C32" s="116"/>
      <c r="D32" s="116"/>
      <c r="E32" s="116"/>
      <c r="F32" s="117"/>
      <c r="G32" s="24"/>
      <c r="J32" s="108"/>
      <c r="K32" s="109"/>
      <c r="L32" s="103"/>
      <c r="M32" s="104"/>
      <c r="N32" s="104"/>
      <c r="O32" s="104"/>
      <c r="P32" s="105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65" customHeight="1" thickBot="1" x14ac:dyDescent="0.3">
      <c r="A33" s="97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10"/>
      <c r="K33" s="111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25">
      <c r="A34" s="39" t="s">
        <v>25</v>
      </c>
      <c r="B34" s="9">
        <f t="shared" ref="B34:B42" si="31">B13+G13+L13+Q13+AA13+V13</f>
        <v>0</v>
      </c>
      <c r="C34" s="8" t="str">
        <f t="shared" ref="C34:C45" si="32">IF(B34,B34/$B$46,"")</f>
        <v/>
      </c>
      <c r="D34" s="10">
        <f t="shared" ref="D34:D42" si="33">D13+I13+N13+S13+AC13+X13</f>
        <v>0</v>
      </c>
      <c r="E34" s="11">
        <f t="shared" ref="E34:E42" si="34">E13+J13+O13+T13+AD13+Y13</f>
        <v>0</v>
      </c>
      <c r="F34" s="21" t="str">
        <f t="shared" ref="F34:F42" si="35">IF(E34,E34/$E$46,"")</f>
        <v/>
      </c>
      <c r="J34" s="142" t="s">
        <v>3</v>
      </c>
      <c r="K34" s="143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25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138" t="s">
        <v>1</v>
      </c>
      <c r="K35" s="139"/>
      <c r="L35" s="57">
        <f>G25</f>
        <v>43</v>
      </c>
      <c r="M35" s="8">
        <f t="shared" si="36"/>
        <v>0.79629629629629628</v>
      </c>
      <c r="N35" s="58">
        <f>I25</f>
        <v>27294.23</v>
      </c>
      <c r="O35" s="58">
        <f>J25</f>
        <v>32954.720000000001</v>
      </c>
      <c r="P35" s="56">
        <f t="shared" si="37"/>
        <v>0.86474742102077018</v>
      </c>
    </row>
    <row r="36" spans="1:33" ht="30" customHeight="1" x14ac:dyDescent="0.25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138" t="s">
        <v>2</v>
      </c>
      <c r="K36" s="139"/>
      <c r="L36" s="57">
        <f>L25</f>
        <v>11</v>
      </c>
      <c r="M36" s="8">
        <f t="shared" si="36"/>
        <v>0.20370370370370369</v>
      </c>
      <c r="N36" s="58">
        <f>N25</f>
        <v>4261.33</v>
      </c>
      <c r="O36" s="58">
        <f>O25</f>
        <v>5154.3500000000004</v>
      </c>
      <c r="P36" s="56">
        <f t="shared" si="37"/>
        <v>0.13525257897922988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25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138" t="s">
        <v>34</v>
      </c>
      <c r="K37" s="139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138" t="s">
        <v>5</v>
      </c>
      <c r="K38" s="139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31"/>
        <v>0</v>
      </c>
      <c r="C39" s="8" t="str">
        <f t="shared" si="32"/>
        <v/>
      </c>
      <c r="D39" s="13">
        <f t="shared" si="33"/>
        <v>0</v>
      </c>
      <c r="E39" s="22">
        <f t="shared" si="34"/>
        <v>0</v>
      </c>
      <c r="F39" s="21" t="str">
        <f t="shared" si="35"/>
        <v/>
      </c>
      <c r="G39" s="24"/>
      <c r="J39" s="138" t="s">
        <v>4</v>
      </c>
      <c r="K39" s="139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31"/>
        <v>6</v>
      </c>
      <c r="C40" s="8">
        <f t="shared" si="32"/>
        <v>0.1111111111111111</v>
      </c>
      <c r="D40" s="13">
        <f t="shared" si="33"/>
        <v>773.56999999999994</v>
      </c>
      <c r="E40" s="14">
        <f t="shared" si="34"/>
        <v>972.31</v>
      </c>
      <c r="F40" s="21">
        <f t="shared" si="35"/>
        <v>2.551387373137156E-2</v>
      </c>
      <c r="G40" s="24"/>
      <c r="J40" s="140" t="s">
        <v>0</v>
      </c>
      <c r="K40" s="141"/>
      <c r="L40" s="79">
        <f>SUM(L34:L39)</f>
        <v>54</v>
      </c>
      <c r="M40" s="17">
        <f>SUM(M34:M39)</f>
        <v>1</v>
      </c>
      <c r="N40" s="80">
        <f>SUM(N34:N39)</f>
        <v>31555.559999999998</v>
      </c>
      <c r="O40" s="81">
        <f>SUM(O34:O39)</f>
        <v>38109.07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31"/>
        <v>16</v>
      </c>
      <c r="C41" s="8">
        <f t="shared" si="32"/>
        <v>0.29629629629629628</v>
      </c>
      <c r="D41" s="13">
        <f t="shared" si="33"/>
        <v>22358.93</v>
      </c>
      <c r="E41" s="14">
        <f t="shared" si="34"/>
        <v>26983.01</v>
      </c>
      <c r="F41" s="21">
        <f t="shared" si="35"/>
        <v>0.70804692951048132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customHeight="1" x14ac:dyDescent="0.25">
      <c r="A42" s="44" t="s">
        <v>32</v>
      </c>
      <c r="B42" s="12">
        <f t="shared" si="31"/>
        <v>32</v>
      </c>
      <c r="C42" s="8">
        <f t="shared" si="32"/>
        <v>0.59259259259259256</v>
      </c>
      <c r="D42" s="13">
        <f t="shared" si="33"/>
        <v>8423.0600000000013</v>
      </c>
      <c r="E42" s="14">
        <f t="shared" si="34"/>
        <v>10153.75</v>
      </c>
      <c r="F42" s="21">
        <f t="shared" si="35"/>
        <v>0.26643919675814709</v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25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">
      <c r="A46" s="61" t="s">
        <v>0</v>
      </c>
      <c r="B46" s="16">
        <f>SUM(B34:B45)</f>
        <v>54</v>
      </c>
      <c r="C46" s="17">
        <f>SUM(C34:C45)</f>
        <v>1</v>
      </c>
      <c r="D46" s="18">
        <f>SUM(D34:D45)</f>
        <v>31555.56</v>
      </c>
      <c r="E46" s="18">
        <f>SUM(E34:E45)</f>
        <v>38109.07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25">
      <c r="B48" s="25"/>
      <c r="H48" s="25"/>
      <c r="N48" s="25"/>
    </row>
    <row r="49" spans="2:14" s="24" customForma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7:Q27"/>
    <mergeCell ref="A31:A33"/>
    <mergeCell ref="B31:F32"/>
    <mergeCell ref="J31:K33"/>
    <mergeCell ref="L31:P32"/>
    <mergeCell ref="A29:H29"/>
    <mergeCell ref="A28:Q28"/>
    <mergeCell ref="J40:K40"/>
    <mergeCell ref="J34:K34"/>
    <mergeCell ref="J35:K35"/>
    <mergeCell ref="J36:K36"/>
    <mergeCell ref="J37:K37"/>
    <mergeCell ref="J39:K39"/>
    <mergeCell ref="J38:K38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zoomScale="80" zoomScaleNormal="80" workbookViewId="0">
      <selection activeCell="B14" sqref="B14"/>
    </sheetView>
  </sheetViews>
  <sheetFormatPr defaultColWidth="9.140625" defaultRowHeight="15" x14ac:dyDescent="0.25"/>
  <cols>
    <col min="1" max="1" width="30.285156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285156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285156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285156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57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2024'!B8</f>
        <v>Fundació Carles Pi i Sunyer d'Estudis Autonòmics i Locals (FCPS)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2" t="s">
        <v>6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4"/>
    </row>
    <row r="11" spans="1:31" ht="30" customHeight="1" thickBot="1" x14ac:dyDescent="0.3">
      <c r="A11" s="165" t="s">
        <v>10</v>
      </c>
      <c r="B11" s="123" t="s">
        <v>3</v>
      </c>
      <c r="C11" s="124"/>
      <c r="D11" s="124"/>
      <c r="E11" s="124"/>
      <c r="F11" s="125"/>
      <c r="G11" s="126" t="s">
        <v>1</v>
      </c>
      <c r="H11" s="127"/>
      <c r="I11" s="127"/>
      <c r="J11" s="127"/>
      <c r="K11" s="128"/>
      <c r="L11" s="98" t="s">
        <v>2</v>
      </c>
      <c r="M11" s="99"/>
      <c r="N11" s="99"/>
      <c r="O11" s="99"/>
      <c r="P11" s="99"/>
      <c r="Q11" s="129" t="s">
        <v>34</v>
      </c>
      <c r="R11" s="130"/>
      <c r="S11" s="130"/>
      <c r="T11" s="130"/>
      <c r="U11" s="131"/>
      <c r="V11" s="132" t="s">
        <v>4</v>
      </c>
      <c r="W11" s="133"/>
      <c r="X11" s="133"/>
      <c r="Y11" s="133"/>
      <c r="Z11" s="134"/>
      <c r="AA11" s="135" t="s">
        <v>5</v>
      </c>
      <c r="AB11" s="136"/>
      <c r="AC11" s="136"/>
      <c r="AD11" s="136"/>
      <c r="AE11" s="137"/>
    </row>
    <row r="12" spans="1:31" ht="39" customHeight="1" thickBot="1" x14ac:dyDescent="0.3">
      <c r="A12" s="166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0</v>
      </c>
      <c r="H13" s="20" t="str">
        <f t="shared" ref="H13:H24" si="2">IF(G13,G13/$G$25,"")</f>
        <v/>
      </c>
      <c r="I13" s="10">
        <f>'CONTRACTACIO 1r TR 2024'!I13+'CONTRACTACIO 2n TR 2024'!I13+'CONTRACTACIO 3r TR 2024'!I13+'CONTRACTACIO 4t TR 2024'!I13</f>
        <v>0</v>
      </c>
      <c r="J13" s="10">
        <f>'CONTRACTACIO 1r TR 2024'!J13+'CONTRACTACIO 2n TR 2024'!J13+'CONTRACTACIO 3r TR 2024'!J13+'CONTRACTACIO 4t TR 2024'!J13</f>
        <v>0</v>
      </c>
      <c r="K13" s="21" t="str">
        <f t="shared" ref="K13:K24" si="3">IF(J13,J13/$J$25,"")</f>
        <v/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25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0</v>
      </c>
      <c r="H18" s="20" t="str">
        <f t="shared" si="2"/>
        <v/>
      </c>
      <c r="I18" s="13">
        <f>'CONTRACTACIO 1r TR 2024'!I18+'CONTRACTACIO 2n TR 2024'!I18+'CONTRACTACIO 3r TR 2024'!I18+'CONTRACTACIO 4t TR 2024'!I18</f>
        <v>0</v>
      </c>
      <c r="J18" s="13">
        <f>'CONTRACTACIO 1r TR 2024'!J18+'CONTRACTACIO 2n TR 2024'!J18+'CONTRACTACIO 3r TR 2024'!J18+'CONTRACTACIO 4t TR 2024'!J18</f>
        <v>0</v>
      </c>
      <c r="K18" s="21" t="str">
        <f t="shared" si="3"/>
        <v/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10</v>
      </c>
      <c r="H19" s="20">
        <f t="shared" si="2"/>
        <v>7.407407407407407E-2</v>
      </c>
      <c r="I19" s="13">
        <f>'CONTRACTACIO 1r TR 2024'!I19+'CONTRACTACIO 2n TR 2024'!I19+'CONTRACTACIO 3r TR 2024'!I19+'CONTRACTACIO 4t TR 2024'!I19</f>
        <v>1009.69</v>
      </c>
      <c r="J19" s="13">
        <f>'CONTRACTACIO 1r TR 2024'!J19+'CONTRACTACIO 2n TR 2024'!J19+'CONTRACTACIO 3r TR 2024'!J19+'CONTRACTACIO 4t TR 2024'!J19</f>
        <v>1221.72</v>
      </c>
      <c r="K19" s="21">
        <f t="shared" si="3"/>
        <v>1.1590248678247555E-2</v>
      </c>
      <c r="L19" s="9">
        <f>'CONTRACTACIO 1r TR 2024'!L19+'CONTRACTACIO 2n TR 2024'!L19+'CONTRACTACIO 3r TR 2024'!L19+'CONTRACTACIO 4t TR 2024'!L19</f>
        <v>7</v>
      </c>
      <c r="M19" s="20">
        <f t="shared" si="4"/>
        <v>0.13725490196078433</v>
      </c>
      <c r="N19" s="13">
        <f>'CONTRACTACIO 1r TR 2024'!N19+'CONTRACTACIO 2n TR 2024'!N19+'CONTRACTACIO 3r TR 2024'!N19+'CONTRACTACIO 4t TR 2024'!N19</f>
        <v>1408.82</v>
      </c>
      <c r="O19" s="13">
        <f>'CONTRACTACIO 1r TR 2024'!O19+'CONTRACTACIO 2n TR 2024'!O19+'CONTRACTACIO 3r TR 2024'!O19+'CONTRACTACIO 4t TR 2024'!O19</f>
        <v>1740.9699999999998</v>
      </c>
      <c r="P19" s="21">
        <f t="shared" si="5"/>
        <v>6.8912817252805139E-2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41</v>
      </c>
      <c r="H20" s="20">
        <f t="shared" si="2"/>
        <v>0.3037037037037037</v>
      </c>
      <c r="I20" s="13">
        <f>'CONTRACTACIO 1r TR 2024'!I20+'CONTRACTACIO 2n TR 2024'!I20+'CONTRACTACIO 3r TR 2024'!I20+'CONTRACTACIO 4t TR 2024'!I20</f>
        <v>73286.19</v>
      </c>
      <c r="J20" s="13">
        <f>'CONTRACTACIO 1r TR 2024'!J20+'CONTRACTACIO 2n TR 2024'!J20+'CONTRACTACIO 3r TR 2024'!J20+'CONTRACTACIO 4t TR 2024'!J20</f>
        <v>87601</v>
      </c>
      <c r="K20" s="21">
        <f t="shared" si="3"/>
        <v>0.83105570381361038</v>
      </c>
      <c r="L20" s="9">
        <f>'CONTRACTACIO 1r TR 2024'!L20+'CONTRACTACIO 2n TR 2024'!L20+'CONTRACTACIO 3r TR 2024'!L20+'CONTRACTACIO 4t TR 2024'!L20</f>
        <v>8</v>
      </c>
      <c r="M20" s="20">
        <f t="shared" si="4"/>
        <v>0.15686274509803921</v>
      </c>
      <c r="N20" s="13">
        <f>'CONTRACTACIO 1r TR 2024'!N20+'CONTRACTACIO 2n TR 2024'!N20+'CONTRACTACIO 3r TR 2024'!N20+'CONTRACTACIO 4t TR 2024'!N20</f>
        <v>319.36</v>
      </c>
      <c r="O20" s="13">
        <f>'CONTRACTACIO 1r TR 2024'!O20+'CONTRACTACIO 2n TR 2024'!O20+'CONTRACTACIO 3r TR 2024'!O20+'CONTRACTACIO 4t TR 2024'!O20</f>
        <v>363.68</v>
      </c>
      <c r="P20" s="21">
        <f t="shared" si="5"/>
        <v>1.4395545804063352E-2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40.15" customHeight="1" x14ac:dyDescent="0.25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84</v>
      </c>
      <c r="H21" s="20">
        <f t="shared" si="2"/>
        <v>0.62222222222222223</v>
      </c>
      <c r="I21" s="13">
        <f>'CONTRACTACIO 1r TR 2024'!I21+'CONTRACTACIO 2n TR 2024'!I21+'CONTRACTACIO 3r TR 2024'!I21+'CONTRACTACIO 4t TR 2024'!I21</f>
        <v>13707.91</v>
      </c>
      <c r="J21" s="13">
        <f>'CONTRACTACIO 1r TR 2024'!J21+'CONTRACTACIO 2n TR 2024'!J21+'CONTRACTACIO 3r TR 2024'!J21+'CONTRACTACIO 4t TR 2024'!J21</f>
        <v>16586.579999999998</v>
      </c>
      <c r="K21" s="21">
        <f t="shared" si="3"/>
        <v>0.15735404750814205</v>
      </c>
      <c r="L21" s="9">
        <f>'CONTRACTACIO 1r TR 2024'!L21+'CONTRACTACIO 2n TR 2024'!L21+'CONTRACTACIO 3r TR 2024'!L21+'CONTRACTACIO 4t TR 2024'!L21</f>
        <v>36</v>
      </c>
      <c r="M21" s="20">
        <f t="shared" si="4"/>
        <v>0.70588235294117652</v>
      </c>
      <c r="N21" s="13">
        <f>'CONTRACTACIO 1r TR 2024'!N21+'CONTRACTACIO 2n TR 2024'!N21+'CONTRACTACIO 3r TR 2024'!N21+'CONTRACTACIO 4t TR 2024'!N21</f>
        <v>19234.5</v>
      </c>
      <c r="O21" s="13">
        <f>'CONTRACTACIO 1r TR 2024'!O21+'CONTRACTACIO 2n TR 2024'!O21+'CONTRACTACIO 3r TR 2024'!O21+'CONTRACTACIO 4t TR 2024'!O21</f>
        <v>23158.720000000001</v>
      </c>
      <c r="P21" s="21">
        <f t="shared" si="5"/>
        <v>0.91669163694313149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40.15" customHeight="1" x14ac:dyDescent="0.25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40.15" customHeight="1" x14ac:dyDescent="0.25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25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135</v>
      </c>
      <c r="H25" s="17">
        <f t="shared" si="12"/>
        <v>1</v>
      </c>
      <c r="I25" s="18">
        <f t="shared" si="12"/>
        <v>88003.790000000008</v>
      </c>
      <c r="J25" s="18">
        <f t="shared" si="12"/>
        <v>105409.3</v>
      </c>
      <c r="K25" s="19">
        <f t="shared" si="12"/>
        <v>1</v>
      </c>
      <c r="L25" s="16">
        <f t="shared" si="12"/>
        <v>51</v>
      </c>
      <c r="M25" s="17">
        <f t="shared" si="12"/>
        <v>1</v>
      </c>
      <c r="N25" s="18">
        <f t="shared" si="12"/>
        <v>20962.68</v>
      </c>
      <c r="O25" s="18">
        <f t="shared" si="12"/>
        <v>25263.370000000003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25">
      <c r="B26" s="25"/>
      <c r="H26" s="25"/>
      <c r="N26" s="25"/>
    </row>
    <row r="27" spans="1:31" s="47" customFormat="1" ht="34.15" customHeight="1" x14ac:dyDescent="0.25">
      <c r="A27" s="118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Enllaç):                                                                                              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149999999999999" customHeight="1" x14ac:dyDescent="0.25">
      <c r="A28" s="119" t="str">
        <f>'CONTRACTACIO 1r TR 2024'!A28:Q28</f>
        <v>https://bcnroc.ajuntament.barcelona.cat/jspui/bitstream/11703/135210/3/GM_Pressupost2024.pdf#page=247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" customHeight="1" x14ac:dyDescent="0.25">
      <c r="A29" s="114" t="s">
        <v>36</v>
      </c>
      <c r="B29" s="114"/>
      <c r="C29" s="114"/>
      <c r="D29" s="114"/>
      <c r="E29" s="114"/>
      <c r="F29" s="114"/>
      <c r="G29" s="114"/>
      <c r="H29" s="114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25">
      <c r="A31" s="144" t="s">
        <v>10</v>
      </c>
      <c r="B31" s="147" t="s">
        <v>17</v>
      </c>
      <c r="C31" s="148"/>
      <c r="D31" s="148"/>
      <c r="E31" s="148"/>
      <c r="F31" s="149"/>
      <c r="G31" s="24"/>
      <c r="H31" s="47"/>
      <c r="I31" s="47"/>
      <c r="J31" s="153" t="s">
        <v>15</v>
      </c>
      <c r="K31" s="154"/>
      <c r="L31" s="147" t="s">
        <v>16</v>
      </c>
      <c r="M31" s="148"/>
      <c r="N31" s="148"/>
      <c r="O31" s="148"/>
      <c r="P31" s="149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">
      <c r="A32" s="145"/>
      <c r="B32" s="150"/>
      <c r="C32" s="151"/>
      <c r="D32" s="151"/>
      <c r="E32" s="151"/>
      <c r="F32" s="152"/>
      <c r="G32" s="24"/>
      <c r="J32" s="155"/>
      <c r="K32" s="156"/>
      <c r="L32" s="159"/>
      <c r="M32" s="160"/>
      <c r="N32" s="160"/>
      <c r="O32" s="160"/>
      <c r="P32" s="16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15" customHeight="1" thickBot="1" x14ac:dyDescent="0.3">
      <c r="A33" s="146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57"/>
      <c r="K33" s="158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65" customHeight="1" x14ac:dyDescent="0.25">
      <c r="A34" s="39" t="s">
        <v>25</v>
      </c>
      <c r="B34" s="9">
        <f t="shared" ref="B34:B43" si="13">B13+G13+L13+Q13+V13+AA13</f>
        <v>0</v>
      </c>
      <c r="C34" s="8" t="str">
        <f t="shared" ref="C34:C40" si="14">IF(B34,B34/$B$46,"")</f>
        <v/>
      </c>
      <c r="D34" s="10">
        <f t="shared" ref="D34:D43" si="15">D13+I13+N13+S13+X13+AC13</f>
        <v>0</v>
      </c>
      <c r="E34" s="11">
        <f t="shared" ref="E34:E43" si="16">E13+J13+O13+T13+Y13+AD13</f>
        <v>0</v>
      </c>
      <c r="F34" s="21" t="str">
        <f t="shared" ref="F34:F40" si="17">IF(E34,E34/$E$46,"")</f>
        <v/>
      </c>
      <c r="J34" s="142" t="s">
        <v>3</v>
      </c>
      <c r="K34" s="143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25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138" t="s">
        <v>1</v>
      </c>
      <c r="K35" s="139"/>
      <c r="L35" s="57">
        <f>G25</f>
        <v>135</v>
      </c>
      <c r="M35" s="8">
        <f t="shared" si="18"/>
        <v>0.72580645161290325</v>
      </c>
      <c r="N35" s="58">
        <f>I25</f>
        <v>88003.790000000008</v>
      </c>
      <c r="O35" s="58">
        <f>J25</f>
        <v>105409.3</v>
      </c>
      <c r="P35" s="56">
        <f t="shared" si="19"/>
        <v>0.80666676513153046</v>
      </c>
    </row>
    <row r="36" spans="1:33" s="24" customFormat="1" ht="30" customHeight="1" x14ac:dyDescent="0.25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38" t="s">
        <v>2</v>
      </c>
      <c r="K36" s="139"/>
      <c r="L36" s="57">
        <f>L25</f>
        <v>51</v>
      </c>
      <c r="M36" s="8">
        <f t="shared" si="18"/>
        <v>0.27419354838709675</v>
      </c>
      <c r="N36" s="58">
        <f>N25</f>
        <v>20962.68</v>
      </c>
      <c r="O36" s="58">
        <f>O25</f>
        <v>25263.370000000003</v>
      </c>
      <c r="P36" s="56">
        <f t="shared" si="19"/>
        <v>0.19333323486846943</v>
      </c>
    </row>
    <row r="37" spans="1:33" ht="30" customHeight="1" x14ac:dyDescent="0.25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H37" s="24"/>
      <c r="I37" s="24"/>
      <c r="J37" s="138" t="s">
        <v>34</v>
      </c>
      <c r="K37" s="139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138" t="s">
        <v>5</v>
      </c>
      <c r="K38" s="139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2" t="s">
        <v>33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38" t="s">
        <v>4</v>
      </c>
      <c r="K39" s="139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">
      <c r="A40" s="42" t="s">
        <v>28</v>
      </c>
      <c r="B40" s="12">
        <f t="shared" si="13"/>
        <v>17</v>
      </c>
      <c r="C40" s="8">
        <f t="shared" si="14"/>
        <v>9.1397849462365593E-2</v>
      </c>
      <c r="D40" s="13">
        <f t="shared" si="15"/>
        <v>2418.5100000000002</v>
      </c>
      <c r="E40" s="14">
        <f t="shared" si="16"/>
        <v>2962.6899999999996</v>
      </c>
      <c r="F40" s="21">
        <f t="shared" si="17"/>
        <v>2.2672606291736442E-2</v>
      </c>
      <c r="G40" s="24"/>
      <c r="H40" s="24"/>
      <c r="I40" s="24"/>
      <c r="J40" s="140" t="s">
        <v>0</v>
      </c>
      <c r="K40" s="141"/>
      <c r="L40" s="79">
        <f>SUM(L34:L39)</f>
        <v>186</v>
      </c>
      <c r="M40" s="17">
        <f>SUM(M34:M39)</f>
        <v>1</v>
      </c>
      <c r="N40" s="80">
        <f>SUM(N34:N39)</f>
        <v>108966.47</v>
      </c>
      <c r="O40" s="81">
        <f>SUM(O34:O39)</f>
        <v>130672.67000000001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3" t="s">
        <v>29</v>
      </c>
      <c r="B41" s="12">
        <f t="shared" si="13"/>
        <v>49</v>
      </c>
      <c r="C41" s="8">
        <f>IF(B41,B41/$B$46,"")</f>
        <v>0.26344086021505375</v>
      </c>
      <c r="D41" s="13">
        <f t="shared" si="15"/>
        <v>73605.55</v>
      </c>
      <c r="E41" s="14">
        <f t="shared" si="16"/>
        <v>87964.68</v>
      </c>
      <c r="F41" s="21">
        <f>IF(E41,E41/$E$46,"")</f>
        <v>0.67316815367742922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4" t="s">
        <v>32</v>
      </c>
      <c r="B42" s="12">
        <f t="shared" si="13"/>
        <v>120</v>
      </c>
      <c r="C42" s="8">
        <f>IF(B42,B42/$B$46,"")</f>
        <v>0.64516129032258063</v>
      </c>
      <c r="D42" s="13">
        <f t="shared" si="15"/>
        <v>32942.410000000003</v>
      </c>
      <c r="E42" s="14">
        <f t="shared" si="16"/>
        <v>39745.300000000003</v>
      </c>
      <c r="F42" s="21">
        <f>IF(E42,E42/$E$46,"")</f>
        <v>0.30415924003083433</v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">
      <c r="A46" s="61" t="s">
        <v>0</v>
      </c>
      <c r="B46" s="16">
        <f>SUM(B34:B45)</f>
        <v>186</v>
      </c>
      <c r="C46" s="17">
        <f>SUM(C34:C45)</f>
        <v>1</v>
      </c>
      <c r="D46" s="18">
        <f>SUM(D34:D45)</f>
        <v>108966.47</v>
      </c>
      <c r="E46" s="18">
        <f>SUM(E34:E45)</f>
        <v>130672.67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25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25">
      <c r="B49" s="25"/>
      <c r="H49" s="25"/>
      <c r="N49" s="25"/>
    </row>
    <row r="50" spans="2:14" s="24" customFormat="1" x14ac:dyDescent="0.25">
      <c r="B50" s="25"/>
      <c r="H50" s="25"/>
      <c r="N50" s="25"/>
    </row>
    <row r="51" spans="2:14" s="24" customFormat="1" x14ac:dyDescent="0.25">
      <c r="B51" s="25"/>
      <c r="H51" s="25"/>
      <c r="N51" s="25"/>
    </row>
    <row r="52" spans="2:14" s="24" customFormat="1" x14ac:dyDescent="0.25">
      <c r="B52" s="25"/>
      <c r="H52" s="25"/>
      <c r="N52" s="25"/>
    </row>
    <row r="53" spans="2:14" s="24" customFormat="1" x14ac:dyDescent="0.25">
      <c r="B53" s="25"/>
      <c r="H53" s="25"/>
      <c r="N53" s="25"/>
    </row>
    <row r="54" spans="2:14" s="24" customFormat="1" x14ac:dyDescent="0.25">
      <c r="B54" s="25"/>
      <c r="H54" s="25"/>
      <c r="N54" s="25"/>
    </row>
    <row r="55" spans="2:14" s="24" customFormat="1" x14ac:dyDescent="0.25">
      <c r="B55" s="25"/>
      <c r="H55" s="25"/>
      <c r="N55" s="25"/>
    </row>
    <row r="56" spans="2:14" s="24" customFormat="1" x14ac:dyDescent="0.25">
      <c r="B56" s="25"/>
      <c r="H56" s="25"/>
      <c r="N56" s="25"/>
    </row>
    <row r="57" spans="2:14" s="24" customFormat="1" x14ac:dyDescent="0.25">
      <c r="B57" s="25"/>
      <c r="H57" s="25"/>
      <c r="N57" s="25"/>
    </row>
    <row r="58" spans="2:14" s="24" customFormat="1" x14ac:dyDescent="0.25">
      <c r="B58" s="25"/>
      <c r="H58" s="25"/>
      <c r="N58" s="25"/>
    </row>
    <row r="59" spans="2:14" s="24" customFormat="1" x14ac:dyDescent="0.25">
      <c r="B59" s="25"/>
      <c r="H59" s="25"/>
      <c r="N59" s="25"/>
    </row>
    <row r="60" spans="2:14" s="24" customFormat="1" x14ac:dyDescent="0.25">
      <c r="B60" s="25"/>
      <c r="H60" s="25"/>
      <c r="N60" s="25"/>
    </row>
    <row r="61" spans="2:14" s="24" customFormat="1" x14ac:dyDescent="0.25">
      <c r="B61" s="25"/>
      <c r="H61" s="25"/>
      <c r="N61" s="25"/>
    </row>
    <row r="62" spans="2:14" s="24" customFormat="1" x14ac:dyDescent="0.25">
      <c r="B62" s="25"/>
      <c r="H62" s="25"/>
      <c r="N62" s="25"/>
    </row>
    <row r="63" spans="2:14" s="24" customFormat="1" x14ac:dyDescent="0.25">
      <c r="B63" s="25"/>
      <c r="H63" s="25"/>
      <c r="N63" s="25"/>
    </row>
    <row r="64" spans="2:14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25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25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25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2025-05-09T10:14:57Z</dcterms:modified>
</cp:coreProperties>
</file>