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OCISA\"/>
    </mc:Choice>
  </mc:AlternateContent>
  <xr:revisionPtr revIDLastSave="0" documentId="8_{8D2F82EF-8D80-428A-B96B-0388EE252BDD}" xr6:coauthVersionLast="47" xr6:coauthVersionMax="47" xr10:uidLastSave="{00000000-0000-0000-0000-000000000000}"/>
  <bookViews>
    <workbookView xWindow="-60" yWindow="-60" windowWidth="28920" windowHeight="15720" tabRatio="700" firstSheet="1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/>
  <c r="D44" i="6"/>
  <c r="B44" i="6"/>
  <c r="C44" i="6" s="1"/>
  <c r="E44" i="5"/>
  <c r="F44" i="5" s="1"/>
  <c r="D44" i="5"/>
  <c r="B44" i="5"/>
  <c r="C44" i="5" s="1"/>
  <c r="E44" i="4"/>
  <c r="F44" i="4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 s="1"/>
  <c r="Y23" i="7"/>
  <c r="Z23" i="7" s="1"/>
  <c r="X23" i="7"/>
  <c r="V23" i="7"/>
  <c r="W23" i="7"/>
  <c r="T23" i="7"/>
  <c r="U23" i="7" s="1"/>
  <c r="S23" i="7"/>
  <c r="Q23" i="7"/>
  <c r="R23" i="7" s="1"/>
  <c r="O23" i="7"/>
  <c r="P23" i="7" s="1"/>
  <c r="N23" i="7"/>
  <c r="L23" i="7"/>
  <c r="M23" i="7"/>
  <c r="J23" i="7"/>
  <c r="K23" i="7"/>
  <c r="I23" i="7"/>
  <c r="G23" i="7"/>
  <c r="H23" i="7" s="1"/>
  <c r="E23" i="7"/>
  <c r="E44" i="7" s="1"/>
  <c r="F44" i="7" s="1"/>
  <c r="D23" i="7"/>
  <c r="D44" i="7" s="1"/>
  <c r="B23" i="7"/>
  <c r="B44" i="7"/>
  <c r="C44" i="7" s="1"/>
  <c r="B8" i="7"/>
  <c r="B8" i="6"/>
  <c r="B8" i="5"/>
  <c r="B8" i="4"/>
  <c r="AD22" i="7"/>
  <c r="AE22" i="7" s="1"/>
  <c r="AC22" i="7"/>
  <c r="AA22" i="7"/>
  <c r="AB22" i="7" s="1"/>
  <c r="Y22" i="7"/>
  <c r="Z22" i="7"/>
  <c r="X22" i="7"/>
  <c r="V22" i="7"/>
  <c r="W22" i="7" s="1"/>
  <c r="T22" i="7"/>
  <c r="U22" i="7" s="1"/>
  <c r="S22" i="7"/>
  <c r="Q22" i="7"/>
  <c r="R22" i="7"/>
  <c r="O22" i="7"/>
  <c r="P22" i="7" s="1"/>
  <c r="N22" i="7"/>
  <c r="L22" i="7"/>
  <c r="M22" i="7" s="1"/>
  <c r="J22" i="7"/>
  <c r="E43" i="7" s="1"/>
  <c r="F43" i="7" s="1"/>
  <c r="I22" i="7"/>
  <c r="G22" i="7"/>
  <c r="E22" i="7"/>
  <c r="D22" i="7"/>
  <c r="D43" i="7" s="1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/>
  <c r="AE22" i="1"/>
  <c r="AB22" i="1"/>
  <c r="Z22" i="1"/>
  <c r="W22" i="1"/>
  <c r="U22" i="1"/>
  <c r="R22" i="1"/>
  <c r="P22" i="1"/>
  <c r="M22" i="1"/>
  <c r="B25" i="1"/>
  <c r="L34" i="1" s="1"/>
  <c r="B16" i="7"/>
  <c r="C16" i="7"/>
  <c r="D16" i="7"/>
  <c r="J24" i="7"/>
  <c r="E24" i="7"/>
  <c r="O24" i="7"/>
  <c r="P24" i="7" s="1"/>
  <c r="T24" i="7"/>
  <c r="U24" i="7" s="1"/>
  <c r="Y24" i="7"/>
  <c r="Z24" i="7" s="1"/>
  <c r="AD24" i="7"/>
  <c r="AE24" i="7" s="1"/>
  <c r="E13" i="7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/>
  <c r="J15" i="7"/>
  <c r="O15" i="7"/>
  <c r="E15" i="7"/>
  <c r="T15" i="7"/>
  <c r="U15" i="7" s="1"/>
  <c r="Y15" i="7"/>
  <c r="Z15" i="7" s="1"/>
  <c r="AD15" i="7"/>
  <c r="AE15" i="7" s="1"/>
  <c r="J16" i="7"/>
  <c r="O16" i="7"/>
  <c r="E16" i="7"/>
  <c r="F16" i="7" s="1"/>
  <c r="T16" i="7"/>
  <c r="Y16" i="7"/>
  <c r="AD16" i="7"/>
  <c r="J17" i="7"/>
  <c r="K17" i="7"/>
  <c r="O17" i="7"/>
  <c r="E17" i="7"/>
  <c r="T17" i="7"/>
  <c r="U17" i="7"/>
  <c r="Y17" i="7"/>
  <c r="Z17" i="7"/>
  <c r="AD17" i="7"/>
  <c r="J18" i="7"/>
  <c r="O18" i="7"/>
  <c r="AD18" i="7"/>
  <c r="E18" i="7"/>
  <c r="T18" i="7"/>
  <c r="U18" i="7" s="1"/>
  <c r="Y18" i="7"/>
  <c r="Z18" i="7"/>
  <c r="J19" i="7"/>
  <c r="O19" i="7"/>
  <c r="AD19" i="7"/>
  <c r="AE19" i="7"/>
  <c r="E19" i="7"/>
  <c r="T19" i="7"/>
  <c r="U19" i="7" s="1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/>
  <c r="V24" i="7"/>
  <c r="W24" i="7"/>
  <c r="AA24" i="7"/>
  <c r="AB24" i="7"/>
  <c r="G16" i="7"/>
  <c r="L16" i="7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R14" i="7"/>
  <c r="V14" i="7"/>
  <c r="W14" i="7"/>
  <c r="AA14" i="7"/>
  <c r="AB14" i="7"/>
  <c r="G15" i="7"/>
  <c r="L15" i="7"/>
  <c r="B15" i="7"/>
  <c r="Q15" i="7"/>
  <c r="R15" i="7" s="1"/>
  <c r="V15" i="7"/>
  <c r="W15" i="7"/>
  <c r="AA15" i="7"/>
  <c r="AB15" i="7"/>
  <c r="G17" i="7"/>
  <c r="H17" i="7"/>
  <c r="L17" i="7"/>
  <c r="M17" i="7"/>
  <c r="B17" i="7"/>
  <c r="Q17" i="7"/>
  <c r="V17" i="7"/>
  <c r="W17" i="7"/>
  <c r="AA17" i="7"/>
  <c r="G18" i="7"/>
  <c r="L18" i="7"/>
  <c r="AA18" i="7"/>
  <c r="B18" i="7"/>
  <c r="Q18" i="7"/>
  <c r="R18" i="7" s="1"/>
  <c r="V18" i="7"/>
  <c r="W18" i="7" s="1"/>
  <c r="G19" i="7"/>
  <c r="L19" i="7"/>
  <c r="AA19" i="7"/>
  <c r="B19" i="7"/>
  <c r="Q19" i="7"/>
  <c r="R19" i="7" s="1"/>
  <c r="V19" i="7"/>
  <c r="W19" i="7" s="1"/>
  <c r="J25" i="6"/>
  <c r="O35" i="6" s="1"/>
  <c r="E25" i="6"/>
  <c r="O34" i="6" s="1"/>
  <c r="O25" i="6"/>
  <c r="P20" i="6" s="1"/>
  <c r="Y25" i="6"/>
  <c r="O38" i="6" s="1"/>
  <c r="T25" i="6"/>
  <c r="O37" i="6"/>
  <c r="AD25" i="6"/>
  <c r="O39" i="6" s="1"/>
  <c r="P39" i="6" s="1"/>
  <c r="I25" i="6"/>
  <c r="N35" i="6" s="1"/>
  <c r="D25" i="6"/>
  <c r="N34" i="6" s="1"/>
  <c r="N25" i="6"/>
  <c r="N36" i="6"/>
  <c r="X25" i="6"/>
  <c r="N38" i="6" s="1"/>
  <c r="S25" i="6"/>
  <c r="N37" i="6" s="1"/>
  <c r="AC25" i="6"/>
  <c r="N39" i="6"/>
  <c r="G25" i="6"/>
  <c r="L35" i="6" s="1"/>
  <c r="H15" i="6"/>
  <c r="B25" i="6"/>
  <c r="C20" i="6" s="1"/>
  <c r="L25" i="6"/>
  <c r="M20" i="6" s="1"/>
  <c r="V25" i="6"/>
  <c r="L38" i="6" s="1"/>
  <c r="Q25" i="6"/>
  <c r="L37" i="6"/>
  <c r="AA25" i="6"/>
  <c r="L39" i="6" s="1"/>
  <c r="M39" i="6" s="1"/>
  <c r="E45" i="6"/>
  <c r="E34" i="6"/>
  <c r="E35" i="6"/>
  <c r="E36" i="6"/>
  <c r="E37" i="6"/>
  <c r="E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1" i="6"/>
  <c r="P24" i="6"/>
  <c r="M14" i="6"/>
  <c r="M15" i="6"/>
  <c r="M16" i="6"/>
  <c r="M19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8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K13" i="5" s="1"/>
  <c r="O25" i="5"/>
  <c r="O36" i="5" s="1"/>
  <c r="T25" i="5"/>
  <c r="O37" i="5" s="1"/>
  <c r="P37" i="5" s="1"/>
  <c r="Y25" i="5"/>
  <c r="O38" i="5" s="1"/>
  <c r="P38" i="5" s="1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H19" i="5" s="1"/>
  <c r="L25" i="5"/>
  <c r="L36" i="5"/>
  <c r="Q25" i="5"/>
  <c r="L37" i="5" s="1"/>
  <c r="M37" i="5" s="1"/>
  <c r="V25" i="5"/>
  <c r="L38" i="5"/>
  <c r="E34" i="5"/>
  <c r="E35" i="5"/>
  <c r="E36" i="5"/>
  <c r="E41" i="5"/>
  <c r="E42" i="5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25" i="5" s="1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0" i="5"/>
  <c r="M21" i="5"/>
  <c r="K16" i="5"/>
  <c r="K17" i="5"/>
  <c r="H16" i="5"/>
  <c r="H17" i="5"/>
  <c r="H21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25" i="4" s="1"/>
  <c r="U14" i="4"/>
  <c r="U15" i="4"/>
  <c r="U16" i="4"/>
  <c r="U17" i="4"/>
  <c r="U18" i="4"/>
  <c r="U19" i="4"/>
  <c r="U20" i="4"/>
  <c r="U21" i="4"/>
  <c r="U24" i="4"/>
  <c r="S25" i="4"/>
  <c r="N37" i="4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O36" i="4" s="1"/>
  <c r="P19" i="4"/>
  <c r="P17" i="4"/>
  <c r="P24" i="4"/>
  <c r="N25" i="4"/>
  <c r="N36" i="4" s="1"/>
  <c r="L25" i="4"/>
  <c r="L36" i="4" s="1"/>
  <c r="M19" i="4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H13" i="4" s="1"/>
  <c r="H16" i="4"/>
  <c r="H17" i="4"/>
  <c r="H21" i="4"/>
  <c r="E25" i="4"/>
  <c r="F13" i="4" s="1"/>
  <c r="F18" i="4"/>
  <c r="F16" i="4"/>
  <c r="F17" i="4"/>
  <c r="F19" i="4"/>
  <c r="F21" i="4"/>
  <c r="F24" i="4"/>
  <c r="D25" i="4"/>
  <c r="N34" i="4" s="1"/>
  <c r="B25" i="4"/>
  <c r="C13" i="4" s="1"/>
  <c r="C16" i="4"/>
  <c r="C17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F19" i="1" s="1"/>
  <c r="Y25" i="1"/>
  <c r="O38" i="1" s="1"/>
  <c r="P38" i="1" s="1"/>
  <c r="I25" i="1"/>
  <c r="N35" i="1" s="1"/>
  <c r="N25" i="1"/>
  <c r="N36" i="1" s="1"/>
  <c r="D25" i="1"/>
  <c r="N34" i="1" s="1"/>
  <c r="X25" i="1"/>
  <c r="N38" i="1"/>
  <c r="G25" i="1"/>
  <c r="L35" i="1" s="1"/>
  <c r="H22" i="1"/>
  <c r="L25" i="1"/>
  <c r="M13" i="1" s="1"/>
  <c r="M20" i="1"/>
  <c r="V25" i="1"/>
  <c r="L38" i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8" i="1"/>
  <c r="K17" i="1"/>
  <c r="K16" i="1"/>
  <c r="K15" i="1"/>
  <c r="K14" i="1"/>
  <c r="H21" i="1"/>
  <c r="H17" i="1"/>
  <c r="H15" i="1"/>
  <c r="C24" i="1"/>
  <c r="C21" i="1"/>
  <c r="C20" i="1"/>
  <c r="C18" i="1"/>
  <c r="C17" i="1"/>
  <c r="C16" i="1"/>
  <c r="C15" i="1"/>
  <c r="C14" i="1"/>
  <c r="E45" i="1"/>
  <c r="E42" i="1"/>
  <c r="F42" i="1" s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R25" i="1" s="1"/>
  <c r="P13" i="1"/>
  <c r="K13" i="1"/>
  <c r="F14" i="1"/>
  <c r="F15" i="1"/>
  <c r="F16" i="1"/>
  <c r="F17" i="1"/>
  <c r="F18" i="1"/>
  <c r="F21" i="1"/>
  <c r="P16" i="1"/>
  <c r="P16" i="5"/>
  <c r="P16" i="4"/>
  <c r="AE16" i="7"/>
  <c r="F22" i="1"/>
  <c r="F23" i="1"/>
  <c r="F24" i="1"/>
  <c r="C22" i="1"/>
  <c r="C23" i="1"/>
  <c r="F22" i="6"/>
  <c r="C22" i="6"/>
  <c r="F45" i="1"/>
  <c r="H19" i="6"/>
  <c r="M18" i="6"/>
  <c r="M13" i="6"/>
  <c r="P19" i="6"/>
  <c r="P14" i="6"/>
  <c r="Z21" i="6"/>
  <c r="H22" i="6"/>
  <c r="K22" i="6"/>
  <c r="M13" i="5"/>
  <c r="H22" i="5"/>
  <c r="K22" i="5"/>
  <c r="P21" i="4"/>
  <c r="H22" i="4"/>
  <c r="K22" i="4"/>
  <c r="Z21" i="4"/>
  <c r="F13" i="1"/>
  <c r="C13" i="1"/>
  <c r="K21" i="1"/>
  <c r="H16" i="1"/>
  <c r="H18" i="1"/>
  <c r="H24" i="1"/>
  <c r="C42" i="1"/>
  <c r="Z18" i="6"/>
  <c r="C13" i="6"/>
  <c r="F14" i="6"/>
  <c r="K15" i="6"/>
  <c r="R16" i="6"/>
  <c r="U16" i="6"/>
  <c r="U13" i="6"/>
  <c r="H18" i="6"/>
  <c r="H24" i="6"/>
  <c r="H14" i="6"/>
  <c r="K19" i="6"/>
  <c r="K14" i="6"/>
  <c r="K18" i="6"/>
  <c r="K21" i="6"/>
  <c r="T25" i="7"/>
  <c r="O37" i="7" s="1"/>
  <c r="P37" i="7" s="1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3" i="5"/>
  <c r="P19" i="5"/>
  <c r="P14" i="5"/>
  <c r="H15" i="5"/>
  <c r="W18" i="5"/>
  <c r="R16" i="5"/>
  <c r="C14" i="5"/>
  <c r="F23" i="7"/>
  <c r="F43" i="5"/>
  <c r="AE21" i="5"/>
  <c r="AE20" i="5"/>
  <c r="F21" i="5"/>
  <c r="P21" i="5"/>
  <c r="B46" i="6"/>
  <c r="C40" i="6" s="1"/>
  <c r="C43" i="6"/>
  <c r="B36" i="7"/>
  <c r="S25" i="7"/>
  <c r="N37" i="7" s="1"/>
  <c r="D39" i="7"/>
  <c r="Z20" i="7"/>
  <c r="P15" i="4"/>
  <c r="H15" i="4"/>
  <c r="H18" i="4"/>
  <c r="H14" i="4"/>
  <c r="K15" i="4"/>
  <c r="K14" i="4"/>
  <c r="K18" i="4"/>
  <c r="C15" i="4"/>
  <c r="F15" i="4"/>
  <c r="P13" i="4"/>
  <c r="P18" i="4"/>
  <c r="H24" i="4"/>
  <c r="K24" i="4"/>
  <c r="C14" i="4"/>
  <c r="F14" i="4"/>
  <c r="K21" i="4"/>
  <c r="W17" i="4"/>
  <c r="O38" i="4"/>
  <c r="P38" i="4" s="1"/>
  <c r="E38" i="7"/>
  <c r="Z17" i="4"/>
  <c r="C18" i="4"/>
  <c r="M13" i="4"/>
  <c r="W20" i="4"/>
  <c r="M20" i="4"/>
  <c r="P18" i="7"/>
  <c r="F43" i="4"/>
  <c r="K22" i="7"/>
  <c r="Z14" i="7"/>
  <c r="Q25" i="7"/>
  <c r="C24" i="7"/>
  <c r="B37" i="7"/>
  <c r="AC25" i="7"/>
  <c r="N38" i="7" s="1"/>
  <c r="E37" i="7"/>
  <c r="F37" i="7" s="1"/>
  <c r="B39" i="7"/>
  <c r="M15" i="7"/>
  <c r="D38" i="7"/>
  <c r="E39" i="7"/>
  <c r="D45" i="7"/>
  <c r="E45" i="7"/>
  <c r="F45" i="7" s="1"/>
  <c r="AA25" i="7"/>
  <c r="L38" i="7" s="1"/>
  <c r="M38" i="7" s="1"/>
  <c r="B45" i="7"/>
  <c r="C45" i="7" s="1"/>
  <c r="D36" i="7"/>
  <c r="E36" i="7"/>
  <c r="D37" i="7"/>
  <c r="C36" i="1"/>
  <c r="B38" i="7"/>
  <c r="R17" i="7"/>
  <c r="H22" i="7"/>
  <c r="F38" i="1"/>
  <c r="P17" i="7"/>
  <c r="P16" i="7"/>
  <c r="F37" i="4"/>
  <c r="Z16" i="7"/>
  <c r="F37" i="1"/>
  <c r="M16" i="7"/>
  <c r="F43" i="1"/>
  <c r="F44" i="1"/>
  <c r="F24" i="7"/>
  <c r="C22" i="7"/>
  <c r="C23" i="7"/>
  <c r="C44" i="1"/>
  <c r="F15" i="7"/>
  <c r="F22" i="7"/>
  <c r="F36" i="1"/>
  <c r="F39" i="1"/>
  <c r="C36" i="6"/>
  <c r="C39" i="5"/>
  <c r="C43" i="5"/>
  <c r="C36" i="4"/>
  <c r="C43" i="4"/>
  <c r="C45" i="1"/>
  <c r="C37" i="1"/>
  <c r="C39" i="1"/>
  <c r="C15" i="7"/>
  <c r="K24" i="7"/>
  <c r="F37" i="6"/>
  <c r="C39" i="6"/>
  <c r="C37" i="6"/>
  <c r="F36" i="6"/>
  <c r="C35" i="6"/>
  <c r="F35" i="6"/>
  <c r="F42" i="6"/>
  <c r="M37" i="6"/>
  <c r="P37" i="6"/>
  <c r="U13" i="7"/>
  <c r="U16" i="7"/>
  <c r="F45" i="6"/>
  <c r="F39" i="6"/>
  <c r="AB18" i="7"/>
  <c r="AB19" i="7"/>
  <c r="C45" i="6"/>
  <c r="C45" i="5"/>
  <c r="F39" i="5"/>
  <c r="F45" i="5"/>
  <c r="M38" i="5"/>
  <c r="AE20" i="7"/>
  <c r="L37" i="7"/>
  <c r="M37" i="7" s="1"/>
  <c r="R16" i="7"/>
  <c r="C36" i="5"/>
  <c r="C37" i="5"/>
  <c r="F36" i="5"/>
  <c r="F37" i="5"/>
  <c r="C35" i="5"/>
  <c r="F18" i="7"/>
  <c r="F35" i="5"/>
  <c r="F21" i="7"/>
  <c r="F42" i="5"/>
  <c r="W20" i="7"/>
  <c r="Z21" i="7"/>
  <c r="AE18" i="7"/>
  <c r="AE17" i="7"/>
  <c r="F36" i="4"/>
  <c r="K18" i="7"/>
  <c r="C38" i="4"/>
  <c r="F38" i="4"/>
  <c r="F42" i="4"/>
  <c r="F45" i="4"/>
  <c r="C45" i="4"/>
  <c r="K15" i="7"/>
  <c r="K16" i="7"/>
  <c r="AB20" i="7"/>
  <c r="AB17" i="7"/>
  <c r="C18" i="7"/>
  <c r="C39" i="4"/>
  <c r="F39" i="4"/>
  <c r="R13" i="7"/>
  <c r="M19" i="7"/>
  <c r="K21" i="7"/>
  <c r="M18" i="7"/>
  <c r="P15" i="7"/>
  <c r="P19" i="7"/>
  <c r="H15" i="7"/>
  <c r="H16" i="7"/>
  <c r="H18" i="7"/>
  <c r="H24" i="7"/>
  <c r="M38" i="1"/>
  <c r="F39" i="7"/>
  <c r="F36" i="7"/>
  <c r="C37" i="7"/>
  <c r="C39" i="7"/>
  <c r="C36" i="7"/>
  <c r="AE25" i="1" l="1"/>
  <c r="W25" i="4"/>
  <c r="U25" i="6"/>
  <c r="AB25" i="6"/>
  <c r="AE25" i="6"/>
  <c r="AB25" i="1"/>
  <c r="P20" i="1"/>
  <c r="P25" i="1" s="1"/>
  <c r="R25" i="4"/>
  <c r="Z25" i="4"/>
  <c r="AB25" i="4"/>
  <c r="U25" i="5"/>
  <c r="AB25" i="5"/>
  <c r="U25" i="1"/>
  <c r="W25" i="1"/>
  <c r="AE25" i="4"/>
  <c r="W25" i="6"/>
  <c r="X25" i="7"/>
  <c r="N39" i="7" s="1"/>
  <c r="Y25" i="7"/>
  <c r="O39" i="7" s="1"/>
  <c r="P39" i="7" s="1"/>
  <c r="AE25" i="5"/>
  <c r="C17" i="6"/>
  <c r="E40" i="7"/>
  <c r="B43" i="7"/>
  <c r="C43" i="7" s="1"/>
  <c r="Z25" i="1"/>
  <c r="R25" i="6"/>
  <c r="Z25" i="6"/>
  <c r="R25" i="5"/>
  <c r="Z25" i="5"/>
  <c r="O36" i="6"/>
  <c r="O40" i="6" s="1"/>
  <c r="P34" i="6" s="1"/>
  <c r="D46" i="6"/>
  <c r="K20" i="6"/>
  <c r="K13" i="6"/>
  <c r="N40" i="6"/>
  <c r="H13" i="6"/>
  <c r="H25" i="6" s="1"/>
  <c r="H20" i="6"/>
  <c r="C34" i="6"/>
  <c r="C38" i="6"/>
  <c r="E46" i="6"/>
  <c r="F34" i="6" s="1"/>
  <c r="L34" i="6"/>
  <c r="C19" i="6"/>
  <c r="C25" i="6" s="1"/>
  <c r="C41" i="6"/>
  <c r="M25" i="6"/>
  <c r="L36" i="6"/>
  <c r="P25" i="6"/>
  <c r="F25" i="6"/>
  <c r="P20" i="5"/>
  <c r="C13" i="5"/>
  <c r="C20" i="5"/>
  <c r="K20" i="5"/>
  <c r="K19" i="5"/>
  <c r="K25" i="5" s="1"/>
  <c r="O35" i="5"/>
  <c r="O40" i="5" s="1"/>
  <c r="P35" i="5" s="1"/>
  <c r="H20" i="5"/>
  <c r="H13" i="5"/>
  <c r="B46" i="5"/>
  <c r="C40" i="5" s="1"/>
  <c r="F20" i="5"/>
  <c r="F13" i="5"/>
  <c r="F25" i="5" s="1"/>
  <c r="E46" i="5"/>
  <c r="P25" i="5"/>
  <c r="M25" i="5"/>
  <c r="L35" i="5"/>
  <c r="D46" i="5"/>
  <c r="N40" i="5"/>
  <c r="H25" i="5"/>
  <c r="K13" i="4"/>
  <c r="P20" i="4"/>
  <c r="H19" i="4"/>
  <c r="H13" i="1"/>
  <c r="D34" i="7"/>
  <c r="H14" i="1"/>
  <c r="H19" i="1"/>
  <c r="H20" i="1"/>
  <c r="K20" i="4"/>
  <c r="C20" i="4"/>
  <c r="H20" i="4"/>
  <c r="H25" i="4" s="1"/>
  <c r="K19" i="4"/>
  <c r="C19" i="4"/>
  <c r="C25" i="4" s="1"/>
  <c r="F20" i="4"/>
  <c r="P14" i="4"/>
  <c r="E46" i="4"/>
  <c r="F41" i="4" s="1"/>
  <c r="D46" i="4"/>
  <c r="B35" i="7"/>
  <c r="M14" i="4"/>
  <c r="M25" i="4" s="1"/>
  <c r="B46" i="4"/>
  <c r="L35" i="4"/>
  <c r="E34" i="7"/>
  <c r="O34" i="4"/>
  <c r="O40" i="4" s="1"/>
  <c r="P36" i="4" s="1"/>
  <c r="F25" i="4"/>
  <c r="D25" i="7"/>
  <c r="N34" i="7" s="1"/>
  <c r="B34" i="7"/>
  <c r="L34" i="4"/>
  <c r="D40" i="7"/>
  <c r="L36" i="1"/>
  <c r="M25" i="1"/>
  <c r="F20" i="1"/>
  <c r="E35" i="7"/>
  <c r="I25" i="7"/>
  <c r="N35" i="7" s="1"/>
  <c r="D35" i="7"/>
  <c r="E25" i="7"/>
  <c r="F20" i="7" s="1"/>
  <c r="E46" i="1"/>
  <c r="F41" i="1" s="1"/>
  <c r="O25" i="7"/>
  <c r="D41" i="7"/>
  <c r="K20" i="1"/>
  <c r="J25" i="7"/>
  <c r="D46" i="1"/>
  <c r="E41" i="7"/>
  <c r="F25" i="1"/>
  <c r="B25" i="7"/>
  <c r="B41" i="7"/>
  <c r="B46" i="1"/>
  <c r="C35" i="1" s="1"/>
  <c r="C19" i="1"/>
  <c r="C25" i="1" s="1"/>
  <c r="O34" i="1"/>
  <c r="O40" i="1" s="1"/>
  <c r="P35" i="1" s="1"/>
  <c r="B40" i="7"/>
  <c r="K19" i="1"/>
  <c r="N40" i="1"/>
  <c r="L40" i="1"/>
  <c r="M35" i="1" s="1"/>
  <c r="P38" i="6"/>
  <c r="M38" i="6"/>
  <c r="AB25" i="7"/>
  <c r="V25" i="7"/>
  <c r="L39" i="7" s="1"/>
  <c r="M39" i="7" s="1"/>
  <c r="W25" i="7"/>
  <c r="L40" i="5"/>
  <c r="R25" i="7"/>
  <c r="L25" i="7"/>
  <c r="M14" i="7" s="1"/>
  <c r="N40" i="4"/>
  <c r="P21" i="7"/>
  <c r="U25" i="7"/>
  <c r="Z25" i="7"/>
  <c r="D42" i="7"/>
  <c r="E42" i="7"/>
  <c r="F42" i="7"/>
  <c r="AE21" i="7"/>
  <c r="AE25" i="7" s="1"/>
  <c r="G25" i="7"/>
  <c r="H13" i="7" s="1"/>
  <c r="B42" i="7"/>
  <c r="AD25" i="7"/>
  <c r="O38" i="7" s="1"/>
  <c r="P38" i="7" s="1"/>
  <c r="N25" i="7"/>
  <c r="N36" i="7" s="1"/>
  <c r="K25" i="4" l="1"/>
  <c r="C25" i="5"/>
  <c r="K25" i="6"/>
  <c r="C46" i="6"/>
  <c r="F41" i="6"/>
  <c r="F40" i="6"/>
  <c r="F17" i="7"/>
  <c r="F38" i="6"/>
  <c r="L34" i="7"/>
  <c r="C17" i="7"/>
  <c r="L40" i="6"/>
  <c r="M35" i="6" s="1"/>
  <c r="P36" i="6"/>
  <c r="P35" i="6"/>
  <c r="C41" i="5"/>
  <c r="C34" i="5"/>
  <c r="C46" i="5" s="1"/>
  <c r="F41" i="5"/>
  <c r="F34" i="5"/>
  <c r="F40" i="5"/>
  <c r="P36" i="5"/>
  <c r="M35" i="5"/>
  <c r="M36" i="5"/>
  <c r="P34" i="5"/>
  <c r="M34" i="5"/>
  <c r="P25" i="4"/>
  <c r="H25" i="1"/>
  <c r="F40" i="4"/>
  <c r="C34" i="4"/>
  <c r="C40" i="4"/>
  <c r="C13" i="7"/>
  <c r="C41" i="4"/>
  <c r="C35" i="4"/>
  <c r="P13" i="7"/>
  <c r="P14" i="7"/>
  <c r="F34" i="4"/>
  <c r="F35" i="4"/>
  <c r="P35" i="4"/>
  <c r="M13" i="7"/>
  <c r="K19" i="7"/>
  <c r="K13" i="7"/>
  <c r="P34" i="4"/>
  <c r="F19" i="7"/>
  <c r="F13" i="7"/>
  <c r="L40" i="4"/>
  <c r="N40" i="7"/>
  <c r="C34" i="1"/>
  <c r="F34" i="1"/>
  <c r="E46" i="7"/>
  <c r="H20" i="7"/>
  <c r="H14" i="7"/>
  <c r="K14" i="7"/>
  <c r="O34" i="7"/>
  <c r="F14" i="7"/>
  <c r="F40" i="1"/>
  <c r="F35" i="1"/>
  <c r="C14" i="7"/>
  <c r="P36" i="1"/>
  <c r="O36" i="7"/>
  <c r="P20" i="7"/>
  <c r="D46" i="7"/>
  <c r="L36" i="7"/>
  <c r="M20" i="7"/>
  <c r="M36" i="1"/>
  <c r="K25" i="1"/>
  <c r="O35" i="7"/>
  <c r="K20" i="7"/>
  <c r="C20" i="7"/>
  <c r="C19" i="7"/>
  <c r="C40" i="1"/>
  <c r="C41" i="1"/>
  <c r="P34" i="1"/>
  <c r="M34" i="1"/>
  <c r="L35" i="7"/>
  <c r="H19" i="7"/>
  <c r="B46" i="7"/>
  <c r="C42" i="7"/>
  <c r="F46" i="5" l="1"/>
  <c r="F46" i="6"/>
  <c r="F40" i="7"/>
  <c r="F38" i="7"/>
  <c r="P40" i="6"/>
  <c r="C34" i="7"/>
  <c r="C38" i="7"/>
  <c r="M36" i="6"/>
  <c r="M34" i="6"/>
  <c r="M40" i="5"/>
  <c r="P40" i="5"/>
  <c r="F46" i="1"/>
  <c r="F46" i="4"/>
  <c r="C46" i="4"/>
  <c r="P40" i="4"/>
  <c r="P25" i="7"/>
  <c r="M34" i="4"/>
  <c r="M36" i="4"/>
  <c r="M35" i="4"/>
  <c r="M25" i="7"/>
  <c r="F25" i="7"/>
  <c r="F41" i="7"/>
  <c r="K25" i="7"/>
  <c r="F35" i="7"/>
  <c r="F34" i="7"/>
  <c r="O40" i="7"/>
  <c r="P34" i="7" s="1"/>
  <c r="H25" i="7"/>
  <c r="P40" i="1"/>
  <c r="C25" i="7"/>
  <c r="C40" i="7"/>
  <c r="C35" i="7"/>
  <c r="L40" i="7"/>
  <c r="M34" i="7" s="1"/>
  <c r="M40" i="1"/>
  <c r="C41" i="7"/>
  <c r="C46" i="1"/>
  <c r="M40" i="6" l="1"/>
  <c r="M40" i="4"/>
  <c r="F46" i="7"/>
  <c r="P36" i="7"/>
  <c r="P35" i="7"/>
  <c r="C46" i="7"/>
  <c r="M36" i="7"/>
  <c r="M35" i="7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<sst xmlns="http://schemas.openxmlformats.org/spreadsheetml/2006/main" count="457" uniqueCount="62">
  <si>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</si>
  <si>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</si>
  <si>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</si>
  <si>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</si>
  <si>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</si>
  <si>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</si>
  <si>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</si>
  <si>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</si>
  <si>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</si>
  <si>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</si>
  <si>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</si>
  <si>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</si>
  <si>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</si>
  <si>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</si>
  <si>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</si>
  <si>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</si>
  <si>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</si>
  <si>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</si>
  <si>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</si>
  <si>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</si>
  <si>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</si>
  <si>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</si>
  <si>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</si>
  <si>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</si>
  <si>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</si>
  <si>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</si>
  <si>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</si>
  <si>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</si>
  <si>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</si>
  <si>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</si>
  <si>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</si>
  <si>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</si>
  <si>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</si>
  <si>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</si>
  <si>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</si>
  <si>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</si>
  <si>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</si>
  <si>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</si>
  <si>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</si>
  <si>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</si>
  <si>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</si>
  <si>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</si>
  <si>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</si>
  <si>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</si>
  <si>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</si>
  <si>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</si>
  <si>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</si>
  <si>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</si>
  <si>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</si>
  <si>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</si>
  <si>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</si>
  <si>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</si>
  <si>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</si>
  <si>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</si>
  <si>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</si>
  <si>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</si>
  <si>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</si>
  <si>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</si>
  <si>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</si>
  <si>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</si>
  <si>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</si>
  <si>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Foment de Ciutat SA (FOCISA)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</si>
</sst>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5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Fill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</xf>
    <xf numFmtId="3" fontId="4" fillId="0" borderId="40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3" fontId="4" fillId="0" borderId="8" xfId="0" quotePrefix="1" applyNumberFormat="1" applyFont="1" applyBorder="1" applyAlignment="1" applyProtection="1">
      <alignment horizontal="center" vertical="center"/>
    </xf>
    <xf numFmtId="3" fontId="3" fillId="0" borderId="37" xfId="0" applyNumberFormat="1" applyFont="1" applyBorder="1" applyAlignment="1" applyProtection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 applyProtection="1">
      <alignment horizontal="right" vertical="center"/>
    </xf>
    <xf numFmtId="10" fontId="3" fillId="0" borderId="41" xfId="0" applyNumberFormat="1" applyFont="1" applyBorder="1" applyAlignment="1" applyProtection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 applyProtection="1">
      <alignment horizontal="center" vertical="center"/>
    </xf>
    <xf numFmtId="165" fontId="4" fillId="0" borderId="2" xfId="0" quotePrefix="1" applyNumberFormat="1" applyFont="1" applyFill="1" applyBorder="1" applyAlignment="1" applyProtection="1">
      <alignment horizontal="right" vertical="center"/>
    </xf>
    <xf numFmtId="165" fontId="4" fillId="0" borderId="2" xfId="0" applyNumberFormat="1" applyFont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5" fillId="0" borderId="26" xfId="0" applyFont="1" applyBorder="1" applyAlignment="1" applyProtection="1">
      <alignment horizontal="center" vertical="center"/>
    </xf>
    <xf numFmtId="0" fontId="11" fillId="0" borderId="27" xfId="0" quotePrefix="1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1" fillId="0" borderId="28" xfId="0" quotePrefix="1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/>
    </xf>
    <xf numFmtId="0" fontId="11" fillId="0" borderId="32" xfId="0" quotePrefix="1" applyFont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5" fillId="0" borderId="28" xfId="0" quotePrefix="1" applyFont="1" applyBorder="1" applyAlignment="1" applyProtection="1">
      <alignment horizontal="center" vertical="center" wrapText="1"/>
    </xf>
    <xf numFmtId="3" fontId="4" fillId="0" borderId="7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2" borderId="0" xfId="0" applyNumberFormat="1" applyFill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 applyProtection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Fill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2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24" fillId="2" borderId="35" xfId="0" applyFont="1" applyFill="1" applyBorder="1" applyAlignment="1" applyProtection="1">
      <alignment vertical="center"/>
    </xf>
    <xf numFmtId="165" fontId="24" fillId="0" borderId="1" xfId="0" applyNumberFormat="1" applyFont="1" applyBorder="1" applyAlignment="1" applyProtection="1">
      <alignment horizontal="right" vertical="center"/>
    </xf>
    <xf numFmtId="165" fontId="24" fillId="0" borderId="2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vertical="center"/>
    </xf>
    <xf numFmtId="3" fontId="24" fillId="0" borderId="8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45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44" fillId="2" borderId="2" xfId="0" applyFont="1" applyFill="1" applyBorder="1" applyAlignment="1" applyProtection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4" fillId="2" borderId="9" xfId="0" applyFont="1" applyFill="1" applyBorder="1" applyAlignment="1" applyProtection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Fon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 applyProtection="1">
      <alignment horizontal="center" vertical="center"/>
    </xf>
    <xf numFmtId="0" fontId="3" fillId="6" borderId="29" xfId="0" applyFont="1" applyFill="1" applyBorder="1" applyAlignment="1" applyProtection="1">
      <alignment horizontal="center" vertical="center"/>
    </xf>
    <xf numFmtId="0" fontId="3" fillId="6" borderId="30" xfId="0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center" vertical="center"/>
    </xf>
    <xf numFmtId="0" fontId="3" fillId="8" borderId="29" xfId="0" applyFont="1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3" fillId="8" borderId="42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3" fillId="7" borderId="29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 applyProtection="1">
      <alignment horizontal="center" vertical="center"/>
    </xf>
    <xf numFmtId="0" fontId="21" fillId="9" borderId="27" xfId="0" applyFont="1" applyFill="1" applyBorder="1" applyAlignment="1" applyProtection="1">
      <alignment horizontal="center" vertical="center"/>
    </xf>
    <xf numFmtId="0" fontId="21" fillId="9" borderId="28" xfId="0" applyFont="1" applyFill="1" applyBorder="1" applyAlignment="1" applyProtection="1">
      <alignment horizontal="center" vertical="center"/>
    </xf>
    <xf numFmtId="0" fontId="21" fillId="9" borderId="10" xfId="0" applyFont="1" applyFill="1" applyBorder="1" applyAlignment="1" applyProtection="1">
      <alignment horizontal="left" vertical="center" wrapText="1"/>
    </xf>
    <xf numFmtId="0" fontId="21" fillId="9" borderId="16" xfId="0" applyFont="1" applyFill="1" applyBorder="1" applyAlignment="1" applyProtection="1">
      <alignment horizontal="left" vertical="center" wrapText="1"/>
    </xf>
    <xf numFmtId="0" fontId="21" fillId="9" borderId="10" xfId="0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6" xfId="0" applyFont="1" applyFill="1" applyBorder="1" applyAlignment="1" applyProtection="1">
      <alignment horizontal="center" vertical="center" wrapText="1"/>
    </xf>
    <xf numFmtId="0" fontId="22" fillId="9" borderId="19" xfId="0" applyFont="1" applyFill="1" applyBorder="1" applyAlignment="1" applyProtection="1">
      <alignment horizontal="center" vertical="center"/>
    </xf>
    <xf numFmtId="0" fontId="22" fillId="9" borderId="11" xfId="0" applyFont="1" applyFill="1" applyBorder="1" applyAlignment="1" applyProtection="1">
      <alignment horizontal="center" vertical="center"/>
    </xf>
    <xf numFmtId="0" fontId="22" fillId="9" borderId="12" xfId="0" applyFont="1" applyFill="1" applyBorder="1" applyAlignment="1" applyProtection="1">
      <alignment horizontal="center" vertical="center"/>
    </xf>
    <xf numFmtId="0" fontId="22" fillId="9" borderId="20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center" vertical="center"/>
    </xf>
    <xf numFmtId="0" fontId="22" fillId="9" borderId="21" xfId="0" applyFont="1" applyFill="1" applyBorder="1" applyAlignment="1" applyProtection="1">
      <alignment horizontal="center" vertical="center"/>
    </xf>
    <xf numFmtId="0" fontId="21" fillId="9" borderId="19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 wrapText="1"/>
    </xf>
    <xf numFmtId="0" fontId="21" fillId="9" borderId="21" xfId="0" applyFont="1" applyFill="1" applyBorder="1" applyAlignment="1" applyProtection="1">
      <alignment horizontal="center" vertical="center" wrapText="1"/>
    </xf>
    <xf numFmtId="0" fontId="21" fillId="9" borderId="17" xfId="0" applyFont="1" applyFill="1" applyBorder="1" applyAlignment="1" applyProtection="1">
      <alignment horizontal="center" vertical="center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14" xfId="0" applyFont="1" applyFill="1" applyBorder="1" applyAlignment="1" applyProtection="1">
      <alignment horizontal="center" vertical="center"/>
    </xf>
    <xf numFmtId="0" fontId="22" fillId="9" borderId="15" xfId="0" applyFont="1" applyFill="1" applyBorder="1" applyAlignment="1" applyProtection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F000000}"/>
    <cellStyle name="Normal 3" xfId="45" xr:uid="{00000000-0005-0000-0000-000030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9-44E2-810B-F15EE3418957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9-44E2-810B-F15EE3418957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09-44E2-810B-F15EE3418957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9-44E2-810B-F15EE3418957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09-44E2-810B-F15EE3418957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09-44E2-810B-F15EE3418957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09-44E2-810B-F15EE3418957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09-44E2-810B-F15EE3418957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09-44E2-810B-F15EE3418957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09-44E2-810B-F15EE34189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41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13</c:v>
                </c:pt>
                <c:pt idx="7">
                  <c:v>499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09-44E2-810B-F15EE341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51-49E3-830D-8310D5B756E6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51-49E3-830D-8310D5B756E6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51-49E3-830D-8310D5B756E6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51-49E3-830D-8310D5B756E6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51-49E3-830D-8310D5B756E6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51-49E3-830D-8310D5B756E6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51-49E3-830D-8310D5B756E6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51-49E3-830D-8310D5B756E6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51-49E3-830D-8310D5B756E6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51-49E3-830D-8310D5B756E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5213080.3130000001</c:v>
                </c:pt>
                <c:pt idx="1">
                  <c:v>95857.739999999991</c:v>
                </c:pt>
                <c:pt idx="2">
                  <c:v>0</c:v>
                </c:pt>
                <c:pt idx="3">
                  <c:v>0</c:v>
                </c:pt>
                <c:pt idx="4">
                  <c:v>101854.808</c:v>
                </c:pt>
                <c:pt idx="5">
                  <c:v>0</c:v>
                </c:pt>
                <c:pt idx="6">
                  <c:v>534094.84</c:v>
                </c:pt>
                <c:pt idx="7">
                  <c:v>2278868.3668000004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51-49E3-830D-8310D5B756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02-4864-8F87-5C889DAA6300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02-4864-8F87-5C889DAA6300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02-4864-8F87-5C889DAA6300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02-4864-8F87-5C889DAA630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29</c:v>
                </c:pt>
                <c:pt idx="1">
                  <c:v>489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02-4864-8F87-5C889DAA63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14-40EF-A2BE-E98D5FE274DC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14-40EF-A2BE-E98D5FE274DC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14-40EF-A2BE-E98D5FE274DC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14-40EF-A2BE-E98D5FE274DC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14-40EF-A2BE-E98D5FE274DC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14-40EF-A2BE-E98D5FE274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2001193.7379999999</c:v>
                </c:pt>
                <c:pt idx="1">
                  <c:v>6110666.5698000006</c:v>
                </c:pt>
                <c:pt idx="2">
                  <c:v>111895.75999999998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14-40EF-A2BE-E98D5FE274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38" zoomScale="80" zoomScaleNormal="80" workbookViewId="0">
      <selection activeCell="G5" sqref="G5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41</v>
      </c>
      <c r="B7" s="31" t="s">
        <v>54</v>
      </c>
      <c r="C7" s="32"/>
      <c r="D7" s="32"/>
      <c r="E7" s="32"/>
      <c r="F7" s="32"/>
      <c r="G7" s="33"/>
      <c r="H7" s="73"/>
      <c r="I7" s="90" t="s">
        <v>46</v>
      </c>
      <c r="J7" s="91">
        <v>45470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24" t="s">
        <v>61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08" t="s">
        <v>6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</row>
    <row r="11" spans="1:31" ht="30" customHeight="1" thickBot="1" x14ac:dyDescent="0.3">
      <c r="A11" s="143" t="s">
        <v>10</v>
      </c>
      <c r="B11" s="111" t="s">
        <v>3</v>
      </c>
      <c r="C11" s="112"/>
      <c r="D11" s="112"/>
      <c r="E11" s="112"/>
      <c r="F11" s="113"/>
      <c r="G11" s="114" t="s">
        <v>1</v>
      </c>
      <c r="H11" s="115"/>
      <c r="I11" s="115"/>
      <c r="J11" s="115"/>
      <c r="K11" s="116"/>
      <c r="L11" s="129" t="s">
        <v>2</v>
      </c>
      <c r="M11" s="130"/>
      <c r="N11" s="130"/>
      <c r="O11" s="130"/>
      <c r="P11" s="130"/>
      <c r="Q11" s="117" t="s">
        <v>34</v>
      </c>
      <c r="R11" s="118"/>
      <c r="S11" s="118"/>
      <c r="T11" s="118"/>
      <c r="U11" s="119"/>
      <c r="V11" s="123" t="s">
        <v>5</v>
      </c>
      <c r="W11" s="124"/>
      <c r="X11" s="124"/>
      <c r="Y11" s="124"/>
      <c r="Z11" s="125"/>
      <c r="AA11" s="120" t="s">
        <v>4</v>
      </c>
      <c r="AB11" s="121"/>
      <c r="AC11" s="121"/>
      <c r="AD11" s="121"/>
      <c r="AE11" s="122"/>
    </row>
    <row r="12" spans="1:31" ht="39" customHeight="1" thickBot="1" x14ac:dyDescent="0.3">
      <c r="A12" s="144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9</v>
      </c>
      <c r="H13" s="20">
        <f t="shared" ref="H13:H24" si="2">IF(G13,G13/$G$25,"")</f>
        <v>6.1224489795918366E-2</v>
      </c>
      <c r="I13" s="4">
        <v>1048872.21</v>
      </c>
      <c r="J13" s="5">
        <v>1114641.1100000001</v>
      </c>
      <c r="K13" s="21">
        <f t="shared" ref="K13:K24" si="3">IF(J13,J13/$J$25,"")</f>
        <v>0.61950201678096029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2</v>
      </c>
      <c r="H14" s="20">
        <f t="shared" si="2"/>
        <v>1.3605442176870748E-2</v>
      </c>
      <c r="I14" s="6">
        <v>66822.98</v>
      </c>
      <c r="J14" s="7">
        <v>80855.81</v>
      </c>
      <c r="K14" s="21">
        <f t="shared" si="3"/>
        <v>4.4938533949692681E-2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9"/>
      <c r="Y17" s="99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>
        <v>1</v>
      </c>
      <c r="C19" s="20">
        <f t="shared" si="0"/>
        <v>0.1111111111111111</v>
      </c>
      <c r="D19" s="6">
        <v>319248.57</v>
      </c>
      <c r="E19" s="7">
        <v>386290.77</v>
      </c>
      <c r="F19" s="21">
        <f t="shared" si="1"/>
        <v>0.8876243686123928</v>
      </c>
      <c r="G19" s="2">
        <v>5</v>
      </c>
      <c r="H19" s="20">
        <f t="shared" si="2"/>
        <v>3.4013605442176874E-2</v>
      </c>
      <c r="I19" s="6">
        <v>8328.89</v>
      </c>
      <c r="J19" s="7">
        <v>8399.09</v>
      </c>
      <c r="K19" s="21">
        <f t="shared" si="3"/>
        <v>4.6680973341498193E-3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>
        <v>8</v>
      </c>
      <c r="C20" s="66">
        <f t="shared" si="0"/>
        <v>0.88888888888888884</v>
      </c>
      <c r="D20" s="69">
        <v>40417.53</v>
      </c>
      <c r="E20" s="70">
        <v>48905.45</v>
      </c>
      <c r="F20" s="21">
        <f t="shared" si="1"/>
        <v>0.11237563138760717</v>
      </c>
      <c r="G20" s="68">
        <v>131</v>
      </c>
      <c r="H20" s="66">
        <f t="shared" si="2"/>
        <v>0.891156462585034</v>
      </c>
      <c r="I20" s="69">
        <v>519250.22</v>
      </c>
      <c r="J20" s="70">
        <v>595357.39</v>
      </c>
      <c r="K20" s="67">
        <f t="shared" si="3"/>
        <v>0.33089135193519709</v>
      </c>
      <c r="L20" s="68">
        <v>17</v>
      </c>
      <c r="M20" s="66">
        <f t="shared" si="4"/>
        <v>1</v>
      </c>
      <c r="N20" s="69">
        <v>35693.61</v>
      </c>
      <c r="O20" s="70">
        <v>41610.1</v>
      </c>
      <c r="P20" s="67">
        <f t="shared" si="5"/>
        <v>1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hidden="1" customHeight="1" x14ac:dyDescent="0.25">
      <c r="A21" s="95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8"/>
      <c r="J21" s="98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100"/>
      <c r="Y21" s="100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8"/>
      <c r="J22" s="98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100"/>
      <c r="Y22" s="101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8"/>
      <c r="J23" s="98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100"/>
      <c r="Y23" s="101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si="0"/>
        <v/>
      </c>
      <c r="D24" s="69"/>
      <c r="E24" s="70"/>
      <c r="F24" s="67" t="str">
        <f t="shared" si="1"/>
        <v/>
      </c>
      <c r="G24" s="68"/>
      <c r="H24" s="66" t="str">
        <f t="shared" si="2"/>
        <v/>
      </c>
      <c r="I24" s="69"/>
      <c r="J24" s="70"/>
      <c r="K24" s="67" t="str">
        <f t="shared" si="3"/>
        <v/>
      </c>
      <c r="L24" s="68"/>
      <c r="M24" s="66" t="str">
        <f t="shared" si="4"/>
        <v/>
      </c>
      <c r="N24" s="69"/>
      <c r="O24" s="70"/>
      <c r="P24" s="67" t="str">
        <f t="shared" si="5"/>
        <v/>
      </c>
      <c r="Q24" s="68"/>
      <c r="R24" s="66" t="str">
        <f t="shared" si="6"/>
        <v/>
      </c>
      <c r="S24" s="69"/>
      <c r="T24" s="70"/>
      <c r="U24" s="67" t="str">
        <f t="shared" si="7"/>
        <v/>
      </c>
      <c r="V24" s="68"/>
      <c r="W24" s="66" t="str">
        <f t="shared" si="8"/>
        <v/>
      </c>
      <c r="X24" s="69"/>
      <c r="Y24" s="70"/>
      <c r="Z24" s="67" t="str">
        <f t="shared" si="9"/>
        <v/>
      </c>
      <c r="AA24" s="68"/>
      <c r="AB24" s="20" t="str">
        <f t="shared" si="10"/>
        <v/>
      </c>
      <c r="AC24" s="69"/>
      <c r="AD24" s="70"/>
      <c r="AE24" s="67" t="str">
        <f t="shared" si="11"/>
        <v/>
      </c>
    </row>
    <row r="25" spans="1:31" ht="33" customHeight="1" thickBot="1" x14ac:dyDescent="0.3">
      <c r="A25" s="82" t="s">
        <v>0</v>
      </c>
      <c r="B25" s="16">
        <f t="shared" ref="B25:AE25" si="12">SUM(B13:B24)</f>
        <v>9</v>
      </c>
      <c r="C25" s="17">
        <f t="shared" si="12"/>
        <v>1</v>
      </c>
      <c r="D25" s="18">
        <f t="shared" si="12"/>
        <v>359666.1</v>
      </c>
      <c r="E25" s="18">
        <f t="shared" si="12"/>
        <v>435196.22000000003</v>
      </c>
      <c r="F25" s="19">
        <f t="shared" si="12"/>
        <v>1</v>
      </c>
      <c r="G25" s="16">
        <f t="shared" si="12"/>
        <v>147</v>
      </c>
      <c r="H25" s="17">
        <f t="shared" si="12"/>
        <v>1</v>
      </c>
      <c r="I25" s="18">
        <f t="shared" si="12"/>
        <v>1643274.2999999998</v>
      </c>
      <c r="J25" s="18">
        <f t="shared" si="12"/>
        <v>1799253.4000000004</v>
      </c>
      <c r="K25" s="19">
        <f t="shared" si="12"/>
        <v>1</v>
      </c>
      <c r="L25" s="16">
        <f t="shared" si="12"/>
        <v>17</v>
      </c>
      <c r="M25" s="17">
        <f t="shared" si="12"/>
        <v>1</v>
      </c>
      <c r="N25" s="18">
        <f t="shared" si="12"/>
        <v>35693.61</v>
      </c>
      <c r="O25" s="18">
        <f t="shared" si="12"/>
        <v>41610.1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5" customFormat="1" ht="18.600000000000001" customHeight="1" x14ac:dyDescent="0.25">
      <c r="B26" s="26"/>
      <c r="H26" s="26"/>
      <c r="N26" s="26"/>
    </row>
    <row r="27" spans="1:31" s="49" customFormat="1" ht="34.35" hidden="1" customHeight="1" x14ac:dyDescent="0.25">
      <c r="A27" s="149" t="s">
        <v>55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350000000000001" hidden="1" customHeight="1" x14ac:dyDescent="0.25">
      <c r="A28" s="150" t="s">
        <v>53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4.1" customHeight="1" x14ac:dyDescent="0.25">
      <c r="A29" s="145" t="s">
        <v>36</v>
      </c>
      <c r="B29" s="145"/>
      <c r="C29" s="145"/>
      <c r="D29" s="145"/>
      <c r="E29" s="145"/>
      <c r="F29" s="145"/>
      <c r="G29" s="145"/>
      <c r="H29" s="145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6" t="s">
        <v>10</v>
      </c>
      <c r="B31" s="131" t="s">
        <v>17</v>
      </c>
      <c r="C31" s="132"/>
      <c r="D31" s="132"/>
      <c r="E31" s="132"/>
      <c r="F31" s="133"/>
      <c r="G31" s="25"/>
      <c r="J31" s="137" t="s">
        <v>15</v>
      </c>
      <c r="K31" s="138"/>
      <c r="L31" s="131" t="s">
        <v>16</v>
      </c>
      <c r="M31" s="132"/>
      <c r="N31" s="132"/>
      <c r="O31" s="132"/>
      <c r="P31" s="133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7"/>
      <c r="B32" s="146"/>
      <c r="C32" s="147"/>
      <c r="D32" s="147"/>
      <c r="E32" s="147"/>
      <c r="F32" s="148"/>
      <c r="G32" s="25"/>
      <c r="J32" s="139"/>
      <c r="K32" s="140"/>
      <c r="L32" s="134"/>
      <c r="M32" s="135"/>
      <c r="N32" s="135"/>
      <c r="O32" s="135"/>
      <c r="P32" s="136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28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1"/>
      <c r="K33" s="142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13">B13+G13+L13+Q13+AA13+V13</f>
        <v>9</v>
      </c>
      <c r="C34" s="8">
        <f t="shared" ref="C34:C43" si="14">IF(B34,B34/$B$46,"")</f>
        <v>5.2023121387283239E-2</v>
      </c>
      <c r="D34" s="10">
        <f t="shared" ref="D34:D45" si="15">D13+I13+N13+S13+AC13+X13</f>
        <v>1048872.21</v>
      </c>
      <c r="E34" s="11">
        <f t="shared" ref="E34:E45" si="16">E13+J13+O13+T13+AD13+Y13</f>
        <v>1114641.1100000001</v>
      </c>
      <c r="F34" s="21">
        <f t="shared" ref="F34:F43" si="17">IF(E34,E34/$E$46,"")</f>
        <v>0.48972401743483251</v>
      </c>
      <c r="J34" s="106" t="s">
        <v>3</v>
      </c>
      <c r="K34" s="107"/>
      <c r="L34" s="57">
        <f>B25</f>
        <v>9</v>
      </c>
      <c r="M34" s="8">
        <f t="shared" ref="M34:M39" si="18">IF(L34,L34/$L$40,"")</f>
        <v>5.2023121387283239E-2</v>
      </c>
      <c r="N34" s="58">
        <f>D25</f>
        <v>359666.1</v>
      </c>
      <c r="O34" s="58">
        <f>E25</f>
        <v>435196.22000000003</v>
      </c>
      <c r="P34" s="59">
        <f t="shared" ref="P34:P39" si="19">IF(O34,O34/$O$40,"")</f>
        <v>0.19120597591349664</v>
      </c>
    </row>
    <row r="35" spans="1:33" s="25" customFormat="1" ht="30" customHeight="1" x14ac:dyDescent="0.25">
      <c r="A35" s="43" t="s">
        <v>18</v>
      </c>
      <c r="B35" s="12">
        <f t="shared" si="13"/>
        <v>2</v>
      </c>
      <c r="C35" s="8">
        <f t="shared" si="14"/>
        <v>1.1560693641618497E-2</v>
      </c>
      <c r="D35" s="13">
        <f t="shared" si="15"/>
        <v>66822.98</v>
      </c>
      <c r="E35" s="14">
        <f t="shared" si="16"/>
        <v>80855.81</v>
      </c>
      <c r="F35" s="21">
        <f t="shared" si="17"/>
        <v>3.5524467697183267E-2</v>
      </c>
      <c r="J35" s="102" t="s">
        <v>1</v>
      </c>
      <c r="K35" s="103"/>
      <c r="L35" s="60">
        <f>G25</f>
        <v>147</v>
      </c>
      <c r="M35" s="8">
        <f t="shared" si="18"/>
        <v>0.8497109826589595</v>
      </c>
      <c r="N35" s="61">
        <f>I25</f>
        <v>1643274.2999999998</v>
      </c>
      <c r="O35" s="61">
        <f>J25</f>
        <v>1799253.4000000004</v>
      </c>
      <c r="P35" s="59">
        <f t="shared" si="19"/>
        <v>0.79051238602825402</v>
      </c>
    </row>
    <row r="36" spans="1:33" ht="30" customHeight="1" x14ac:dyDescent="0.25">
      <c r="A36" s="43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5"/>
      <c r="J36" s="102" t="s">
        <v>2</v>
      </c>
      <c r="K36" s="103"/>
      <c r="L36" s="60">
        <f>L25</f>
        <v>17</v>
      </c>
      <c r="M36" s="8">
        <f t="shared" si="18"/>
        <v>9.8265895953757232E-2</v>
      </c>
      <c r="N36" s="61">
        <f>N25</f>
        <v>35693.61</v>
      </c>
      <c r="O36" s="61">
        <f>O25</f>
        <v>41610.1</v>
      </c>
      <c r="P36" s="59">
        <f t="shared" si="19"/>
        <v>1.8281638058249186E-2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J37" s="102" t="s">
        <v>34</v>
      </c>
      <c r="K37" s="103"/>
      <c r="L37" s="60">
        <f>Q25</f>
        <v>0</v>
      </c>
      <c r="M37" s="8" t="str">
        <f t="shared" si="18"/>
        <v/>
      </c>
      <c r="N37" s="61">
        <f>S25</f>
        <v>0</v>
      </c>
      <c r="O37" s="61">
        <f>T25</f>
        <v>0</v>
      </c>
      <c r="P37" s="59" t="str">
        <f t="shared" si="1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5"/>
      <c r="J38" s="102" t="s">
        <v>5</v>
      </c>
      <c r="K38" s="103"/>
      <c r="L38" s="60">
        <f>V25</f>
        <v>0</v>
      </c>
      <c r="M38" s="8" t="str">
        <f t="shared" si="18"/>
        <v/>
      </c>
      <c r="N38" s="61">
        <f>X25</f>
        <v>0</v>
      </c>
      <c r="O38" s="61">
        <f>Y25</f>
        <v>0</v>
      </c>
      <c r="P38" s="59" t="str">
        <f t="shared" si="1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J39" s="102" t="s">
        <v>4</v>
      </c>
      <c r="K39" s="103"/>
      <c r="L39" s="60">
        <f>AA25</f>
        <v>0</v>
      </c>
      <c r="M39" s="8" t="str">
        <f t="shared" si="18"/>
        <v/>
      </c>
      <c r="N39" s="61">
        <f>AC25</f>
        <v>0</v>
      </c>
      <c r="O39" s="61">
        <f>AD25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13"/>
        <v>6</v>
      </c>
      <c r="C40" s="8">
        <f t="shared" si="14"/>
        <v>3.4682080924855488E-2</v>
      </c>
      <c r="D40" s="13">
        <f t="shared" si="15"/>
        <v>327577.46000000002</v>
      </c>
      <c r="E40" s="23">
        <f t="shared" si="16"/>
        <v>394689.86000000004</v>
      </c>
      <c r="F40" s="21">
        <f t="shared" si="17"/>
        <v>0.1734092724069648</v>
      </c>
      <c r="G40" s="25"/>
      <c r="J40" s="104" t="s">
        <v>0</v>
      </c>
      <c r="K40" s="105"/>
      <c r="L40" s="83">
        <f>SUM(L34:L39)</f>
        <v>173</v>
      </c>
      <c r="M40" s="17">
        <f>SUM(M34:M39)</f>
        <v>1</v>
      </c>
      <c r="N40" s="84">
        <f>SUM(N34:N39)</f>
        <v>2038634.01</v>
      </c>
      <c r="O40" s="85">
        <f>SUM(O34:O39)</f>
        <v>2276059.7200000007</v>
      </c>
      <c r="P40" s="86">
        <f>SUM(P34:P39)</f>
        <v>0.99999999999999989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13"/>
        <v>156</v>
      </c>
      <c r="C41" s="8">
        <f t="shared" si="14"/>
        <v>0.90173410404624277</v>
      </c>
      <c r="D41" s="13">
        <f t="shared" si="15"/>
        <v>595361.36</v>
      </c>
      <c r="E41" s="23">
        <f t="shared" si="16"/>
        <v>685872.94</v>
      </c>
      <c r="F41" s="21">
        <f t="shared" si="17"/>
        <v>0.30134224246101937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hidden="1" customHeight="1" x14ac:dyDescent="0.25">
      <c r="A42" s="95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7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173</v>
      </c>
      <c r="C46" s="17">
        <f>SUM(C34:C45)</f>
        <v>1</v>
      </c>
      <c r="D46" s="18">
        <f>SUM(D34:D45)</f>
        <v>2038634.0099999998</v>
      </c>
      <c r="E46" s="18">
        <f>SUM(E34:E45)</f>
        <v>2276059.7200000002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customProperties>
    <customPr name="EpmWorksheetKeyString_GUID" r:id="rId3"/>
  </customProperties>
  <ignoredErrors>
    <ignoredError sqref="F13:F17" unlockedFormula="1"/>
    <ignoredError sqref="C45 M34:M39 C34:C42 C43:C44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38" zoomScale="80" zoomScaleNormal="80" workbookViewId="0">
      <selection activeCell="J8" sqref="J8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8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38</v>
      </c>
      <c r="B7" s="31" t="s">
        <v>56</v>
      </c>
      <c r="C7" s="32"/>
      <c r="D7" s="32"/>
      <c r="E7" s="32"/>
      <c r="F7" s="32"/>
      <c r="G7" s="33"/>
      <c r="H7" s="73"/>
      <c r="I7" s="90" t="s">
        <v>46</v>
      </c>
      <c r="J7" s="91">
        <v>45488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Foment de Ciutat SA (FOCISA)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08" t="s">
        <v>6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</row>
    <row r="11" spans="1:31" ht="30" customHeight="1" thickBot="1" x14ac:dyDescent="0.3">
      <c r="A11" s="143" t="s">
        <v>10</v>
      </c>
      <c r="B11" s="111" t="s">
        <v>3</v>
      </c>
      <c r="C11" s="112"/>
      <c r="D11" s="112"/>
      <c r="E11" s="112"/>
      <c r="F11" s="113"/>
      <c r="G11" s="114" t="s">
        <v>1</v>
      </c>
      <c r="H11" s="115"/>
      <c r="I11" s="115"/>
      <c r="J11" s="115"/>
      <c r="K11" s="116"/>
      <c r="L11" s="129" t="s">
        <v>2</v>
      </c>
      <c r="M11" s="130"/>
      <c r="N11" s="130"/>
      <c r="O11" s="130"/>
      <c r="P11" s="130"/>
      <c r="Q11" s="117" t="s">
        <v>34</v>
      </c>
      <c r="R11" s="118"/>
      <c r="S11" s="118"/>
      <c r="T11" s="118"/>
      <c r="U11" s="119"/>
      <c r="V11" s="123" t="s">
        <v>5</v>
      </c>
      <c r="W11" s="124"/>
      <c r="X11" s="124"/>
      <c r="Y11" s="124"/>
      <c r="Z11" s="125"/>
      <c r="AA11" s="120" t="s">
        <v>4</v>
      </c>
      <c r="AB11" s="121"/>
      <c r="AC11" s="121"/>
      <c r="AD11" s="121"/>
      <c r="AE11" s="122"/>
    </row>
    <row r="12" spans="1:31" ht="39" customHeight="1" thickBot="1" x14ac:dyDescent="0.3">
      <c r="A12" s="144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>
        <v>2</v>
      </c>
      <c r="C13" s="20">
        <f t="shared" ref="C13:C21" si="0">IF(B13,B13/$B$25,"")</f>
        <v>0.2857142857142857</v>
      </c>
      <c r="D13" s="4">
        <v>146442</v>
      </c>
      <c r="E13" s="5">
        <v>177194.82</v>
      </c>
      <c r="F13" s="21">
        <f t="shared" ref="F13:F24" si="1">IF(E13,E13/$E$25,"")</f>
        <v>0.74682886645386481</v>
      </c>
      <c r="G13" s="1">
        <v>9</v>
      </c>
      <c r="H13" s="20">
        <f t="shared" ref="H13:H21" si="2">IF(G13,G13/$G$25,"")</f>
        <v>7.8260869565217397E-2</v>
      </c>
      <c r="I13" s="4">
        <v>831227.1</v>
      </c>
      <c r="J13" s="5">
        <v>865985.72</v>
      </c>
      <c r="K13" s="21">
        <f t="shared" ref="K13:K21" si="3">IF(J13,J13/$J$25,"")</f>
        <v>0.66881965271067256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>
        <v>1</v>
      </c>
      <c r="M14" s="20">
        <f t="shared" si="4"/>
        <v>7.1428571428571425E-2</v>
      </c>
      <c r="N14" s="6">
        <v>12398.29</v>
      </c>
      <c r="O14" s="7">
        <v>15001.93</v>
      </c>
      <c r="P14" s="21">
        <f t="shared" si="5"/>
        <v>0.29386732735213961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8.6956521739130436E-3</v>
      </c>
      <c r="I19" s="6">
        <v>84.27</v>
      </c>
      <c r="J19" s="7">
        <v>101.97</v>
      </c>
      <c r="K19" s="21">
        <f t="shared" si="3"/>
        <v>7.8753654259919309E-5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>
        <v>5</v>
      </c>
      <c r="C20" s="66">
        <f t="shared" si="0"/>
        <v>0.7142857142857143</v>
      </c>
      <c r="D20" s="69">
        <v>49643.08</v>
      </c>
      <c r="E20" s="70">
        <v>60068.13</v>
      </c>
      <c r="F20" s="21">
        <f t="shared" si="1"/>
        <v>0.25317113354613519</v>
      </c>
      <c r="G20" s="68">
        <v>105</v>
      </c>
      <c r="H20" s="66">
        <f t="shared" si="2"/>
        <v>0.91304347826086951</v>
      </c>
      <c r="I20" s="69">
        <v>372229</v>
      </c>
      <c r="J20" s="70">
        <v>428709.37</v>
      </c>
      <c r="K20" s="21">
        <f t="shared" si="3"/>
        <v>0.33110159363506741</v>
      </c>
      <c r="L20" s="68">
        <v>13</v>
      </c>
      <c r="M20" s="66">
        <f t="shared" si="4"/>
        <v>0.9285714285714286</v>
      </c>
      <c r="N20" s="69">
        <v>29791.81</v>
      </c>
      <c r="O20" s="70">
        <v>36048.080000000002</v>
      </c>
      <c r="P20" s="67">
        <f t="shared" si="5"/>
        <v>0.70613267264786039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hidden="1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22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23">IF(G24,G24/$G$25,"")</f>
        <v/>
      </c>
      <c r="I24" s="69"/>
      <c r="J24" s="70"/>
      <c r="K24" s="67" t="str">
        <f t="shared" ref="K24" si="24">IF(J24,J24/$J$25,"")</f>
        <v/>
      </c>
      <c r="L24" s="68"/>
      <c r="M24" s="66" t="str">
        <f t="shared" ref="M24" si="25">IF(L24,L24/$L$25,"")</f>
        <v/>
      </c>
      <c r="N24" s="69"/>
      <c r="O24" s="70"/>
      <c r="P24" s="67" t="str">
        <f t="shared" ref="P24" si="26">IF(O24,O24/$O$25,"")</f>
        <v/>
      </c>
      <c r="Q24" s="68"/>
      <c r="R24" s="66" t="str">
        <f t="shared" ref="R24" si="27">IF(Q24,Q24/$Q$25,"")</f>
        <v/>
      </c>
      <c r="S24" s="69"/>
      <c r="T24" s="70"/>
      <c r="U24" s="67" t="str">
        <f t="shared" si="7"/>
        <v/>
      </c>
      <c r="V24" s="68"/>
      <c r="W24" s="66" t="str">
        <f t="shared" ref="W24" si="28">IF(V24,V24/$V$25,"")</f>
        <v/>
      </c>
      <c r="X24" s="69"/>
      <c r="Y24" s="70"/>
      <c r="Z24" s="67" t="str">
        <f t="shared" ref="Z24" si="29">IF(Y24,Y24/$Y$25,"")</f>
        <v/>
      </c>
      <c r="AA24" s="68"/>
      <c r="AB24" s="20" t="str">
        <f t="shared" ref="AB24" si="30">IF(AA24,AA24/$AA$25,"")</f>
        <v/>
      </c>
      <c r="AC24" s="69"/>
      <c r="AD24" s="70"/>
      <c r="AE24" s="67" t="str">
        <f t="shared" ref="AE24" si="31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32">SUM(B13:B24)</f>
        <v>7</v>
      </c>
      <c r="C25" s="17">
        <f t="shared" si="32"/>
        <v>1</v>
      </c>
      <c r="D25" s="18">
        <f t="shared" si="32"/>
        <v>196085.08000000002</v>
      </c>
      <c r="E25" s="18">
        <f t="shared" si="32"/>
        <v>237262.95</v>
      </c>
      <c r="F25" s="19">
        <f t="shared" si="32"/>
        <v>1</v>
      </c>
      <c r="G25" s="16">
        <f t="shared" si="32"/>
        <v>115</v>
      </c>
      <c r="H25" s="17">
        <f t="shared" si="32"/>
        <v>1</v>
      </c>
      <c r="I25" s="18">
        <f t="shared" si="32"/>
        <v>1203540.3700000001</v>
      </c>
      <c r="J25" s="18">
        <f t="shared" si="32"/>
        <v>1294797.06</v>
      </c>
      <c r="K25" s="19">
        <f t="shared" si="32"/>
        <v>0.99999999999999989</v>
      </c>
      <c r="L25" s="16">
        <f t="shared" si="32"/>
        <v>14</v>
      </c>
      <c r="M25" s="17">
        <f t="shared" si="32"/>
        <v>1</v>
      </c>
      <c r="N25" s="18">
        <f t="shared" si="32"/>
        <v>42190.100000000006</v>
      </c>
      <c r="O25" s="18">
        <f t="shared" si="32"/>
        <v>51050.01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5" customFormat="1" ht="18" customHeight="1" x14ac:dyDescent="0.25">
      <c r="B26" s="26"/>
      <c r="H26" s="26"/>
      <c r="N26" s="26"/>
    </row>
    <row r="27" spans="1:31" s="49" customFormat="1" ht="34.35" hidden="1" customHeight="1" x14ac:dyDescent="0.25">
      <c r="A27" s="14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350000000000001" hidden="1" customHeight="1" x14ac:dyDescent="0.25">
      <c r="A28" s="151" t="str">
        <f>'CONTRACTACIO 1r TR 2024'!A28:Q28</f>
        <v>https://bcnroc.ajuntament.barcelona.cat/jspui/bitstream/11703/128073/5/GM_pressupost-general_2023.pdf#page=269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4.1" customHeight="1" x14ac:dyDescent="0.25">
      <c r="A29" s="145" t="s">
        <v>36</v>
      </c>
      <c r="B29" s="145"/>
      <c r="C29" s="145"/>
      <c r="D29" s="145"/>
      <c r="E29" s="145"/>
      <c r="F29" s="145"/>
      <c r="G29" s="145"/>
      <c r="H29" s="145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6" t="s">
        <v>10</v>
      </c>
      <c r="B31" s="131" t="s">
        <v>17</v>
      </c>
      <c r="C31" s="132"/>
      <c r="D31" s="132"/>
      <c r="E31" s="132"/>
      <c r="F31" s="133"/>
      <c r="G31" s="25"/>
      <c r="J31" s="137" t="s">
        <v>15</v>
      </c>
      <c r="K31" s="138"/>
      <c r="L31" s="131" t="s">
        <v>16</v>
      </c>
      <c r="M31" s="132"/>
      <c r="N31" s="132"/>
      <c r="O31" s="132"/>
      <c r="P31" s="133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7"/>
      <c r="B32" s="134"/>
      <c r="C32" s="135"/>
      <c r="D32" s="135"/>
      <c r="E32" s="135"/>
      <c r="F32" s="136"/>
      <c r="G32" s="25"/>
      <c r="J32" s="139"/>
      <c r="K32" s="140"/>
      <c r="L32" s="134"/>
      <c r="M32" s="135"/>
      <c r="N32" s="135"/>
      <c r="O32" s="135"/>
      <c r="P32" s="136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28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1"/>
      <c r="K33" s="142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33">B13+G13+L13+Q13+AA13+V13</f>
        <v>11</v>
      </c>
      <c r="C34" s="8">
        <f t="shared" ref="C34:C45" si="34">IF(B34,B34/$B$46,"")</f>
        <v>8.0882352941176475E-2</v>
      </c>
      <c r="D34" s="10">
        <f t="shared" ref="D34:D45" si="35">D13+I13+N13+S13+AC13+X13</f>
        <v>977669.1</v>
      </c>
      <c r="E34" s="11">
        <f t="shared" ref="E34:E45" si="36">E13+J13+O13+T13+AD13+Y13</f>
        <v>1043180.54</v>
      </c>
      <c r="F34" s="21">
        <f t="shared" ref="F34:F42" si="37">IF(E34,E34/$E$46,"")</f>
        <v>0.65894380480265047</v>
      </c>
      <c r="J34" s="106" t="s">
        <v>3</v>
      </c>
      <c r="K34" s="107"/>
      <c r="L34" s="57">
        <f>B25</f>
        <v>7</v>
      </c>
      <c r="M34" s="8">
        <f t="shared" ref="M34:M39" si="38">IF(L34,L34/$L$40,"")</f>
        <v>5.1470588235294115E-2</v>
      </c>
      <c r="N34" s="58">
        <f>D25</f>
        <v>196085.08000000002</v>
      </c>
      <c r="O34" s="58">
        <f>E25</f>
        <v>237262.95</v>
      </c>
      <c r="P34" s="59">
        <f t="shared" ref="P34:P39" si="39">IF(O34,O34/$O$40,"")</f>
        <v>0.1498714220758959</v>
      </c>
    </row>
    <row r="35" spans="1:33" s="25" customFormat="1" ht="30" customHeight="1" x14ac:dyDescent="0.25">
      <c r="A35" s="43" t="s">
        <v>18</v>
      </c>
      <c r="B35" s="12">
        <f t="shared" si="33"/>
        <v>1</v>
      </c>
      <c r="C35" s="8">
        <f t="shared" si="34"/>
        <v>7.3529411764705881E-3</v>
      </c>
      <c r="D35" s="13">
        <f t="shared" si="35"/>
        <v>12398.29</v>
      </c>
      <c r="E35" s="14">
        <f t="shared" si="36"/>
        <v>15001.93</v>
      </c>
      <c r="F35" s="21">
        <f t="shared" si="37"/>
        <v>9.4762396867401552E-3</v>
      </c>
      <c r="J35" s="102" t="s">
        <v>1</v>
      </c>
      <c r="K35" s="103"/>
      <c r="L35" s="60">
        <f>G25</f>
        <v>115</v>
      </c>
      <c r="M35" s="8">
        <f t="shared" si="38"/>
        <v>0.84558823529411764</v>
      </c>
      <c r="N35" s="61">
        <f>I25</f>
        <v>1203540.3700000001</v>
      </c>
      <c r="O35" s="61">
        <f>J25</f>
        <v>1294797.06</v>
      </c>
      <c r="P35" s="59">
        <f t="shared" si="39"/>
        <v>0.81788191827627998</v>
      </c>
    </row>
    <row r="36" spans="1:33" ht="30" customHeight="1" x14ac:dyDescent="0.25">
      <c r="A36" s="43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5"/>
      <c r="J36" s="102" t="s">
        <v>2</v>
      </c>
      <c r="K36" s="103"/>
      <c r="L36" s="60">
        <f>L25</f>
        <v>14</v>
      </c>
      <c r="M36" s="8">
        <f t="shared" si="38"/>
        <v>0.10294117647058823</v>
      </c>
      <c r="N36" s="61">
        <f>N25</f>
        <v>42190.100000000006</v>
      </c>
      <c r="O36" s="61">
        <f>O25</f>
        <v>51050.01</v>
      </c>
      <c r="P36" s="59">
        <f t="shared" si="39"/>
        <v>3.2246659647824097E-2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5"/>
      <c r="J37" s="102" t="s">
        <v>34</v>
      </c>
      <c r="K37" s="103"/>
      <c r="L37" s="60">
        <f>Q25</f>
        <v>0</v>
      </c>
      <c r="M37" s="8" t="str">
        <f t="shared" si="38"/>
        <v/>
      </c>
      <c r="N37" s="61">
        <f>S25</f>
        <v>0</v>
      </c>
      <c r="O37" s="61">
        <f>T25</f>
        <v>0</v>
      </c>
      <c r="P37" s="59" t="str">
        <f t="shared" si="3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5"/>
      <c r="J38" s="102" t="s">
        <v>5</v>
      </c>
      <c r="K38" s="103"/>
      <c r="L38" s="60">
        <f>V25</f>
        <v>0</v>
      </c>
      <c r="M38" s="8" t="str">
        <f t="shared" si="38"/>
        <v/>
      </c>
      <c r="N38" s="61">
        <f>X25</f>
        <v>0</v>
      </c>
      <c r="O38" s="61">
        <f>Y25</f>
        <v>0</v>
      </c>
      <c r="P38" s="59" t="str">
        <f t="shared" si="3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5"/>
      <c r="J39" s="102" t="s">
        <v>4</v>
      </c>
      <c r="K39" s="103"/>
      <c r="L39" s="60">
        <f>AA25</f>
        <v>0</v>
      </c>
      <c r="M39" s="8" t="str">
        <f t="shared" si="38"/>
        <v/>
      </c>
      <c r="N39" s="61">
        <f>AC25</f>
        <v>0</v>
      </c>
      <c r="O39" s="61">
        <f>AD25</f>
        <v>0</v>
      </c>
      <c r="P39" s="59" t="str">
        <f t="shared" si="3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33"/>
        <v>1</v>
      </c>
      <c r="C40" s="8">
        <f t="shared" si="34"/>
        <v>7.3529411764705881E-3</v>
      </c>
      <c r="D40" s="13">
        <f t="shared" si="35"/>
        <v>84.27</v>
      </c>
      <c r="E40" s="23">
        <f t="shared" si="36"/>
        <v>101.97</v>
      </c>
      <c r="F40" s="21">
        <f t="shared" si="37"/>
        <v>6.4411189817369739E-5</v>
      </c>
      <c r="G40" s="25"/>
      <c r="J40" s="104" t="s">
        <v>0</v>
      </c>
      <c r="K40" s="105"/>
      <c r="L40" s="83">
        <f>SUM(L34:L39)</f>
        <v>136</v>
      </c>
      <c r="M40" s="17">
        <f>SUM(M34:M39)</f>
        <v>1</v>
      </c>
      <c r="N40" s="84">
        <f>SUM(N34:N39)</f>
        <v>1441815.5500000003</v>
      </c>
      <c r="O40" s="85">
        <f>SUM(O34:O39)</f>
        <v>1583110.02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33"/>
        <v>123</v>
      </c>
      <c r="C41" s="8">
        <f t="shared" si="34"/>
        <v>0.90441176470588236</v>
      </c>
      <c r="D41" s="13">
        <f t="shared" si="35"/>
        <v>451663.89</v>
      </c>
      <c r="E41" s="23">
        <f t="shared" si="36"/>
        <v>524825.57999999996</v>
      </c>
      <c r="F41" s="21">
        <f t="shared" si="37"/>
        <v>0.331515544320792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hidden="1" customHeight="1" x14ac:dyDescent="0.25">
      <c r="A42" s="46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4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136</v>
      </c>
      <c r="C46" s="17">
        <f>SUM(C34:C45)</f>
        <v>1</v>
      </c>
      <c r="D46" s="18">
        <f>SUM(D34:D45)</f>
        <v>1441815.55</v>
      </c>
      <c r="E46" s="18">
        <f>SUM(E34:E45)</f>
        <v>1583110.02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customProperties>
    <customPr name="EpmWorksheetKeyString_GUID" r:id="rId3"/>
  </customProperties>
  <ignoredErrors>
    <ignoredError sqref="C44:C45 M34:M39 C34:C43" formula="1"/>
    <ignoredError sqref="B8" unlockedFormula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38" zoomScale="80" zoomScaleNormal="80" workbookViewId="0">
      <selection activeCell="G23" sqref="G23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8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39</v>
      </c>
      <c r="B7" s="31" t="s">
        <v>57</v>
      </c>
      <c r="C7" s="32"/>
      <c r="D7" s="32"/>
      <c r="E7" s="32"/>
      <c r="F7" s="32"/>
      <c r="G7" s="33"/>
      <c r="H7" s="73"/>
      <c r="I7" s="90" t="s">
        <v>46</v>
      </c>
      <c r="J7" s="91">
        <v>45595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Foment de Ciutat SA (FOCISA)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0.100000000000001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08" t="s">
        <v>6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</row>
    <row r="11" spans="1:31" ht="30" customHeight="1" thickBot="1" x14ac:dyDescent="0.3">
      <c r="A11" s="143" t="s">
        <v>10</v>
      </c>
      <c r="B11" s="111" t="s">
        <v>3</v>
      </c>
      <c r="C11" s="112"/>
      <c r="D11" s="112"/>
      <c r="E11" s="112"/>
      <c r="F11" s="113"/>
      <c r="G11" s="114" t="s">
        <v>1</v>
      </c>
      <c r="H11" s="115"/>
      <c r="I11" s="115"/>
      <c r="J11" s="115"/>
      <c r="K11" s="116"/>
      <c r="L11" s="129" t="s">
        <v>2</v>
      </c>
      <c r="M11" s="130"/>
      <c r="N11" s="130"/>
      <c r="O11" s="130"/>
      <c r="P11" s="130"/>
      <c r="Q11" s="117" t="s">
        <v>34</v>
      </c>
      <c r="R11" s="118"/>
      <c r="S11" s="118"/>
      <c r="T11" s="118"/>
      <c r="U11" s="119"/>
      <c r="V11" s="123" t="s">
        <v>5</v>
      </c>
      <c r="W11" s="124"/>
      <c r="X11" s="124"/>
      <c r="Y11" s="124"/>
      <c r="Z11" s="125"/>
      <c r="AA11" s="120" t="s">
        <v>4</v>
      </c>
      <c r="AB11" s="121"/>
      <c r="AC11" s="121"/>
      <c r="AD11" s="121"/>
      <c r="AE11" s="122"/>
    </row>
    <row r="12" spans="1:31" ht="39" customHeight="1" thickBot="1" x14ac:dyDescent="0.3">
      <c r="A12" s="144"/>
      <c r="B12" s="34" t="s">
        <v>7</v>
      </c>
      <c r="C12" s="35" t="s">
        <v>8</v>
      </c>
      <c r="D12" s="36" t="s">
        <v>43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>
        <v>2</v>
      </c>
      <c r="C13" s="20">
        <f t="shared" ref="C13:C23" si="0">IF(B13,B13/$B$25,"")</f>
        <v>0.4</v>
      </c>
      <c r="D13" s="4">
        <v>686128.55</v>
      </c>
      <c r="E13" s="5">
        <v>790787.92</v>
      </c>
      <c r="F13" s="21">
        <f t="shared" ref="F13:F24" si="1">IF(E13,E13/$E$25,"")</f>
        <v>0.97189654546459658</v>
      </c>
      <c r="G13" s="1">
        <v>7</v>
      </c>
      <c r="H13" s="20">
        <f t="shared" ref="H13:H23" si="2">IF(G13,G13/$G$25,"")</f>
        <v>7.6923076923076927E-2</v>
      </c>
      <c r="I13" s="4">
        <v>870476.03</v>
      </c>
      <c r="J13" s="5">
        <v>873106.15</v>
      </c>
      <c r="K13" s="21">
        <f t="shared" ref="K13:K23" si="3">IF(J13,J13/$J$25,"")</f>
        <v>0.6844486539505733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5</v>
      </c>
      <c r="H19" s="20">
        <f t="shared" si="2"/>
        <v>5.4945054945054944E-2</v>
      </c>
      <c r="I19" s="6">
        <v>59128.68</v>
      </c>
      <c r="J19" s="7">
        <v>71556.59</v>
      </c>
      <c r="K19" s="21">
        <f t="shared" si="3"/>
        <v>5.6094910918670145E-2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>
        <v>3</v>
      </c>
      <c r="C20" s="66">
        <f t="shared" si="0"/>
        <v>0.6</v>
      </c>
      <c r="D20" s="69">
        <v>18897.929999999997</v>
      </c>
      <c r="E20" s="70">
        <v>22866.5</v>
      </c>
      <c r="F20" s="21">
        <f t="shared" si="1"/>
        <v>2.8103454535403371E-2</v>
      </c>
      <c r="G20" s="68">
        <v>79</v>
      </c>
      <c r="H20" s="66">
        <f t="shared" si="2"/>
        <v>0.86813186813186816</v>
      </c>
      <c r="I20" s="69">
        <v>285234.81</v>
      </c>
      <c r="J20" s="70">
        <v>330971.51680000004</v>
      </c>
      <c r="K20" s="67">
        <f t="shared" si="3"/>
        <v>0.25945643513075656</v>
      </c>
      <c r="L20" s="68">
        <v>3</v>
      </c>
      <c r="M20" s="66">
        <f t="shared" si="4"/>
        <v>1</v>
      </c>
      <c r="N20" s="69">
        <v>13654.76</v>
      </c>
      <c r="O20" s="70">
        <v>16522.37</v>
      </c>
      <c r="P20" s="67">
        <f t="shared" si="5"/>
        <v>1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hidden="1" customHeight="1" x14ac:dyDescent="0.25">
      <c r="A21" s="46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12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13">IF(G24,G24/$G$25,"")</f>
        <v/>
      </c>
      <c r="I24" s="69"/>
      <c r="J24" s="70"/>
      <c r="K24" s="67" t="str">
        <f t="shared" ref="K24" si="14">IF(J24,J24/$J$25,"")</f>
        <v/>
      </c>
      <c r="L24" s="68"/>
      <c r="M24" s="66" t="str">
        <f t="shared" ref="M24" si="15">IF(L24,L24/$L$25,"")</f>
        <v/>
      </c>
      <c r="N24" s="69"/>
      <c r="O24" s="70"/>
      <c r="P24" s="67" t="str">
        <f t="shared" ref="P24" si="16">IF(O24,O24/$O$25,"")</f>
        <v/>
      </c>
      <c r="Q24" s="68"/>
      <c r="R24" s="66" t="str">
        <f t="shared" ref="R24" si="17">IF(Q24,Q24/$Q$25,"")</f>
        <v/>
      </c>
      <c r="S24" s="69"/>
      <c r="T24" s="70"/>
      <c r="U24" s="67" t="str">
        <f t="shared" si="7"/>
        <v/>
      </c>
      <c r="V24" s="68"/>
      <c r="W24" s="66" t="str">
        <f t="shared" ref="W24" si="18">IF(V24,V24/$V$25,"")</f>
        <v/>
      </c>
      <c r="X24" s="69"/>
      <c r="Y24" s="70"/>
      <c r="Z24" s="67" t="str">
        <f t="shared" ref="Z24" si="19">IF(Y24,Y24/$Y$25,"")</f>
        <v/>
      </c>
      <c r="AA24" s="68"/>
      <c r="AB24" s="20" t="str">
        <f t="shared" ref="AB24" si="20">IF(AA24,AA24/$AA$25,"")</f>
        <v/>
      </c>
      <c r="AC24" s="69"/>
      <c r="AD24" s="70"/>
      <c r="AE24" s="67" t="str">
        <f t="shared" ref="AE24" si="21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22">SUM(B13:B24)</f>
        <v>5</v>
      </c>
      <c r="C25" s="17">
        <f t="shared" si="22"/>
        <v>1</v>
      </c>
      <c r="D25" s="18">
        <f t="shared" si="22"/>
        <v>705026.4800000001</v>
      </c>
      <c r="E25" s="18">
        <f t="shared" si="22"/>
        <v>813654.42</v>
      </c>
      <c r="F25" s="19">
        <f t="shared" si="22"/>
        <v>1</v>
      </c>
      <c r="G25" s="16">
        <f t="shared" si="22"/>
        <v>91</v>
      </c>
      <c r="H25" s="17">
        <f t="shared" si="22"/>
        <v>1</v>
      </c>
      <c r="I25" s="18">
        <f t="shared" si="22"/>
        <v>1214839.52</v>
      </c>
      <c r="J25" s="18">
        <f t="shared" si="22"/>
        <v>1275634.2568000001</v>
      </c>
      <c r="K25" s="19">
        <f t="shared" si="22"/>
        <v>1</v>
      </c>
      <c r="L25" s="16">
        <f t="shared" si="22"/>
        <v>3</v>
      </c>
      <c r="M25" s="17">
        <f t="shared" si="22"/>
        <v>1</v>
      </c>
      <c r="N25" s="18">
        <f t="shared" si="22"/>
        <v>13654.76</v>
      </c>
      <c r="O25" s="18">
        <f t="shared" si="22"/>
        <v>16522.37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5" customFormat="1" ht="18.75" customHeight="1" x14ac:dyDescent="0.25">
      <c r="B26" s="26"/>
      <c r="H26" s="26"/>
      <c r="N26" s="26"/>
    </row>
    <row r="27" spans="1:31" s="49" customFormat="1" ht="34.35" hidden="1" customHeight="1" x14ac:dyDescent="0.25">
      <c r="A27" s="14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350000000000001" hidden="1" customHeight="1" x14ac:dyDescent="0.25">
      <c r="A28" s="151" t="str">
        <f>'CONTRACTACIO 1r TR 2024'!A28:Q28</f>
        <v>https://bcnroc.ajuntament.barcelona.cat/jspui/bitstream/11703/128073/5/GM_pressupost-general_2023.pdf#page=269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4.1" customHeight="1" x14ac:dyDescent="0.25">
      <c r="A29" s="145" t="s">
        <v>36</v>
      </c>
      <c r="B29" s="145"/>
      <c r="C29" s="145"/>
      <c r="D29" s="145"/>
      <c r="E29" s="145"/>
      <c r="F29" s="145"/>
      <c r="G29" s="145"/>
      <c r="H29" s="145"/>
      <c r="I29" s="50"/>
      <c r="J29" s="50"/>
      <c r="K29" s="50"/>
      <c r="L29" s="87"/>
      <c r="M29" s="51"/>
      <c r="N29" s="47"/>
      <c r="O29" s="47"/>
      <c r="P29" s="50"/>
      <c r="Q29" s="50"/>
      <c r="R29" s="8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6" t="s">
        <v>10</v>
      </c>
      <c r="B31" s="131" t="s">
        <v>17</v>
      </c>
      <c r="C31" s="132"/>
      <c r="D31" s="132"/>
      <c r="E31" s="132"/>
      <c r="F31" s="133"/>
      <c r="G31" s="25"/>
      <c r="J31" s="137" t="s">
        <v>15</v>
      </c>
      <c r="K31" s="138"/>
      <c r="L31" s="131" t="s">
        <v>16</v>
      </c>
      <c r="M31" s="132"/>
      <c r="N31" s="132"/>
      <c r="O31" s="132"/>
      <c r="P31" s="133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7"/>
      <c r="B32" s="146"/>
      <c r="C32" s="147"/>
      <c r="D32" s="147"/>
      <c r="E32" s="147"/>
      <c r="F32" s="148"/>
      <c r="G32" s="25"/>
      <c r="J32" s="139"/>
      <c r="K32" s="140"/>
      <c r="L32" s="134"/>
      <c r="M32" s="135"/>
      <c r="N32" s="135"/>
      <c r="O32" s="135"/>
      <c r="P32" s="136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28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1"/>
      <c r="K33" s="142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23">B13+G13+L13+Q13+AA13+V13</f>
        <v>9</v>
      </c>
      <c r="C34" s="8">
        <f t="shared" ref="C34:C42" si="24">IF(B34,B34/$B$46,"")</f>
        <v>9.0909090909090912E-2</v>
      </c>
      <c r="D34" s="10">
        <f t="shared" ref="D34:D45" si="25">D13+I13+N13+S13+AC13+X13</f>
        <v>1556604.58</v>
      </c>
      <c r="E34" s="11">
        <f t="shared" ref="E34:E45" si="26">E13+J13+O13+T13+AD13+Y13</f>
        <v>1663894.07</v>
      </c>
      <c r="F34" s="21">
        <f t="shared" ref="F34:F43" si="27">IF(E34,E34/$E$46,"")</f>
        <v>0.79014405044956948</v>
      </c>
      <c r="J34" s="106" t="s">
        <v>3</v>
      </c>
      <c r="K34" s="107"/>
      <c r="L34" s="57">
        <f>B25</f>
        <v>5</v>
      </c>
      <c r="M34" s="8">
        <f>IF(L34,L34/$L$40,"")</f>
        <v>5.0505050505050504E-2</v>
      </c>
      <c r="N34" s="58">
        <f>D25</f>
        <v>705026.4800000001</v>
      </c>
      <c r="O34" s="58">
        <f>E25</f>
        <v>813654.42</v>
      </c>
      <c r="P34" s="59">
        <f>IF(O34,O34/$O$40,"")</f>
        <v>0.38638529379757647</v>
      </c>
    </row>
    <row r="35" spans="1:33" s="25" customFormat="1" ht="30" customHeight="1" x14ac:dyDescent="0.25">
      <c r="A35" s="43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02" t="s">
        <v>1</v>
      </c>
      <c r="K35" s="103"/>
      <c r="L35" s="60">
        <f>G25</f>
        <v>91</v>
      </c>
      <c r="M35" s="8">
        <f>IF(L35,L35/$L$40,"")</f>
        <v>0.91919191919191923</v>
      </c>
      <c r="N35" s="61">
        <f>I25</f>
        <v>1214839.52</v>
      </c>
      <c r="O35" s="61">
        <f>J25</f>
        <v>1275634.2568000001</v>
      </c>
      <c r="P35" s="59">
        <f>IF(O35,O35/$O$40,"")</f>
        <v>0.6057686223740063</v>
      </c>
    </row>
    <row r="36" spans="1:33" ht="30" customHeight="1" x14ac:dyDescent="0.25">
      <c r="A36" s="43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5"/>
      <c r="J36" s="102" t="s">
        <v>2</v>
      </c>
      <c r="K36" s="103"/>
      <c r="L36" s="60">
        <f>L25</f>
        <v>3</v>
      </c>
      <c r="M36" s="8">
        <f>IF(L36,L36/$L$40,"")</f>
        <v>3.0303030303030304E-2</v>
      </c>
      <c r="N36" s="61">
        <f>N25</f>
        <v>13654.76</v>
      </c>
      <c r="O36" s="61">
        <f>O25</f>
        <v>16522.37</v>
      </c>
      <c r="P36" s="59">
        <f>IF(O36,O36/$O$40,"")</f>
        <v>7.8460838284173055E-3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5"/>
      <c r="J37" s="102" t="s">
        <v>34</v>
      </c>
      <c r="K37" s="103"/>
      <c r="L37" s="60">
        <f>Q25</f>
        <v>0</v>
      </c>
      <c r="M37" s="8" t="str">
        <f>IF(L37,L37/$L$40,"")</f>
        <v/>
      </c>
      <c r="N37" s="61">
        <f>S25</f>
        <v>0</v>
      </c>
      <c r="O37" s="61">
        <f>T25</f>
        <v>0</v>
      </c>
      <c r="P37" s="59" t="str">
        <f>IF(O37,O37/$O$40,"")</f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5"/>
      <c r="J38" s="102" t="s">
        <v>5</v>
      </c>
      <c r="K38" s="103"/>
      <c r="L38" s="60">
        <f>V25</f>
        <v>0</v>
      </c>
      <c r="M38" s="8" t="str">
        <f>IF(L38,L38/$L$40,"")</f>
        <v/>
      </c>
      <c r="N38" s="61">
        <f>X25</f>
        <v>0</v>
      </c>
      <c r="O38" s="61">
        <f>Y25</f>
        <v>0</v>
      </c>
      <c r="P38" s="59" t="str">
        <f>IF(O38,O38/$O$40,"")</f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02" t="s">
        <v>4</v>
      </c>
      <c r="K39" s="103"/>
      <c r="L39" s="60">
        <f>AA25</f>
        <v>0</v>
      </c>
      <c r="M39" s="8" t="str">
        <f t="shared" ref="M39" si="28">IF(L39,L39/$L$40,"")</f>
        <v/>
      </c>
      <c r="N39" s="61">
        <f>AC25</f>
        <v>0</v>
      </c>
      <c r="O39" s="61">
        <f>AD25</f>
        <v>0</v>
      </c>
      <c r="P39" s="59" t="str">
        <f t="shared" ref="P39" si="29">IF(O39,O39/$O$40,"")</f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23"/>
        <v>5</v>
      </c>
      <c r="C40" s="8">
        <f t="shared" si="24"/>
        <v>5.0505050505050504E-2</v>
      </c>
      <c r="D40" s="13">
        <f t="shared" si="25"/>
        <v>59128.68</v>
      </c>
      <c r="E40" s="23">
        <f t="shared" si="26"/>
        <v>71556.59</v>
      </c>
      <c r="F40" s="21">
        <f t="shared" si="27"/>
        <v>3.3980536909395412E-2</v>
      </c>
      <c r="G40" s="25"/>
      <c r="J40" s="104" t="s">
        <v>0</v>
      </c>
      <c r="K40" s="105"/>
      <c r="L40" s="83">
        <f>SUM(L34:L39)</f>
        <v>99</v>
      </c>
      <c r="M40" s="17">
        <f>SUM(M34:M39)</f>
        <v>1</v>
      </c>
      <c r="N40" s="84">
        <f>SUM(N34:N39)</f>
        <v>1933520.76</v>
      </c>
      <c r="O40" s="85">
        <f>SUM(O34:O39)</f>
        <v>2105811.0468000001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23"/>
        <v>85</v>
      </c>
      <c r="C41" s="8">
        <f t="shared" si="24"/>
        <v>0.85858585858585856</v>
      </c>
      <c r="D41" s="13">
        <f t="shared" si="25"/>
        <v>317787.5</v>
      </c>
      <c r="E41" s="23">
        <f t="shared" si="26"/>
        <v>370360.38680000004</v>
      </c>
      <c r="F41" s="21">
        <f t="shared" si="27"/>
        <v>0.17587541264103507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hidden="1" customHeight="1" x14ac:dyDescent="0.25">
      <c r="A42" s="46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7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99</v>
      </c>
      <c r="C46" s="17">
        <f>SUM(C34:C45)</f>
        <v>1</v>
      </c>
      <c r="D46" s="18">
        <f>SUM(D34:D45)</f>
        <v>1933520.76</v>
      </c>
      <c r="E46" s="18">
        <f>SUM(E34:E45)</f>
        <v>2105811.0468000001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customProperties>
    <customPr name="EpmWorksheetKeyString_GUID" r:id="rId3"/>
  </customProperties>
  <ignoredErrors>
    <ignoredError sqref="C44:C45 M34:M39 C34:C43" formula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24" zoomScale="80" zoomScaleNormal="80" workbookViewId="0">
      <selection activeCell="J52" sqref="J52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8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40</v>
      </c>
      <c r="B7" s="31" t="s">
        <v>58</v>
      </c>
      <c r="C7" s="32"/>
      <c r="D7" s="32"/>
      <c r="E7" s="32"/>
      <c r="F7" s="32"/>
      <c r="G7" s="33"/>
      <c r="H7" s="73"/>
      <c r="I7" s="90" t="s">
        <v>46</v>
      </c>
      <c r="J7" s="91">
        <v>45782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Foment de Ciutat SA (FOCISA)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08" t="s">
        <v>6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</row>
    <row r="11" spans="1:31" ht="30" customHeight="1" thickBot="1" x14ac:dyDescent="0.3">
      <c r="A11" s="143" t="s">
        <v>10</v>
      </c>
      <c r="B11" s="111" t="s">
        <v>3</v>
      </c>
      <c r="C11" s="112"/>
      <c r="D11" s="112"/>
      <c r="E11" s="112"/>
      <c r="F11" s="113"/>
      <c r="G11" s="114" t="s">
        <v>1</v>
      </c>
      <c r="H11" s="115"/>
      <c r="I11" s="115"/>
      <c r="J11" s="115"/>
      <c r="K11" s="116"/>
      <c r="L11" s="129" t="s">
        <v>2</v>
      </c>
      <c r="M11" s="130"/>
      <c r="N11" s="130"/>
      <c r="O11" s="130"/>
      <c r="P11" s="130"/>
      <c r="Q11" s="117" t="s">
        <v>34</v>
      </c>
      <c r="R11" s="118"/>
      <c r="S11" s="118"/>
      <c r="T11" s="118"/>
      <c r="U11" s="119"/>
      <c r="V11" s="123" t="s">
        <v>5</v>
      </c>
      <c r="W11" s="124"/>
      <c r="X11" s="124"/>
      <c r="Y11" s="124"/>
      <c r="Z11" s="125"/>
      <c r="AA11" s="120" t="s">
        <v>4</v>
      </c>
      <c r="AB11" s="121"/>
      <c r="AC11" s="121"/>
      <c r="AD11" s="121"/>
      <c r="AE11" s="122"/>
    </row>
    <row r="12" spans="1:31" ht="39" customHeight="1" thickBot="1" x14ac:dyDescent="0.3">
      <c r="A12" s="144"/>
      <c r="B12" s="34" t="s">
        <v>7</v>
      </c>
      <c r="C12" s="35" t="s">
        <v>8</v>
      </c>
      <c r="D12" s="36" t="s">
        <v>44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>
        <v>2</v>
      </c>
      <c r="C13" s="20">
        <f t="shared" ref="C13:C21" si="0">IF(B13,B13/$B$25,"")</f>
        <v>0.25</v>
      </c>
      <c r="D13" s="4">
        <v>285780.18</v>
      </c>
      <c r="E13" s="5">
        <v>335201.05</v>
      </c>
      <c r="F13" s="21">
        <f t="shared" ref="F13:F24" si="1">IF(E13,E13/$E$25,"")</f>
        <v>0.65077454703224169</v>
      </c>
      <c r="G13" s="1">
        <v>10</v>
      </c>
      <c r="H13" s="20">
        <f t="shared" ref="H13:H21" si="2">IF(G13,G13/$G$25,"")</f>
        <v>7.3529411764705885E-2</v>
      </c>
      <c r="I13" s="4">
        <v>932149.3</v>
      </c>
      <c r="J13" s="5">
        <v>1056163.5430000001</v>
      </c>
      <c r="K13" s="21">
        <f t="shared" ref="K13:K21" si="3">IF(J13,J13/$J$25,"")</f>
        <v>0.60664822047401312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7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2" customFormat="1" ht="36" customHeight="1" x14ac:dyDescent="0.25">
      <c r="A17" s="43" t="s">
        <v>27</v>
      </c>
      <c r="B17" s="3">
        <v>1</v>
      </c>
      <c r="C17" s="20">
        <f t="shared" si="0"/>
        <v>0.125</v>
      </c>
      <c r="D17" s="6">
        <v>92595.28</v>
      </c>
      <c r="E17" s="6">
        <v>101854.808</v>
      </c>
      <c r="F17" s="21">
        <f t="shared" si="1"/>
        <v>0.19774555163015137</v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>IF(L18,L18/$L$25,"")</f>
        <v/>
      </c>
      <c r="N18" s="69"/>
      <c r="O18" s="70"/>
      <c r="P18" s="67" t="str">
        <f>IF(O18,O18/$O$25,"")</f>
        <v/>
      </c>
      <c r="Q18" s="71"/>
      <c r="R18" s="66" t="str">
        <f t="shared" si="4"/>
        <v/>
      </c>
      <c r="S18" s="69"/>
      <c r="T18" s="70"/>
      <c r="U18" s="67" t="str">
        <f t="shared" si="5"/>
        <v/>
      </c>
      <c r="V18" s="71"/>
      <c r="W18" s="66" t="str">
        <f t="shared" si="6"/>
        <v/>
      </c>
      <c r="X18" s="69"/>
      <c r="Y18" s="70"/>
      <c r="Z18" s="67" t="str">
        <f t="shared" si="7"/>
        <v/>
      </c>
      <c r="AA18" s="71"/>
      <c r="AB18" s="20" t="str">
        <f t="shared" si="8"/>
        <v/>
      </c>
      <c r="AC18" s="69"/>
      <c r="AD18" s="70"/>
      <c r="AE18" s="67" t="str">
        <f t="shared" si="9"/>
        <v/>
      </c>
    </row>
    <row r="19" spans="1:31" s="42" customFormat="1" ht="36" customHeight="1" x14ac:dyDescent="0.25">
      <c r="A19" s="44" t="s">
        <v>28</v>
      </c>
      <c r="B19" s="2">
        <v>1</v>
      </c>
      <c r="C19" s="20">
        <f t="shared" si="0"/>
        <v>0.125</v>
      </c>
      <c r="D19" s="6">
        <v>55988.78</v>
      </c>
      <c r="E19" s="7">
        <v>67746.42</v>
      </c>
      <c r="F19" s="21">
        <f t="shared" si="1"/>
        <v>0.13152597758436615</v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9" customFormat="1" ht="36" customHeight="1" x14ac:dyDescent="0.25">
      <c r="A20" s="80" t="s">
        <v>29</v>
      </c>
      <c r="B20" s="68">
        <v>4</v>
      </c>
      <c r="C20" s="66">
        <f t="shared" si="0"/>
        <v>0.5</v>
      </c>
      <c r="D20" s="69">
        <v>8760.5300000000007</v>
      </c>
      <c r="E20" s="70">
        <v>10277.870000000001</v>
      </c>
      <c r="F20" s="21">
        <f t="shared" si="1"/>
        <v>1.9953923753240829E-2</v>
      </c>
      <c r="G20" s="68">
        <v>126</v>
      </c>
      <c r="H20" s="66">
        <f t="shared" si="2"/>
        <v>0.92647058823529416</v>
      </c>
      <c r="I20" s="69">
        <v>621117.27</v>
      </c>
      <c r="J20" s="70">
        <v>684818.31</v>
      </c>
      <c r="K20" s="67">
        <f t="shared" si="3"/>
        <v>0.39335177952598682</v>
      </c>
      <c r="L20" s="68">
        <v>5</v>
      </c>
      <c r="M20" s="66">
        <f>IF(L20,L20/$L$25,"")</f>
        <v>1</v>
      </c>
      <c r="N20" s="69">
        <v>2242.37</v>
      </c>
      <c r="O20" s="70">
        <v>2713.28</v>
      </c>
      <c r="P20" s="67">
        <f>IF(O20,O20/$O$25,"")</f>
        <v>1</v>
      </c>
      <c r="Q20" s="68"/>
      <c r="R20" s="66" t="str">
        <f t="shared" si="4"/>
        <v/>
      </c>
      <c r="S20" s="69"/>
      <c r="T20" s="70"/>
      <c r="U20" s="67" t="str">
        <f t="shared" si="5"/>
        <v/>
      </c>
      <c r="V20" s="68"/>
      <c r="W20" s="66" t="str">
        <f t="shared" si="6"/>
        <v/>
      </c>
      <c r="X20" s="69"/>
      <c r="Y20" s="70"/>
      <c r="Z20" s="67" t="str">
        <f t="shared" si="7"/>
        <v/>
      </c>
      <c r="AA20" s="68"/>
      <c r="AB20" s="20" t="str">
        <f t="shared" si="8"/>
        <v/>
      </c>
      <c r="AC20" s="69"/>
      <c r="AD20" s="70"/>
      <c r="AE20" s="67" t="str">
        <f t="shared" si="9"/>
        <v/>
      </c>
    </row>
    <row r="21" spans="1:31" s="42" customFormat="1" ht="39.950000000000003" hidden="1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20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21">IF(G24,G24/$G$25,"")</f>
        <v/>
      </c>
      <c r="I24" s="69"/>
      <c r="J24" s="70"/>
      <c r="K24" s="67" t="str">
        <f t="shared" ref="K24" si="22">IF(J24,J24/$J$25,"")</f>
        <v/>
      </c>
      <c r="L24" s="68"/>
      <c r="M24" s="66" t="str">
        <f t="shared" ref="M24" si="23">IF(L24,L24/$L$25,"")</f>
        <v/>
      </c>
      <c r="N24" s="69"/>
      <c r="O24" s="70"/>
      <c r="P24" s="67" t="str">
        <f t="shared" ref="P24" si="24">IF(O24,O24/$O$25,"")</f>
        <v/>
      </c>
      <c r="Q24" s="68"/>
      <c r="R24" s="66" t="str">
        <f t="shared" ref="R24" si="25">IF(Q24,Q24/$Q$25,"")</f>
        <v/>
      </c>
      <c r="S24" s="69"/>
      <c r="T24" s="70"/>
      <c r="U24" s="67" t="str">
        <f t="shared" si="5"/>
        <v/>
      </c>
      <c r="V24" s="68"/>
      <c r="W24" s="66" t="str">
        <f t="shared" ref="W24" si="26">IF(V24,V24/$V$25,"")</f>
        <v/>
      </c>
      <c r="X24" s="69"/>
      <c r="Y24" s="70"/>
      <c r="Z24" s="67" t="str">
        <f t="shared" ref="Z24" si="27">IF(Y24,Y24/$Y$25,"")</f>
        <v/>
      </c>
      <c r="AA24" s="68"/>
      <c r="AB24" s="20" t="str">
        <f t="shared" ref="AB24" si="28">IF(AA24,AA24/$AA$25,"")</f>
        <v/>
      </c>
      <c r="AC24" s="69"/>
      <c r="AD24" s="70"/>
      <c r="AE24" s="67" t="str">
        <f t="shared" ref="AE24" si="29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30">SUM(B13:B24)</f>
        <v>8</v>
      </c>
      <c r="C25" s="17">
        <f t="shared" si="30"/>
        <v>1</v>
      </c>
      <c r="D25" s="18">
        <f t="shared" si="30"/>
        <v>443124.77</v>
      </c>
      <c r="E25" s="18">
        <f t="shared" si="30"/>
        <v>515080.14799999999</v>
      </c>
      <c r="F25" s="19">
        <f t="shared" si="30"/>
        <v>1</v>
      </c>
      <c r="G25" s="16">
        <f t="shared" si="30"/>
        <v>136</v>
      </c>
      <c r="H25" s="17">
        <f t="shared" si="30"/>
        <v>1</v>
      </c>
      <c r="I25" s="18">
        <f t="shared" si="30"/>
        <v>1553266.57</v>
      </c>
      <c r="J25" s="18">
        <f t="shared" si="30"/>
        <v>1740981.8530000001</v>
      </c>
      <c r="K25" s="19">
        <f t="shared" si="30"/>
        <v>1</v>
      </c>
      <c r="L25" s="16">
        <f t="shared" si="30"/>
        <v>5</v>
      </c>
      <c r="M25" s="17">
        <f t="shared" si="30"/>
        <v>1</v>
      </c>
      <c r="N25" s="18">
        <f t="shared" si="30"/>
        <v>2242.37</v>
      </c>
      <c r="O25" s="18">
        <f t="shared" si="30"/>
        <v>2713.28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5" customFormat="1" ht="18.75" customHeight="1" x14ac:dyDescent="0.25">
      <c r="B26" s="26"/>
      <c r="H26" s="26"/>
      <c r="N26" s="26"/>
    </row>
    <row r="27" spans="1:31" s="49" customFormat="1" ht="34.35" hidden="1" customHeight="1" x14ac:dyDescent="0.25">
      <c r="A27" s="14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350000000000001" hidden="1" customHeight="1" x14ac:dyDescent="0.25">
      <c r="A28" s="151" t="str">
        <f>'CONTRACTACIO 1r TR 2024'!A28:Q28</f>
        <v>https://bcnroc.ajuntament.barcelona.cat/jspui/bitstream/11703/128073/5/GM_pressupost-general_2023.pdf#page=269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4.1" customHeight="1" x14ac:dyDescent="0.25">
      <c r="A29" s="145" t="s">
        <v>36</v>
      </c>
      <c r="B29" s="145"/>
      <c r="C29" s="145"/>
      <c r="D29" s="145"/>
      <c r="E29" s="145"/>
      <c r="F29" s="145"/>
      <c r="G29" s="145"/>
      <c r="H29" s="145"/>
      <c r="I29" s="50"/>
      <c r="J29" s="50"/>
      <c r="K29" s="50"/>
      <c r="L29" s="87"/>
      <c r="M29" s="51"/>
      <c r="N29" s="47"/>
      <c r="O29" s="47"/>
      <c r="P29" s="50"/>
      <c r="Q29" s="50"/>
      <c r="R29" s="8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6" t="s">
        <v>10</v>
      </c>
      <c r="B31" s="131" t="s">
        <v>17</v>
      </c>
      <c r="C31" s="132"/>
      <c r="D31" s="132"/>
      <c r="E31" s="132"/>
      <c r="F31" s="133"/>
      <c r="G31" s="25"/>
      <c r="J31" s="137" t="s">
        <v>15</v>
      </c>
      <c r="K31" s="138"/>
      <c r="L31" s="131" t="s">
        <v>16</v>
      </c>
      <c r="M31" s="132"/>
      <c r="N31" s="132"/>
      <c r="O31" s="132"/>
      <c r="P31" s="133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7"/>
      <c r="B32" s="146"/>
      <c r="C32" s="147"/>
      <c r="D32" s="147"/>
      <c r="E32" s="147"/>
      <c r="F32" s="148"/>
      <c r="G32" s="25"/>
      <c r="J32" s="139"/>
      <c r="K32" s="140"/>
      <c r="L32" s="134"/>
      <c r="M32" s="135"/>
      <c r="N32" s="135"/>
      <c r="O32" s="135"/>
      <c r="P32" s="136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45" customHeight="1" thickBot="1" x14ac:dyDescent="0.3">
      <c r="A33" s="128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1"/>
      <c r="K33" s="142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2" si="31">B13+G13+L13+Q13+AA13+V13</f>
        <v>12</v>
      </c>
      <c r="C34" s="8">
        <f t="shared" ref="C34:C45" si="32">IF(B34,B34/$B$46,"")</f>
        <v>8.0536912751677847E-2</v>
      </c>
      <c r="D34" s="10">
        <f t="shared" ref="D34:D42" si="33">D13+I13+N13+S13+AC13+X13</f>
        <v>1217929.48</v>
      </c>
      <c r="E34" s="11">
        <f t="shared" ref="E34:E42" si="34">E13+J13+O13+T13+AD13+Y13</f>
        <v>1391364.5930000001</v>
      </c>
      <c r="F34" s="21">
        <f t="shared" ref="F34:F42" si="35">IF(E34,E34/$E$46,"")</f>
        <v>0.61598185738247424</v>
      </c>
      <c r="J34" s="106" t="s">
        <v>3</v>
      </c>
      <c r="K34" s="107"/>
      <c r="L34" s="57">
        <f>B25</f>
        <v>8</v>
      </c>
      <c r="M34" s="8">
        <f t="shared" ref="M34:M39" si="36">IF(L34,L34/$L$40,"")</f>
        <v>5.3691275167785234E-2</v>
      </c>
      <c r="N34" s="58">
        <f>D25</f>
        <v>443124.77</v>
      </c>
      <c r="O34" s="58">
        <f>E25</f>
        <v>515080.14799999999</v>
      </c>
      <c r="P34" s="59">
        <f t="shared" ref="P34:P39" si="37">IF(O34,O34/$O$40,"")</f>
        <v>0.22803514467891858</v>
      </c>
    </row>
    <row r="35" spans="1:33" s="25" customFormat="1" ht="30" customHeight="1" x14ac:dyDescent="0.25">
      <c r="A35" s="43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02" t="s">
        <v>1</v>
      </c>
      <c r="K35" s="103"/>
      <c r="L35" s="60">
        <f>G25</f>
        <v>136</v>
      </c>
      <c r="M35" s="8">
        <f t="shared" si="36"/>
        <v>0.91275167785234901</v>
      </c>
      <c r="N35" s="61">
        <f>I25</f>
        <v>1553266.57</v>
      </c>
      <c r="O35" s="61">
        <f>J25</f>
        <v>1740981.8530000001</v>
      </c>
      <c r="P35" s="59">
        <f t="shared" si="37"/>
        <v>0.77076363799644398</v>
      </c>
    </row>
    <row r="36" spans="1:33" ht="30" customHeight="1" x14ac:dyDescent="0.25">
      <c r="A36" s="43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5"/>
      <c r="J36" s="102" t="s">
        <v>2</v>
      </c>
      <c r="K36" s="103"/>
      <c r="L36" s="60">
        <f>L25</f>
        <v>5</v>
      </c>
      <c r="M36" s="8">
        <f t="shared" si="36"/>
        <v>3.3557046979865772E-2</v>
      </c>
      <c r="N36" s="61">
        <f>N25</f>
        <v>2242.37</v>
      </c>
      <c r="O36" s="61">
        <f>O25</f>
        <v>2713.28</v>
      </c>
      <c r="P36" s="59">
        <f t="shared" si="37"/>
        <v>1.2012173246374394E-3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5"/>
      <c r="J37" s="102" t="s">
        <v>34</v>
      </c>
      <c r="K37" s="103"/>
      <c r="L37" s="60">
        <f>Q25</f>
        <v>0</v>
      </c>
      <c r="M37" s="8" t="str">
        <f t="shared" si="36"/>
        <v/>
      </c>
      <c r="N37" s="61">
        <f>S25</f>
        <v>0</v>
      </c>
      <c r="O37" s="61">
        <f>T25</f>
        <v>0</v>
      </c>
      <c r="P37" s="59" t="str">
        <f t="shared" si="37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31"/>
        <v>1</v>
      </c>
      <c r="C38" s="8">
        <f t="shared" si="32"/>
        <v>6.7114093959731542E-3</v>
      </c>
      <c r="D38" s="13">
        <f t="shared" si="33"/>
        <v>92595.28</v>
      </c>
      <c r="E38" s="22">
        <f t="shared" si="34"/>
        <v>101854.808</v>
      </c>
      <c r="F38" s="21">
        <f t="shared" si="35"/>
        <v>4.5092935475594134E-2</v>
      </c>
      <c r="G38" s="25"/>
      <c r="J38" s="102" t="s">
        <v>5</v>
      </c>
      <c r="K38" s="103"/>
      <c r="L38" s="60">
        <f>V25</f>
        <v>0</v>
      </c>
      <c r="M38" s="8" t="str">
        <f t="shared" si="36"/>
        <v/>
      </c>
      <c r="N38" s="61">
        <f>X25</f>
        <v>0</v>
      </c>
      <c r="O38" s="61">
        <f>Y25</f>
        <v>0</v>
      </c>
      <c r="P38" s="59" t="str">
        <f t="shared" si="37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5"/>
      <c r="J39" s="102" t="s">
        <v>4</v>
      </c>
      <c r="K39" s="103"/>
      <c r="L39" s="60">
        <f>AA25</f>
        <v>0</v>
      </c>
      <c r="M39" s="8" t="str">
        <f t="shared" si="36"/>
        <v/>
      </c>
      <c r="N39" s="61">
        <f>AC25</f>
        <v>0</v>
      </c>
      <c r="O39" s="61">
        <f>AD25</f>
        <v>0</v>
      </c>
      <c r="P39" s="59" t="str">
        <f t="shared" si="37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31"/>
        <v>1</v>
      </c>
      <c r="C40" s="8">
        <f t="shared" si="32"/>
        <v>6.7114093959731542E-3</v>
      </c>
      <c r="D40" s="13">
        <f t="shared" si="33"/>
        <v>55988.78</v>
      </c>
      <c r="E40" s="23">
        <f t="shared" si="34"/>
        <v>67746.42</v>
      </c>
      <c r="F40" s="21">
        <f t="shared" si="35"/>
        <v>2.999254532748714E-2</v>
      </c>
      <c r="G40" s="25"/>
      <c r="J40" s="104" t="s">
        <v>0</v>
      </c>
      <c r="K40" s="105"/>
      <c r="L40" s="83">
        <f>SUM(L34:L39)</f>
        <v>149</v>
      </c>
      <c r="M40" s="17">
        <f>SUM(M34:M39)</f>
        <v>1</v>
      </c>
      <c r="N40" s="84">
        <f>SUM(N34:N39)</f>
        <v>1998633.7100000002</v>
      </c>
      <c r="O40" s="85">
        <f>SUM(O34:O39)</f>
        <v>2258775.281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31"/>
        <v>135</v>
      </c>
      <c r="C41" s="8">
        <f t="shared" si="32"/>
        <v>0.90604026845637586</v>
      </c>
      <c r="D41" s="13">
        <f t="shared" si="33"/>
        <v>632120.17000000004</v>
      </c>
      <c r="E41" s="23">
        <f t="shared" si="34"/>
        <v>697809.46000000008</v>
      </c>
      <c r="F41" s="21">
        <f t="shared" si="35"/>
        <v>0.30893266181444462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hidden="1" customHeight="1" x14ac:dyDescent="0.25">
      <c r="A42" s="46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4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149</v>
      </c>
      <c r="C46" s="17">
        <f>SUM(C34:C45)</f>
        <v>1</v>
      </c>
      <c r="D46" s="18">
        <f>SUM(D34:D45)</f>
        <v>1998633.71</v>
      </c>
      <c r="E46" s="18">
        <f>SUM(E34:E45)</f>
        <v>2258775.281</v>
      </c>
      <c r="F46" s="19">
        <f>SUM(F34:F45)</f>
        <v>1.0000000000000002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customProperties>
    <customPr name="EpmWorksheetKeyString_GUID" r:id="rId2"/>
  </customProperties>
  <ignoredErrors>
    <ignoredError sqref="C44:C45 M34:M39 C34:C43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abSelected="1" topLeftCell="A14" zoomScale="80" zoomScaleNormal="80" workbookViewId="0">
      <selection activeCell="H31" sqref="H31"/>
    </sheetView>
  </sheetViews>
  <sheetFormatPr defaultColWidth="9.140625" defaultRowHeight="15" x14ac:dyDescent="0.25"/>
  <cols>
    <col min="1" max="1" width="30.42578125" style="27" customWidth="1"/>
    <col min="2" max="2" width="11.140625" style="62" customWidth="1"/>
    <col min="3" max="3" width="10.7109375" style="27" customWidth="1"/>
    <col min="4" max="4" width="19.140625" style="27" customWidth="1"/>
    <col min="5" max="5" width="19.710937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1" width="11.42578125" style="27" customWidth="1"/>
    <col min="12" max="12" width="11.7109375" style="27" customWidth="1"/>
    <col min="13" max="13" width="10.7109375" style="27" customWidth="1"/>
    <col min="14" max="14" width="20.14062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5.425781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x14ac:dyDescent="0.25">
      <c r="B4" s="26"/>
      <c r="H4" s="26"/>
      <c r="N4" s="26"/>
    </row>
    <row r="5" spans="1:31" s="25" customFormat="1" ht="30.75" customHeight="1" x14ac:dyDescent="0.25">
      <c r="A5" s="28" t="s">
        <v>37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59</v>
      </c>
      <c r="B7" s="31" t="s">
        <v>60</v>
      </c>
      <c r="C7" s="32"/>
      <c r="D7" s="32"/>
      <c r="E7" s="32"/>
      <c r="F7" s="32"/>
      <c r="G7" s="33"/>
      <c r="H7" s="73"/>
      <c r="J7" s="32"/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Foment de Ciutat SA (FOCISA)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52" t="s">
        <v>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4"/>
    </row>
    <row r="11" spans="1:31" ht="30" customHeight="1" thickBot="1" x14ac:dyDescent="0.3">
      <c r="A11" s="155" t="s">
        <v>10</v>
      </c>
      <c r="B11" s="111" t="s">
        <v>3</v>
      </c>
      <c r="C11" s="112"/>
      <c r="D11" s="112"/>
      <c r="E11" s="112"/>
      <c r="F11" s="113"/>
      <c r="G11" s="114" t="s">
        <v>1</v>
      </c>
      <c r="H11" s="115"/>
      <c r="I11" s="115"/>
      <c r="J11" s="115"/>
      <c r="K11" s="116"/>
      <c r="L11" s="129" t="s">
        <v>2</v>
      </c>
      <c r="M11" s="130"/>
      <c r="N11" s="130"/>
      <c r="O11" s="130"/>
      <c r="P11" s="130"/>
      <c r="Q11" s="117" t="s">
        <v>34</v>
      </c>
      <c r="R11" s="118"/>
      <c r="S11" s="118"/>
      <c r="T11" s="118"/>
      <c r="U11" s="119"/>
      <c r="V11" s="120" t="s">
        <v>4</v>
      </c>
      <c r="W11" s="121"/>
      <c r="X11" s="121"/>
      <c r="Y11" s="121"/>
      <c r="Z11" s="122"/>
      <c r="AA11" s="123" t="s">
        <v>5</v>
      </c>
      <c r="AB11" s="124"/>
      <c r="AC11" s="124"/>
      <c r="AD11" s="124"/>
      <c r="AE11" s="125"/>
    </row>
    <row r="12" spans="1:31" ht="39" customHeight="1" thickBot="1" x14ac:dyDescent="0.3">
      <c r="A12" s="156"/>
      <c r="B12" s="34" t="s">
        <v>7</v>
      </c>
      <c r="C12" s="35" t="s">
        <v>8</v>
      </c>
      <c r="D12" s="36" t="s">
        <v>48</v>
      </c>
      <c r="E12" s="37" t="s">
        <v>49</v>
      </c>
      <c r="F12" s="38" t="s">
        <v>13</v>
      </c>
      <c r="G12" s="39" t="s">
        <v>7</v>
      </c>
      <c r="H12" s="35" t="s">
        <v>8</v>
      </c>
      <c r="I12" s="36" t="s">
        <v>48</v>
      </c>
      <c r="J12" s="37" t="s">
        <v>49</v>
      </c>
      <c r="K12" s="38" t="s">
        <v>13</v>
      </c>
      <c r="L12" s="39" t="s">
        <v>7</v>
      </c>
      <c r="M12" s="35" t="s">
        <v>8</v>
      </c>
      <c r="N12" s="36" t="s">
        <v>48</v>
      </c>
      <c r="O12" s="37" t="s">
        <v>49</v>
      </c>
      <c r="P12" s="38" t="s">
        <v>13</v>
      </c>
      <c r="Q12" s="39" t="s">
        <v>7</v>
      </c>
      <c r="R12" s="35" t="s">
        <v>8</v>
      </c>
      <c r="S12" s="36" t="s">
        <v>48</v>
      </c>
      <c r="T12" s="37" t="s">
        <v>49</v>
      </c>
      <c r="U12" s="40" t="s">
        <v>13</v>
      </c>
      <c r="V12" s="34" t="s">
        <v>7</v>
      </c>
      <c r="W12" s="35" t="s">
        <v>8</v>
      </c>
      <c r="X12" s="36" t="s">
        <v>48</v>
      </c>
      <c r="Y12" s="37" t="s">
        <v>49</v>
      </c>
      <c r="Z12" s="38" t="s">
        <v>13</v>
      </c>
      <c r="AA12" s="34" t="s">
        <v>7</v>
      </c>
      <c r="AB12" s="35" t="s">
        <v>8</v>
      </c>
      <c r="AC12" s="36" t="s">
        <v>48</v>
      </c>
      <c r="AD12" s="37" t="s">
        <v>49</v>
      </c>
      <c r="AE12" s="38" t="s">
        <v>13</v>
      </c>
    </row>
    <row r="13" spans="1:31" s="42" customFormat="1" ht="36" customHeight="1" x14ac:dyDescent="0.25">
      <c r="A13" s="41" t="s">
        <v>25</v>
      </c>
      <c r="B13" s="9">
        <f>'CONTRACTACIO 1r TR 2024'!B13+'CONTRACTACIO 2n TR 2024'!B13+'CONTRACTACIO 3r TR 2024'!B13+'CONTRACTACIO 4t TR 2024'!B13</f>
        <v>6</v>
      </c>
      <c r="C13" s="20">
        <f t="shared" ref="C13:C24" si="0">IF(B13,B13/$B$25,"")</f>
        <v>0.20689655172413793</v>
      </c>
      <c r="D13" s="10">
        <f>'CONTRACTACIO 1r TR 2024'!D13+'CONTRACTACIO 2n TR 2024'!D13+'CONTRACTACIO 3r TR 2024'!D13+'CONTRACTACIO 4t TR 2024'!D13</f>
        <v>1118350.73</v>
      </c>
      <c r="E13" s="10">
        <f>'CONTRACTACIO 1r TR 2024'!E13+'CONTRACTACIO 2n TR 2024'!E13+'CONTRACTACIO 3r TR 2024'!E13+'CONTRACTACIO 4t TR 2024'!E13</f>
        <v>1303183.79</v>
      </c>
      <c r="F13" s="21">
        <f t="shared" ref="F13:F24" si="1">IF(E13,E13/$E$25,"")</f>
        <v>0.6512032119900627</v>
      </c>
      <c r="G13" s="9">
        <f>'CONTRACTACIO 1r TR 2024'!G13+'CONTRACTACIO 2n TR 2024'!G13+'CONTRACTACIO 3r TR 2024'!G13+'CONTRACTACIO 4t TR 2024'!G13</f>
        <v>35</v>
      </c>
      <c r="H13" s="20">
        <f t="shared" ref="H13:H24" si="2">IF(G13,G13/$G$25,"")</f>
        <v>7.1574642126789365E-2</v>
      </c>
      <c r="I13" s="10">
        <f>'CONTRACTACIO 1r TR 2024'!I13+'CONTRACTACIO 2n TR 2024'!I13+'CONTRACTACIO 3r TR 2024'!I13+'CONTRACTACIO 4t TR 2024'!I13</f>
        <v>3682724.6399999997</v>
      </c>
      <c r="J13" s="10">
        <f>'CONTRACTACIO 1r TR 2024'!J13+'CONTRACTACIO 2n TR 2024'!J13+'CONTRACTACIO 3r TR 2024'!J13+'CONTRACTACIO 4t TR 2024'!J13</f>
        <v>3909896.523</v>
      </c>
      <c r="K13" s="21">
        <f t="shared" ref="K13:K24" si="3">IF(J13,J13/$J$25,"")</f>
        <v>0.63984779374535061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2" customFormat="1" ht="36" customHeight="1" x14ac:dyDescent="0.25">
      <c r="A14" s="43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2</v>
      </c>
      <c r="H14" s="20">
        <f t="shared" si="2"/>
        <v>4.0899795501022499E-3</v>
      </c>
      <c r="I14" s="13">
        <f>'CONTRACTACIO 1r TR 2024'!I14+'CONTRACTACIO 2n TR 2024'!I14+'CONTRACTACIO 3r TR 2024'!I14+'CONTRACTACIO 4t TR 2024'!I14</f>
        <v>66822.98</v>
      </c>
      <c r="J14" s="13">
        <f>'CONTRACTACIO 1r TR 2024'!J14+'CONTRACTACIO 2n TR 2024'!J14+'CONTRACTACIO 3r TR 2024'!J14+'CONTRACTACIO 4t TR 2024'!J14</f>
        <v>80855.81</v>
      </c>
      <c r="K14" s="21">
        <f t="shared" si="3"/>
        <v>1.3231913257974796E-2</v>
      </c>
      <c r="L14" s="9">
        <f>'CONTRACTACIO 1r TR 2024'!L14+'CONTRACTACIO 2n TR 2024'!L14+'CONTRACTACIO 3r TR 2024'!L14+'CONTRACTACIO 4t TR 2024'!L14</f>
        <v>1</v>
      </c>
      <c r="M14" s="20">
        <f t="shared" si="4"/>
        <v>2.564102564102564E-2</v>
      </c>
      <c r="N14" s="13">
        <f>'CONTRACTACIO 1r TR 2024'!N14+'CONTRACTACIO 2n TR 2024'!N14+'CONTRACTACIO 3r TR 2024'!N14+'CONTRACTACIO 4t TR 2024'!N14</f>
        <v>12398.29</v>
      </c>
      <c r="O14" s="13">
        <f>'CONTRACTACIO 1r TR 2024'!O14+'CONTRACTACIO 2n TR 2024'!O14+'CONTRACTACIO 3r TR 2024'!O14+'CONTRACTACIO 4t TR 2024'!O14</f>
        <v>15001.93</v>
      </c>
      <c r="P14" s="21">
        <f t="shared" si="5"/>
        <v>0.13407058498016372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9">
        <f>'CONTRACTACIO 1r TR 2024'!B17+'CONTRACTACIO 2n TR 2024'!B17+'CONTRACTACIO 3r TR 2024'!B17+'CONTRACTACIO 4t TR 2024'!B17</f>
        <v>1</v>
      </c>
      <c r="C17" s="20">
        <f t="shared" si="0"/>
        <v>3.4482758620689655E-2</v>
      </c>
      <c r="D17" s="13">
        <f>'CONTRACTACIO 1r TR 2024'!D17+'CONTRACTACIO 2n TR 2024'!D17+'CONTRACTACIO 3r TR 2024'!D17+'CONTRACTACIO 4t TR 2024'!D17</f>
        <v>92595.28</v>
      </c>
      <c r="E17" s="13">
        <f>'CONTRACTACIO 1r TR 2024'!E17+'CONTRACTACIO 2n TR 2024'!E17+'CONTRACTACIO 3r TR 2024'!E17+'CONTRACTACIO 4t TR 2024'!E17</f>
        <v>101854.808</v>
      </c>
      <c r="F17" s="21">
        <f t="shared" si="1"/>
        <v>5.0897025143499627E-2</v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2" customFormat="1" ht="36" customHeight="1" x14ac:dyDescent="0.25">
      <c r="A18" s="44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2" customFormat="1" ht="36" customHeight="1" x14ac:dyDescent="0.25">
      <c r="A19" s="44" t="s">
        <v>28</v>
      </c>
      <c r="B19" s="9">
        <f>'CONTRACTACIO 1r TR 2024'!B19+'CONTRACTACIO 2n TR 2024'!B19+'CONTRACTACIO 3r TR 2024'!B19+'CONTRACTACIO 4t TR 2024'!B19</f>
        <v>2</v>
      </c>
      <c r="C19" s="20">
        <f t="shared" si="0"/>
        <v>6.8965517241379309E-2</v>
      </c>
      <c r="D19" s="13">
        <f>'CONTRACTACIO 1r TR 2024'!D19+'CONTRACTACIO 2n TR 2024'!D19+'CONTRACTACIO 3r TR 2024'!D19+'CONTRACTACIO 4t TR 2024'!D19</f>
        <v>375237.35</v>
      </c>
      <c r="E19" s="13">
        <f>'CONTRACTACIO 1r TR 2024'!E19+'CONTRACTACIO 2n TR 2024'!E19+'CONTRACTACIO 3r TR 2024'!E19+'CONTRACTACIO 4t TR 2024'!E19</f>
        <v>454037.19</v>
      </c>
      <c r="F19" s="21">
        <f t="shared" si="1"/>
        <v>0.22688317546594283</v>
      </c>
      <c r="G19" s="9">
        <f>'CONTRACTACIO 1r TR 2024'!G19+'CONTRACTACIO 2n TR 2024'!G19+'CONTRACTACIO 3r TR 2024'!G19+'CONTRACTACIO 4t TR 2024'!G19</f>
        <v>11</v>
      </c>
      <c r="H19" s="20">
        <f t="shared" si="2"/>
        <v>2.2494887525562373E-2</v>
      </c>
      <c r="I19" s="13">
        <f>'CONTRACTACIO 1r TR 2024'!I19+'CONTRACTACIO 2n TR 2024'!I19+'CONTRACTACIO 3r TR 2024'!I19+'CONTRACTACIO 4t TR 2024'!I19</f>
        <v>67541.84</v>
      </c>
      <c r="J19" s="13">
        <f>'CONTRACTACIO 1r TR 2024'!J19+'CONTRACTACIO 2n TR 2024'!J19+'CONTRACTACIO 3r TR 2024'!J19+'CONTRACTACIO 4t TR 2024'!J19</f>
        <v>80057.649999999994</v>
      </c>
      <c r="K19" s="21">
        <f t="shared" si="3"/>
        <v>1.3101295756449733E-2</v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2" customFormat="1" ht="36" customHeight="1" x14ac:dyDescent="0.25">
      <c r="A20" s="45" t="s">
        <v>29</v>
      </c>
      <c r="B20" s="9">
        <f>'CONTRACTACIO 1r TR 2024'!B20+'CONTRACTACIO 2n TR 2024'!B20+'CONTRACTACIO 3r TR 2024'!B20+'CONTRACTACIO 4t TR 2024'!B20</f>
        <v>20</v>
      </c>
      <c r="C20" s="20">
        <f t="shared" si="0"/>
        <v>0.68965517241379315</v>
      </c>
      <c r="D20" s="13">
        <f>'CONTRACTACIO 1r TR 2024'!D20+'CONTRACTACIO 2n TR 2024'!D20+'CONTRACTACIO 3r TR 2024'!D20+'CONTRACTACIO 4t TR 2024'!D20</f>
        <v>117719.06999999999</v>
      </c>
      <c r="E20" s="13">
        <f>'CONTRACTACIO 1r TR 2024'!E20+'CONTRACTACIO 2n TR 2024'!E20+'CONTRACTACIO 3r TR 2024'!E20+'CONTRACTACIO 4t TR 2024'!E20</f>
        <v>142117.94999999998</v>
      </c>
      <c r="F20" s="21">
        <f t="shared" si="1"/>
        <v>7.1016587400494852E-2</v>
      </c>
      <c r="G20" s="9">
        <f>'CONTRACTACIO 1r TR 2024'!G20+'CONTRACTACIO 2n TR 2024'!G20+'CONTRACTACIO 3r TR 2024'!G20+'CONTRACTACIO 4t TR 2024'!G20</f>
        <v>441</v>
      </c>
      <c r="H20" s="20">
        <f t="shared" si="2"/>
        <v>0.90184049079754602</v>
      </c>
      <c r="I20" s="13">
        <f>'CONTRACTACIO 1r TR 2024'!I20+'CONTRACTACIO 2n TR 2024'!I20+'CONTRACTACIO 3r TR 2024'!I20+'CONTRACTACIO 4t TR 2024'!I20</f>
        <v>1797831.3</v>
      </c>
      <c r="J20" s="13">
        <f>'CONTRACTACIO 1r TR 2024'!J20+'CONTRACTACIO 2n TR 2024'!J20+'CONTRACTACIO 3r TR 2024'!J20+'CONTRACTACIO 4t TR 2024'!J20</f>
        <v>2039856.5868000002</v>
      </c>
      <c r="K20" s="21">
        <f t="shared" si="3"/>
        <v>0.33381899724022479</v>
      </c>
      <c r="L20" s="9">
        <f>'CONTRACTACIO 1r TR 2024'!L20+'CONTRACTACIO 2n TR 2024'!L20+'CONTRACTACIO 3r TR 2024'!L20+'CONTRACTACIO 4t TR 2024'!L20</f>
        <v>38</v>
      </c>
      <c r="M20" s="20">
        <f t="shared" si="4"/>
        <v>0.97435897435897434</v>
      </c>
      <c r="N20" s="13">
        <f>'CONTRACTACIO 1r TR 2024'!N20+'CONTRACTACIO 2n TR 2024'!N20+'CONTRACTACIO 3r TR 2024'!N20+'CONTRACTACIO 4t TR 2024'!N20</f>
        <v>81382.549999999988</v>
      </c>
      <c r="O20" s="13">
        <f>'CONTRACTACIO 1r TR 2024'!O20+'CONTRACTACIO 2n TR 2024'!O20+'CONTRACTACIO 3r TR 2024'!O20+'CONTRACTACIO 4t TR 2024'!O20</f>
        <v>96893.829999999987</v>
      </c>
      <c r="P20" s="21">
        <f t="shared" si="5"/>
        <v>0.86592941501983633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2" customFormat="1" ht="39.950000000000003" customHeight="1" x14ac:dyDescent="0.25">
      <c r="A21" s="46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2" customFormat="1" ht="39.950000000000003" customHeight="1" x14ac:dyDescent="0.25">
      <c r="A22" s="92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23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23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23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23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23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23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81">
        <f>'CONTRACTACIO 1r TR 2024'!B23+'CONTRACTACIO 2n TR 2024'!B23+'CONTRACTACIO 3r TR 2024'!B23+'CONTRACTACIO 4t TR 2024'!B23</f>
        <v>0</v>
      </c>
      <c r="C23" s="66" t="str">
        <f t="shared" si="0"/>
        <v/>
      </c>
      <c r="D23" s="77">
        <f>'CONTRACTACIO 1r TR 2024'!D23+'CONTRACTACIO 2n TR 2024'!D23+'CONTRACTACIO 3r TR 2024'!D23+'CONTRACTACIO 4t TR 2024'!D23</f>
        <v>0</v>
      </c>
      <c r="E23" s="78">
        <f>'CONTRACTACIO 1r TR 2024'!E23+'CONTRACTACIO 2n TR 2024'!E23+'CONTRACTACIO 3r TR 2024'!E23+'CONTRACTACIO 4t TR 2024'!E23</f>
        <v>0</v>
      </c>
      <c r="F23" s="67" t="str">
        <f t="shared" si="1"/>
        <v/>
      </c>
      <c r="G23" s="81">
        <f>'CONTRACTACIO 1r TR 2024'!G23+'CONTRACTACIO 2n TR 2024'!G23+'CONTRACTACIO 3r TR 2024'!G23+'CONTRACTACIO 4t TR 2024'!G23</f>
        <v>0</v>
      </c>
      <c r="H23" s="66" t="str">
        <f t="shared" si="2"/>
        <v/>
      </c>
      <c r="I23" s="77">
        <f>'CONTRACTACIO 1r TR 2024'!I23+'CONTRACTACIO 2n TR 2024'!I23+'CONTRACTACIO 3r TR 2024'!I23+'CONTRACTACIO 4t TR 2024'!I23</f>
        <v>0</v>
      </c>
      <c r="J23" s="78">
        <f>'CONTRACTACIO 1r TR 2024'!J23+'CONTRACTACIO 2n TR 2024'!J23+'CONTRACTACIO 3r TR 2024'!J23+'CONTRACTACIO 4t TR 2024'!J23</f>
        <v>0</v>
      </c>
      <c r="K23" s="67" t="str">
        <f t="shared" si="3"/>
        <v/>
      </c>
      <c r="L23" s="81">
        <f>'CONTRACTACIO 1r TR 2024'!L23+'CONTRACTACIO 2n TR 2024'!L23+'CONTRACTACIO 3r TR 2024'!L23+'CONTRACTACIO 4t TR 2024'!L23</f>
        <v>0</v>
      </c>
      <c r="M23" s="66" t="str">
        <f t="shared" si="4"/>
        <v/>
      </c>
      <c r="N23" s="77">
        <f>'CONTRACTACIO 1r TR 2024'!N23+'CONTRACTACIO 2n TR 2024'!N23+'CONTRACTACIO 3r TR 2024'!N23+'CONTRACTACIO 4t TR 2024'!N23</f>
        <v>0</v>
      </c>
      <c r="O23" s="78">
        <f>'CONTRACTACIO 1r TR 2024'!O23+'CONTRACTACIO 2n TR 2024'!O23+'CONTRACTACIO 3r TR 2024'!O23+'CONTRACTACIO 4t TR 2024'!O23</f>
        <v>0</v>
      </c>
      <c r="P23" s="67" t="str">
        <f t="shared" si="5"/>
        <v/>
      </c>
      <c r="Q23" s="81">
        <f>'CONTRACTACIO 1r TR 2024'!Q23+'CONTRACTACIO 2n TR 2024'!Q23+'CONTRACTACIO 3r TR 2024'!Q23+'CONTRACTACIO 4t TR 2024'!Q23</f>
        <v>0</v>
      </c>
      <c r="R23" s="66" t="str">
        <f t="shared" si="6"/>
        <v/>
      </c>
      <c r="S23" s="77">
        <f>'CONTRACTACIO 1r TR 2024'!S23+'CONTRACTACIO 2n TR 2024'!S23+'CONTRACTACIO 3r TR 2024'!S23+'CONTRACTACIO 4t TR 2024'!S23</f>
        <v>0</v>
      </c>
      <c r="T23" s="78">
        <f>'CONTRACTACIO 1r TR 2024'!T23+'CONTRACTACIO 2n TR 2024'!T23+'CONTRACTACIO 3r TR 2024'!T23+'CONTRACTACIO 4t TR 2024'!T23</f>
        <v>0</v>
      </c>
      <c r="U23" s="67" t="str">
        <f t="shared" si="7"/>
        <v/>
      </c>
      <c r="V23" s="81">
        <f>'CONTRACTACIO 1r TR 2024'!AA23+'CONTRACTACIO 2n TR 2024'!AA23+'CONTRACTACIO 3r TR 2024'!AA23+'CONTRACTACIO 4t TR 2024'!AA23</f>
        <v>0</v>
      </c>
      <c r="W23" s="66" t="str">
        <f t="shared" si="8"/>
        <v/>
      </c>
      <c r="X23" s="77">
        <f>'CONTRACTACIO 1r TR 2024'!AC23+'CONTRACTACIO 2n TR 2024'!AC23+'CONTRACTACIO 3r TR 2024'!AC23+'CONTRACTACIO 4t TR 2024'!AC23</f>
        <v>0</v>
      </c>
      <c r="Y23" s="78">
        <f>'CONTRACTACIO 1r TR 2024'!AD23+'CONTRACTACIO 2n TR 2024'!AD23+'CONTRACTACIO 3r TR 2024'!AD23+'CONTRACTACIO 4t TR 2024'!AD23</f>
        <v>0</v>
      </c>
      <c r="Z23" s="67" t="str">
        <f t="shared" si="9"/>
        <v/>
      </c>
      <c r="AA23" s="81">
        <f>'CONTRACTACIO 1r TR 2024'!V23+'CONTRACTACIO 2n TR 2024'!V23+'CONTRACTACIO 3r TR 2024'!V23+'CONTRACTACIO 4t TR 2024'!V23</f>
        <v>0</v>
      </c>
      <c r="AB23" s="20" t="str">
        <f t="shared" si="10"/>
        <v/>
      </c>
      <c r="AC23" s="77">
        <f>'CONTRACTACIO 1r TR 2024'!X23+'CONTRACTACIO 2n TR 2024'!X23+'CONTRACTACIO 3r TR 2024'!X23+'CONTRACTACIO 4t TR 2024'!X23</f>
        <v>0</v>
      </c>
      <c r="AD23" s="78">
        <f>'CONTRACTACIO 1r TR 2024'!Y23+'CONTRACTACIO 2n TR 2024'!Y23+'CONTRACTACIO 3r TR 2024'!Y23+'CONTRACTACIO 4t TR 2024'!Y23</f>
        <v>0</v>
      </c>
      <c r="AE23" s="67" t="str">
        <f t="shared" si="11"/>
        <v/>
      </c>
    </row>
    <row r="24" spans="1:31" s="42" customFormat="1" ht="36" customHeight="1" x14ac:dyDescent="0.25">
      <c r="A24" s="97" t="s">
        <v>52</v>
      </c>
      <c r="B24" s="81">
        <f>'CONTRACTACIO 1r TR 2024'!B24+'CONTRACTACIO 2n TR 2024'!B24+'CONTRACTACIO 3r TR 2024'!B24+'CONTRACTACIO 4t TR 2024'!B24</f>
        <v>0</v>
      </c>
      <c r="C24" s="66" t="str">
        <f t="shared" si="0"/>
        <v/>
      </c>
      <c r="D24" s="77">
        <f>'CONTRACTACIO 1r TR 2024'!D24+'CONTRACTACIO 2n TR 2024'!D24+'CONTRACTACIO 3r TR 2024'!D24+'CONTRACTACIO 4t TR 2024'!D24</f>
        <v>0</v>
      </c>
      <c r="E24" s="78">
        <f>'CONTRACTACIO 1r TR 2024'!E24+'CONTRACTACIO 2n TR 2024'!E24+'CONTRACTACIO 3r TR 2024'!E24+'CONTRACTACIO 4t TR 2024'!E24</f>
        <v>0</v>
      </c>
      <c r="F24" s="67" t="str">
        <f t="shared" si="1"/>
        <v/>
      </c>
      <c r="G24" s="81">
        <f>'CONTRACTACIO 1r TR 2024'!G24+'CONTRACTACIO 2n TR 2024'!G24+'CONTRACTACIO 3r TR 2024'!G24+'CONTRACTACIO 4t TR 2024'!G24</f>
        <v>0</v>
      </c>
      <c r="H24" s="66" t="str">
        <f t="shared" si="2"/>
        <v/>
      </c>
      <c r="I24" s="77">
        <f>'CONTRACTACIO 1r TR 2024'!I24+'CONTRACTACIO 2n TR 2024'!I24+'CONTRACTACIO 3r TR 2024'!I24+'CONTRACTACIO 4t TR 2024'!I24</f>
        <v>0</v>
      </c>
      <c r="J24" s="78">
        <f>'CONTRACTACIO 1r TR 2024'!J24+'CONTRACTACIO 2n TR 2024'!J24+'CONTRACTACIO 3r TR 2024'!J24+'CONTRACTACIO 4t TR 2024'!J24</f>
        <v>0</v>
      </c>
      <c r="K24" s="67" t="str">
        <f t="shared" si="3"/>
        <v/>
      </c>
      <c r="L24" s="81">
        <f>'CONTRACTACIO 1r TR 2024'!L24+'CONTRACTACIO 2n TR 2024'!L24+'CONTRACTACIO 3r TR 2024'!L24+'CONTRACTACIO 4t TR 2024'!L24</f>
        <v>0</v>
      </c>
      <c r="M24" s="66" t="str">
        <f t="shared" si="4"/>
        <v/>
      </c>
      <c r="N24" s="77">
        <f>'CONTRACTACIO 1r TR 2024'!N24+'CONTRACTACIO 2n TR 2024'!N24+'CONTRACTACIO 3r TR 2024'!N24+'CONTRACTACIO 4t TR 2024'!N24</f>
        <v>0</v>
      </c>
      <c r="O24" s="78">
        <f>'CONTRACTACIO 1r TR 2024'!O24+'CONTRACTACIO 2n TR 2024'!O24+'CONTRACTACIO 3r TR 2024'!O24+'CONTRACTACIO 4t TR 2024'!O24</f>
        <v>0</v>
      </c>
      <c r="P24" s="67" t="str">
        <f t="shared" si="5"/>
        <v/>
      </c>
      <c r="Q24" s="81">
        <f>'CONTRACTACIO 1r TR 2024'!Q24+'CONTRACTACIO 2n TR 2024'!Q24+'CONTRACTACIO 3r TR 2024'!Q24+'CONTRACTACIO 4t TR 2024'!Q24</f>
        <v>0</v>
      </c>
      <c r="R24" s="66" t="str">
        <f t="shared" si="6"/>
        <v/>
      </c>
      <c r="S24" s="77">
        <f>'CONTRACTACIO 1r TR 2024'!S24+'CONTRACTACIO 2n TR 2024'!S24+'CONTRACTACIO 3r TR 2024'!S24+'CONTRACTACIO 4t TR 2024'!S24</f>
        <v>0</v>
      </c>
      <c r="T24" s="78">
        <f>'CONTRACTACIO 1r TR 2024'!T24+'CONTRACTACIO 2n TR 2024'!T24+'CONTRACTACIO 3r TR 2024'!T24+'CONTRACTACIO 4t TR 2024'!T24</f>
        <v>0</v>
      </c>
      <c r="U24" s="67" t="str">
        <f t="shared" si="7"/>
        <v/>
      </c>
      <c r="V24" s="81">
        <f>'CONTRACTACIO 1r TR 2024'!AA24+'CONTRACTACIO 2n TR 2024'!AA24+'CONTRACTACIO 3r TR 2024'!AA24+'CONTRACTACIO 4t TR 2024'!AA24</f>
        <v>0</v>
      </c>
      <c r="W24" s="66" t="str">
        <f t="shared" si="8"/>
        <v/>
      </c>
      <c r="X24" s="77">
        <f>'CONTRACTACIO 1r TR 2024'!AC24+'CONTRACTACIO 2n TR 2024'!AC24+'CONTRACTACIO 3r TR 2024'!AC24+'CONTRACTACIO 4t TR 2024'!AC24</f>
        <v>0</v>
      </c>
      <c r="Y24" s="78">
        <f>'CONTRACTACIO 1r TR 2024'!AD24+'CONTRACTACIO 2n TR 2024'!AD24+'CONTRACTACIO 3r TR 2024'!AD24+'CONTRACTACIO 4t TR 2024'!AD24</f>
        <v>0</v>
      </c>
      <c r="Z24" s="67" t="str">
        <f t="shared" si="9"/>
        <v/>
      </c>
      <c r="AA24" s="81">
        <f>'CONTRACTACIO 1r TR 2024'!V24+'CONTRACTACIO 2n TR 2024'!V24+'CONTRACTACIO 3r TR 2024'!V24+'CONTRACTACIO 4t TR 2024'!V24</f>
        <v>0</v>
      </c>
      <c r="AB24" s="20" t="str">
        <f t="shared" si="10"/>
        <v/>
      </c>
      <c r="AC24" s="77">
        <f>'CONTRACTACIO 1r TR 2024'!X24+'CONTRACTACIO 2n TR 2024'!X24+'CONTRACTACIO 3r TR 2024'!X24+'CONTRACTACIO 4t TR 2024'!X24</f>
        <v>0</v>
      </c>
      <c r="AD24" s="78">
        <f>'CONTRACTACIO 1r TR 2024'!Y24+'CONTRACTACIO 2n TR 2024'!Y24+'CONTRACTACIO 3r TR 2024'!Y24+'CONTRACTACIO 4t TR 2024'!Y24</f>
        <v>0</v>
      </c>
      <c r="AE24" s="67" t="str">
        <f t="shared" si="11"/>
        <v/>
      </c>
    </row>
    <row r="25" spans="1:31" ht="33" customHeight="1" thickBot="1" x14ac:dyDescent="0.3">
      <c r="A25" s="82" t="s">
        <v>0</v>
      </c>
      <c r="B25" s="16">
        <f t="shared" ref="B25:AE25" si="12">SUM(B13:B24)</f>
        <v>29</v>
      </c>
      <c r="C25" s="17">
        <f t="shared" si="12"/>
        <v>1</v>
      </c>
      <c r="D25" s="18">
        <f t="shared" si="12"/>
        <v>1703902.43</v>
      </c>
      <c r="E25" s="18">
        <f t="shared" si="12"/>
        <v>2001193.7379999999</v>
      </c>
      <c r="F25" s="19">
        <f t="shared" si="12"/>
        <v>1</v>
      </c>
      <c r="G25" s="16">
        <f t="shared" si="12"/>
        <v>489</v>
      </c>
      <c r="H25" s="17">
        <f t="shared" si="12"/>
        <v>1</v>
      </c>
      <c r="I25" s="18">
        <f t="shared" si="12"/>
        <v>5614920.7599999998</v>
      </c>
      <c r="J25" s="18">
        <f t="shared" si="12"/>
        <v>6110666.5698000006</v>
      </c>
      <c r="K25" s="19">
        <f t="shared" si="12"/>
        <v>0.99999999999999989</v>
      </c>
      <c r="L25" s="16">
        <f t="shared" si="12"/>
        <v>39</v>
      </c>
      <c r="M25" s="17">
        <f t="shared" si="12"/>
        <v>1</v>
      </c>
      <c r="N25" s="18">
        <f t="shared" si="12"/>
        <v>93780.84</v>
      </c>
      <c r="O25" s="18">
        <f t="shared" si="12"/>
        <v>111895.75999999998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5" customFormat="1" ht="18.600000000000001" customHeight="1" x14ac:dyDescent="0.25">
      <c r="B26" s="26"/>
      <c r="H26" s="26"/>
      <c r="N26" s="26"/>
    </row>
    <row r="27" spans="1:31" s="49" customFormat="1" ht="34.35" customHeight="1" x14ac:dyDescent="0.25">
      <c r="A27" s="14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350000000000001" customHeight="1" x14ac:dyDescent="0.25">
      <c r="A28" s="151" t="str">
        <f>'CONTRACTACIO 1r TR 2024'!A28:Q28</f>
        <v>https://bcnroc.ajuntament.barcelona.cat/jspui/bitstream/11703/128073/5/GM_pressupost-general_2023.pdf#page=269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4.1" customHeight="1" x14ac:dyDescent="0.25">
      <c r="A29" s="145" t="s">
        <v>36</v>
      </c>
      <c r="B29" s="145"/>
      <c r="C29" s="145"/>
      <c r="D29" s="145"/>
      <c r="E29" s="145"/>
      <c r="F29" s="145"/>
      <c r="G29" s="145"/>
      <c r="H29" s="145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21.6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7"/>
      <c r="W30" s="47"/>
      <c r="X30" s="47"/>
      <c r="Y30" s="49"/>
      <c r="Z30" s="49"/>
      <c r="AA30" s="49"/>
      <c r="AB30" s="49"/>
      <c r="AC30" s="47"/>
      <c r="AD30" s="47"/>
      <c r="AE30" s="47"/>
    </row>
    <row r="31" spans="1:31" s="53" customFormat="1" ht="18" customHeight="1" x14ac:dyDescent="0.25">
      <c r="A31" s="157" t="s">
        <v>10</v>
      </c>
      <c r="B31" s="160" t="s">
        <v>17</v>
      </c>
      <c r="C31" s="161"/>
      <c r="D31" s="161"/>
      <c r="E31" s="161"/>
      <c r="F31" s="162"/>
      <c r="G31" s="25"/>
      <c r="H31" s="54"/>
      <c r="I31" s="54"/>
      <c r="J31" s="166" t="s">
        <v>15</v>
      </c>
      <c r="K31" s="167"/>
      <c r="L31" s="160" t="s">
        <v>16</v>
      </c>
      <c r="M31" s="161"/>
      <c r="N31" s="161"/>
      <c r="O31" s="161"/>
      <c r="P31" s="162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thickBot="1" x14ac:dyDescent="0.3">
      <c r="A32" s="158"/>
      <c r="B32" s="163"/>
      <c r="C32" s="164"/>
      <c r="D32" s="164"/>
      <c r="E32" s="164"/>
      <c r="F32" s="165"/>
      <c r="G32" s="25"/>
      <c r="J32" s="168"/>
      <c r="K32" s="169"/>
      <c r="L32" s="172"/>
      <c r="M32" s="173"/>
      <c r="N32" s="173"/>
      <c r="O32" s="173"/>
      <c r="P32" s="174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40.35" customHeight="1" thickBot="1" x14ac:dyDescent="0.3">
      <c r="A33" s="159"/>
      <c r="B33" s="55" t="s">
        <v>14</v>
      </c>
      <c r="C33" s="35" t="s">
        <v>8</v>
      </c>
      <c r="D33" s="36" t="s">
        <v>48</v>
      </c>
      <c r="E33" s="37" t="s">
        <v>49</v>
      </c>
      <c r="F33" s="56" t="s">
        <v>9</v>
      </c>
      <c r="G33" s="25"/>
      <c r="H33" s="25"/>
      <c r="I33" s="25"/>
      <c r="J33" s="170"/>
      <c r="K33" s="171"/>
      <c r="L33" s="55" t="s">
        <v>14</v>
      </c>
      <c r="M33" s="35" t="s">
        <v>8</v>
      </c>
      <c r="N33" s="36" t="s">
        <v>48</v>
      </c>
      <c r="O33" s="37" t="s">
        <v>49</v>
      </c>
      <c r="P33" s="56" t="s">
        <v>9</v>
      </c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5" customHeight="1" x14ac:dyDescent="0.25">
      <c r="A34" s="41" t="s">
        <v>25</v>
      </c>
      <c r="B34" s="9">
        <f t="shared" ref="B34:B43" si="13">B13+G13+L13+Q13+V13+AA13</f>
        <v>41</v>
      </c>
      <c r="C34" s="8">
        <f t="shared" ref="C34:C40" si="14">IF(B34,B34/$B$46,"")</f>
        <v>7.3608617594254938E-2</v>
      </c>
      <c r="D34" s="10">
        <f t="shared" ref="D34:D43" si="15">D13+I13+N13+S13+X13+AC13</f>
        <v>4801075.3699999992</v>
      </c>
      <c r="E34" s="11">
        <f t="shared" ref="E34:E43" si="16">E13+J13+O13+T13+Y13+AD13</f>
        <v>5213080.3130000001</v>
      </c>
      <c r="F34" s="21">
        <f t="shared" ref="F34:F40" si="17">IF(E34,E34/$E$46,"")</f>
        <v>0.63390502709725816</v>
      </c>
      <c r="J34" s="106" t="s">
        <v>3</v>
      </c>
      <c r="K34" s="107"/>
      <c r="L34" s="57">
        <f>B25</f>
        <v>29</v>
      </c>
      <c r="M34" s="8">
        <f t="shared" ref="M34:M39" si="18">IF(L34,L34/$L$40,"")</f>
        <v>5.2064631956912029E-2</v>
      </c>
      <c r="N34" s="58">
        <f>D25</f>
        <v>1703902.43</v>
      </c>
      <c r="O34" s="58">
        <f>E25</f>
        <v>2001193.7379999999</v>
      </c>
      <c r="P34" s="59">
        <f t="shared" ref="P34:P39" si="19">IF(O34,O34/$O$40,"")</f>
        <v>0.24334303224722892</v>
      </c>
    </row>
    <row r="35" spans="1:33" s="25" customFormat="1" ht="30" customHeight="1" x14ac:dyDescent="0.25">
      <c r="A35" s="43" t="s">
        <v>18</v>
      </c>
      <c r="B35" s="12">
        <f t="shared" si="13"/>
        <v>3</v>
      </c>
      <c r="C35" s="8">
        <f t="shared" si="14"/>
        <v>5.3859964093357273E-3</v>
      </c>
      <c r="D35" s="13">
        <f t="shared" si="15"/>
        <v>79221.26999999999</v>
      </c>
      <c r="E35" s="14">
        <f t="shared" si="16"/>
        <v>95857.739999999991</v>
      </c>
      <c r="F35" s="21">
        <f t="shared" si="17"/>
        <v>1.165619933394299E-2</v>
      </c>
      <c r="J35" s="102" t="s">
        <v>1</v>
      </c>
      <c r="K35" s="103"/>
      <c r="L35" s="60">
        <f>G25</f>
        <v>489</v>
      </c>
      <c r="M35" s="8">
        <f t="shared" si="18"/>
        <v>0.87791741472172347</v>
      </c>
      <c r="N35" s="61">
        <f>I25</f>
        <v>5614920.7599999998</v>
      </c>
      <c r="O35" s="61">
        <f>J25</f>
        <v>6110666.5698000006</v>
      </c>
      <c r="P35" s="59">
        <f t="shared" si="19"/>
        <v>0.74305056222742649</v>
      </c>
    </row>
    <row r="36" spans="1:33" s="25" customFormat="1" ht="30" customHeight="1" x14ac:dyDescent="0.25">
      <c r="A36" s="43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2" t="s">
        <v>2</v>
      </c>
      <c r="K36" s="103"/>
      <c r="L36" s="60">
        <f>L25</f>
        <v>39</v>
      </c>
      <c r="M36" s="8">
        <f t="shared" si="18"/>
        <v>7.0017953321364457E-2</v>
      </c>
      <c r="N36" s="61">
        <f>N25</f>
        <v>93780.84</v>
      </c>
      <c r="O36" s="61">
        <f>O25</f>
        <v>111895.75999999998</v>
      </c>
      <c r="P36" s="59">
        <f t="shared" si="19"/>
        <v>1.3606405525344584E-2</v>
      </c>
    </row>
    <row r="37" spans="1:33" ht="30" customHeight="1" x14ac:dyDescent="0.25">
      <c r="A37" s="43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H37" s="25"/>
      <c r="I37" s="25"/>
      <c r="J37" s="102" t="s">
        <v>34</v>
      </c>
      <c r="K37" s="103"/>
      <c r="L37" s="60">
        <f>Q25</f>
        <v>0</v>
      </c>
      <c r="M37" s="8" t="str">
        <f t="shared" si="18"/>
        <v/>
      </c>
      <c r="N37" s="61">
        <f>S25</f>
        <v>0</v>
      </c>
      <c r="O37" s="61">
        <f>T25</f>
        <v>0</v>
      </c>
      <c r="P37" s="59" t="str">
        <f t="shared" si="1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13"/>
        <v>1</v>
      </c>
      <c r="C38" s="8">
        <f t="shared" si="14"/>
        <v>1.7953321364452424E-3</v>
      </c>
      <c r="D38" s="13">
        <f t="shared" si="15"/>
        <v>92595.28</v>
      </c>
      <c r="E38" s="22">
        <f t="shared" si="16"/>
        <v>101854.808</v>
      </c>
      <c r="F38" s="21">
        <f t="shared" si="17"/>
        <v>1.2385436430782651E-2</v>
      </c>
      <c r="G38" s="25"/>
      <c r="H38" s="25"/>
      <c r="I38" s="25"/>
      <c r="J38" s="102" t="s">
        <v>5</v>
      </c>
      <c r="K38" s="103"/>
      <c r="L38" s="60">
        <f>AA25</f>
        <v>0</v>
      </c>
      <c r="M38" s="8" t="str">
        <f t="shared" si="18"/>
        <v/>
      </c>
      <c r="N38" s="61">
        <f>AC25</f>
        <v>0</v>
      </c>
      <c r="O38" s="61">
        <f>AD25</f>
        <v>0</v>
      </c>
      <c r="P38" s="59" t="str">
        <f t="shared" si="1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H39" s="25"/>
      <c r="I39" s="25"/>
      <c r="J39" s="102" t="s">
        <v>4</v>
      </c>
      <c r="K39" s="103"/>
      <c r="L39" s="60">
        <f>V25</f>
        <v>0</v>
      </c>
      <c r="M39" s="8" t="str">
        <f t="shared" si="18"/>
        <v/>
      </c>
      <c r="N39" s="61">
        <f>X25</f>
        <v>0</v>
      </c>
      <c r="O39" s="61">
        <f>Y25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13"/>
        <v>13</v>
      </c>
      <c r="C40" s="8">
        <f t="shared" si="14"/>
        <v>2.333931777378815E-2</v>
      </c>
      <c r="D40" s="13">
        <f t="shared" si="15"/>
        <v>442779.18999999994</v>
      </c>
      <c r="E40" s="23">
        <f t="shared" si="16"/>
        <v>534094.84</v>
      </c>
      <c r="F40" s="21">
        <f t="shared" si="17"/>
        <v>6.4945365061500393E-2</v>
      </c>
      <c r="G40" s="25"/>
      <c r="H40" s="25"/>
      <c r="I40" s="25"/>
      <c r="J40" s="104" t="s">
        <v>0</v>
      </c>
      <c r="K40" s="105"/>
      <c r="L40" s="83">
        <f>SUM(L34:L39)</f>
        <v>557</v>
      </c>
      <c r="M40" s="17">
        <f>SUM(M34:M39)</f>
        <v>1</v>
      </c>
      <c r="N40" s="84">
        <f>SUM(N34:N39)</f>
        <v>7412604.0299999993</v>
      </c>
      <c r="O40" s="85">
        <f>SUM(O34:O39)</f>
        <v>8223756.0678000003</v>
      </c>
      <c r="P40" s="86">
        <f>SUM(P34:P39)</f>
        <v>0.99999999999999989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13"/>
        <v>499</v>
      </c>
      <c r="C41" s="8">
        <f>IF(B41,B41/$B$46,"")</f>
        <v>0.89587073608617596</v>
      </c>
      <c r="D41" s="13">
        <f t="shared" si="15"/>
        <v>1996932.9200000002</v>
      </c>
      <c r="E41" s="23">
        <f t="shared" si="16"/>
        <v>2278868.3668000004</v>
      </c>
      <c r="F41" s="21">
        <f>IF(E41,E41/$E$46,"")</f>
        <v>0.27710797207651588</v>
      </c>
      <c r="G41" s="25"/>
      <c r="H41" s="25"/>
      <c r="I41" s="25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6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5"/>
      <c r="H42" s="25"/>
      <c r="I42" s="25"/>
      <c r="J42" s="50"/>
      <c r="K42" s="50"/>
      <c r="L42" s="72"/>
      <c r="M42" s="51"/>
      <c r="N42" s="47"/>
      <c r="O42" s="47"/>
      <c r="P42" s="50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30" customHeight="1" x14ac:dyDescent="0.25">
      <c r="A43" s="80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5"/>
      <c r="H43" s="25"/>
      <c r="I43" s="25"/>
      <c r="J43" s="50"/>
      <c r="K43" s="50"/>
      <c r="L43" s="89"/>
      <c r="M43" s="51"/>
      <c r="N43" s="47"/>
      <c r="O43" s="47"/>
      <c r="P43" s="50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30" customHeight="1" x14ac:dyDescent="0.25">
      <c r="A44" s="94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5"/>
      <c r="H44" s="25"/>
      <c r="I44" s="25"/>
      <c r="J44" s="50"/>
      <c r="K44" s="50"/>
      <c r="L44" s="96"/>
      <c r="M44" s="51"/>
      <c r="N44" s="47"/>
      <c r="O44" s="47"/>
      <c r="P44" s="50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30" customHeight="1" x14ac:dyDescent="0.25">
      <c r="A45" s="94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5"/>
      <c r="H45" s="25"/>
      <c r="I45" s="25"/>
      <c r="J45" s="50"/>
      <c r="K45" s="50"/>
      <c r="L45" s="72"/>
      <c r="M45" s="51"/>
      <c r="N45" s="47"/>
      <c r="O45" s="47"/>
      <c r="P45" s="50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s="53" customFormat="1" ht="30" customHeight="1" thickBot="1" x14ac:dyDescent="0.3">
      <c r="A46" s="64" t="s">
        <v>0</v>
      </c>
      <c r="B46" s="16">
        <f>SUM(B34:B45)</f>
        <v>557</v>
      </c>
      <c r="C46" s="17">
        <f>SUM(C34:C45)</f>
        <v>1</v>
      </c>
      <c r="D46" s="18">
        <f>SUM(D34:D45)</f>
        <v>7412604.0299999993</v>
      </c>
      <c r="E46" s="18">
        <f>SUM(E34:E45)</f>
        <v>8223756.0678000003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50"/>
      <c r="R46" s="72"/>
      <c r="S46" s="47"/>
      <c r="T46" s="47"/>
      <c r="U46" s="47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s="53" customFormat="1" ht="30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65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ht="36" customHeight="1" x14ac:dyDescent="0.25">
      <c r="A48" s="25"/>
      <c r="B48" s="26"/>
      <c r="C48" s="25"/>
      <c r="D48" s="25"/>
      <c r="E48" s="25"/>
      <c r="F48" s="25"/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2:14" s="25" customFormat="1" ht="23.1" customHeigh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1:21" s="25" customFormat="1" x14ac:dyDescent="0.25">
      <c r="B97" s="26"/>
      <c r="H97" s="26"/>
      <c r="N97" s="26"/>
    </row>
    <row r="98" spans="1:21" s="25" customFormat="1" x14ac:dyDescent="0.25">
      <c r="B98" s="26"/>
      <c r="H98" s="26"/>
      <c r="N98" s="26"/>
    </row>
    <row r="99" spans="1:21" s="25" customFormat="1" x14ac:dyDescent="0.25">
      <c r="B99" s="26"/>
      <c r="H99" s="26"/>
      <c r="N99" s="26"/>
    </row>
    <row r="100" spans="1:21" s="25" customFormat="1" x14ac:dyDescent="0.25">
      <c r="B100" s="26"/>
      <c r="H100" s="26"/>
      <c r="N100" s="26"/>
    </row>
    <row r="101" spans="1:21" s="25" customFormat="1" x14ac:dyDescent="0.25">
      <c r="B101" s="26"/>
      <c r="H101" s="26"/>
      <c r="N101" s="26"/>
    </row>
    <row r="102" spans="1:21" s="25" customFormat="1" x14ac:dyDescent="0.25">
      <c r="B102" s="26"/>
      <c r="H102" s="26"/>
      <c r="N102" s="26"/>
    </row>
    <row r="103" spans="1:21" s="25" customFormat="1" x14ac:dyDescent="0.25">
      <c r="B103" s="26"/>
      <c r="H103" s="26"/>
      <c r="N103" s="26"/>
    </row>
    <row r="104" spans="1:21" s="25" customFormat="1" x14ac:dyDescent="0.25">
      <c r="B104" s="26"/>
      <c r="H104" s="26"/>
      <c r="N104" s="26"/>
    </row>
    <row r="105" spans="1:21" s="25" customFormat="1" x14ac:dyDescent="0.25">
      <c r="B105" s="26"/>
      <c r="H105" s="26"/>
      <c r="N105" s="26"/>
    </row>
    <row r="106" spans="1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</row>
    <row r="107" spans="1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1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1:21" s="25" customFormat="1" x14ac:dyDescent="0.25">
      <c r="A109" s="27"/>
      <c r="B109" s="62"/>
      <c r="C109" s="27"/>
      <c r="D109" s="27"/>
      <c r="E109" s="27"/>
      <c r="F109" s="27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customProperties>
    <customPr name="EpmWorksheetKeyString_GUID" r:id="rId3"/>
  </customProperties>
  <ignoredErrors>
    <ignoredError sqref="I13:J13 N13:O13 S13:T13 X13:Y13 AC13:AD13 G13 L13 Q13 V13 AA13 D13:E13 B13 B24:AE24 B21:AE21 B8" unlockedFormula="1"/>
    <ignoredError sqref="C44:C45 M34:M39 C34:C43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2025-06-16T11:46:20Z</dcterms:modified>
</cp:coreProperties>
</file>