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IMHAB\"/>
    </mc:Choice>
  </mc:AlternateContent>
  <xr:revisionPtr revIDLastSave="0" documentId="13_ncr:1_{85336FDB-95AD-4A9D-A6DE-DF981B333A14}" xr6:coauthVersionLast="47" xr6:coauthVersionMax="47" xr10:uidLastSave="{00000000-0000-0000-0000-000000000000}"/>
  <bookViews>
    <workbookView xWindow="-48" yWindow="-48" windowWidth="23136" windowHeight="12456" tabRatio="700" firstSheet="2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5" l="1"/>
  <c r="O15" i="4" l="1"/>
  <c r="A28" i="7" l="1"/>
  <c r="A28" i="6"/>
  <c r="A28" i="5"/>
  <c r="A28" i="4"/>
  <c r="A27" i="7"/>
  <c r="A27" i="6"/>
  <c r="A27" i="5"/>
  <c r="A27" i="4"/>
  <c r="E44" i="6" l="1"/>
  <c r="F44" i="6"/>
  <c r="D44" i="6"/>
  <c r="B44" i="6"/>
  <c r="C44" i="6" s="1"/>
  <c r="E44" i="5"/>
  <c r="F44" i="5"/>
  <c r="D44" i="5"/>
  <c r="B44" i="5"/>
  <c r="C44" i="5"/>
  <c r="E44" i="4"/>
  <c r="D44" i="4"/>
  <c r="B44" i="4"/>
  <c r="C44" i="4" s="1"/>
  <c r="E44" i="1"/>
  <c r="F44" i="1" s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/>
  <c r="S23" i="7"/>
  <c r="Q23" i="7"/>
  <c r="B44" i="7" s="1"/>
  <c r="C44" i="7" s="1"/>
  <c r="O23" i="7"/>
  <c r="P23" i="7" s="1"/>
  <c r="N23" i="7"/>
  <c r="L23" i="7"/>
  <c r="M23" i="7"/>
  <c r="J23" i="7"/>
  <c r="K23" i="7"/>
  <c r="I23" i="7"/>
  <c r="G23" i="7"/>
  <c r="H23" i="7" s="1"/>
  <c r="E23" i="7"/>
  <c r="D23" i="7"/>
  <c r="B23" i="7"/>
  <c r="B8" i="7"/>
  <c r="B8" i="6"/>
  <c r="B8" i="5"/>
  <c r="B8" i="4"/>
  <c r="AD22" i="7"/>
  <c r="AE22" i="7" s="1"/>
  <c r="AC22" i="7"/>
  <c r="AA22" i="7"/>
  <c r="AB22" i="7"/>
  <c r="Y22" i="7"/>
  <c r="Z22" i="7"/>
  <c r="X22" i="7"/>
  <c r="V22" i="7"/>
  <c r="W22" i="7"/>
  <c r="T22" i="7"/>
  <c r="U22" i="7" s="1"/>
  <c r="S22" i="7"/>
  <c r="Q22" i="7"/>
  <c r="R22" i="7"/>
  <c r="O22" i="7"/>
  <c r="P22" i="7"/>
  <c r="N22" i="7"/>
  <c r="L22" i="7"/>
  <c r="M22" i="7" s="1"/>
  <c r="J22" i="7"/>
  <c r="K22" i="7" s="1"/>
  <c r="I22" i="7"/>
  <c r="G22" i="7"/>
  <c r="H22" i="7" s="1"/>
  <c r="E22" i="7"/>
  <c r="D22" i="7"/>
  <c r="B22" i="7"/>
  <c r="E43" i="6"/>
  <c r="F43" i="6" s="1"/>
  <c r="D43" i="6"/>
  <c r="B43" i="6"/>
  <c r="AE22" i="6"/>
  <c r="AB22" i="6"/>
  <c r="Z22" i="6"/>
  <c r="W22" i="6"/>
  <c r="U22" i="6"/>
  <c r="R22" i="6"/>
  <c r="P22" i="6"/>
  <c r="M22" i="6"/>
  <c r="E43" i="5"/>
  <c r="D43" i="5"/>
  <c r="B43" i="5"/>
  <c r="C43" i="5" s="1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AE22" i="4"/>
  <c r="AB22" i="4"/>
  <c r="Z22" i="4"/>
  <c r="W22" i="4"/>
  <c r="U22" i="4"/>
  <c r="R22" i="4"/>
  <c r="P22" i="4"/>
  <c r="M22" i="4"/>
  <c r="C22" i="4"/>
  <c r="E43" i="1"/>
  <c r="D43" i="1"/>
  <c r="B43" i="1"/>
  <c r="C43" i="1"/>
  <c r="AE22" i="1"/>
  <c r="AB22" i="1"/>
  <c r="Z22" i="1"/>
  <c r="W22" i="1"/>
  <c r="U22" i="1"/>
  <c r="R22" i="1"/>
  <c r="P22" i="1"/>
  <c r="M22" i="1"/>
  <c r="B25" i="1"/>
  <c r="C20" i="1" s="1"/>
  <c r="B16" i="7"/>
  <c r="C16" i="7" s="1"/>
  <c r="D16" i="7"/>
  <c r="J24" i="7"/>
  <c r="E24" i="7"/>
  <c r="O24" i="7"/>
  <c r="P24" i="7" s="1"/>
  <c r="T24" i="7"/>
  <c r="U24" i="7" s="1"/>
  <c r="Y24" i="7"/>
  <c r="Z24" i="7" s="1"/>
  <c r="AD24" i="7"/>
  <c r="AE24" i="7" s="1"/>
  <c r="E13" i="7"/>
  <c r="J13" i="7"/>
  <c r="O13" i="7"/>
  <c r="T13" i="7"/>
  <c r="Y13" i="7"/>
  <c r="Z13" i="7" s="1"/>
  <c r="AD13" i="7"/>
  <c r="AE13" i="7" s="1"/>
  <c r="E20" i="7"/>
  <c r="J20" i="7"/>
  <c r="O20" i="7"/>
  <c r="AD20" i="7"/>
  <c r="T20" i="7"/>
  <c r="U20" i="7"/>
  <c r="Y20" i="7"/>
  <c r="Z20" i="7" s="1"/>
  <c r="E21" i="7"/>
  <c r="J21" i="7"/>
  <c r="O21" i="7"/>
  <c r="AD21" i="7"/>
  <c r="T21" i="7"/>
  <c r="U21" i="7"/>
  <c r="Y21" i="7"/>
  <c r="Z21" i="7" s="1"/>
  <c r="J14" i="7"/>
  <c r="O14" i="7"/>
  <c r="E14" i="7"/>
  <c r="T14" i="7"/>
  <c r="U14" i="7" s="1"/>
  <c r="Y14" i="7"/>
  <c r="Z14" i="7" s="1"/>
  <c r="AD14" i="7"/>
  <c r="AE14" i="7" s="1"/>
  <c r="J15" i="7"/>
  <c r="O15" i="7"/>
  <c r="E15" i="7"/>
  <c r="F15" i="7" s="1"/>
  <c r="T15" i="7"/>
  <c r="U15" i="7" s="1"/>
  <c r="Y15" i="7"/>
  <c r="Z15" i="7"/>
  <c r="AD15" i="7"/>
  <c r="AE15" i="7" s="1"/>
  <c r="J16" i="7"/>
  <c r="O16" i="7"/>
  <c r="E16" i="7"/>
  <c r="F16" i="7" s="1"/>
  <c r="T16" i="7"/>
  <c r="Y16" i="7"/>
  <c r="AD16" i="7"/>
  <c r="AE16" i="7" s="1"/>
  <c r="J17" i="7"/>
  <c r="K17" i="7" s="1"/>
  <c r="O17" i="7"/>
  <c r="P17" i="7" s="1"/>
  <c r="E17" i="7"/>
  <c r="F17" i="7" s="1"/>
  <c r="T17" i="7"/>
  <c r="U17" i="7" s="1"/>
  <c r="Y17" i="7"/>
  <c r="Z17" i="7" s="1"/>
  <c r="AD17" i="7"/>
  <c r="J18" i="7"/>
  <c r="O18" i="7"/>
  <c r="AD18" i="7"/>
  <c r="AE18" i="7" s="1"/>
  <c r="E18" i="7"/>
  <c r="F18" i="7" s="1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AC25" i="7" s="1"/>
  <c r="N38" i="7" s="1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/>
  <c r="Q24" i="7"/>
  <c r="R24" i="7"/>
  <c r="V24" i="7"/>
  <c r="W24" i="7"/>
  <c r="AA24" i="7"/>
  <c r="AB24" i="7"/>
  <c r="G16" i="7"/>
  <c r="H16" i="7" s="1"/>
  <c r="L16" i="7"/>
  <c r="Q16" i="7"/>
  <c r="R16" i="7" s="1"/>
  <c r="V16" i="7"/>
  <c r="W16" i="7" s="1"/>
  <c r="AA16" i="7"/>
  <c r="AB16" i="7" s="1"/>
  <c r="B13" i="7"/>
  <c r="G13" i="7"/>
  <c r="L13" i="7"/>
  <c r="Q13" i="7"/>
  <c r="R13" i="7" s="1"/>
  <c r="V13" i="7"/>
  <c r="W13" i="7" s="1"/>
  <c r="AA13" i="7"/>
  <c r="B20" i="7"/>
  <c r="G20" i="7"/>
  <c r="L20" i="7"/>
  <c r="AA20" i="7"/>
  <c r="Q20" i="7"/>
  <c r="R20" i="7" s="1"/>
  <c r="V20" i="7"/>
  <c r="B21" i="7"/>
  <c r="C21" i="7" s="1"/>
  <c r="G21" i="7"/>
  <c r="L21" i="7"/>
  <c r="AA21" i="7"/>
  <c r="AB21" i="7" s="1"/>
  <c r="Q21" i="7"/>
  <c r="R21" i="7" s="1"/>
  <c r="V21" i="7"/>
  <c r="W21" i="7" s="1"/>
  <c r="G14" i="7"/>
  <c r="L14" i="7"/>
  <c r="B14" i="7"/>
  <c r="Q14" i="7"/>
  <c r="R14" i="7"/>
  <c r="V14" i="7"/>
  <c r="W14" i="7"/>
  <c r="AA14" i="7"/>
  <c r="AB14" i="7" s="1"/>
  <c r="G15" i="7"/>
  <c r="L15" i="7"/>
  <c r="B15" i="7"/>
  <c r="Q15" i="7"/>
  <c r="V15" i="7"/>
  <c r="W15" i="7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/>
  <c r="AA17" i="7"/>
  <c r="G18" i="7"/>
  <c r="L18" i="7"/>
  <c r="AA18" i="7"/>
  <c r="B18" i="7"/>
  <c r="Q18" i="7"/>
  <c r="R18" i="7" s="1"/>
  <c r="V18" i="7"/>
  <c r="W18" i="7" s="1"/>
  <c r="G19" i="7"/>
  <c r="L19" i="7"/>
  <c r="AA19" i="7"/>
  <c r="B19" i="7"/>
  <c r="C19" i="7" s="1"/>
  <c r="Q19" i="7"/>
  <c r="R19" i="7" s="1"/>
  <c r="V19" i="7"/>
  <c r="W19" i="7" s="1"/>
  <c r="R15" i="7"/>
  <c r="J25" i="6"/>
  <c r="O35" i="6" s="1"/>
  <c r="E25" i="6"/>
  <c r="O34" i="6" s="1"/>
  <c r="O25" i="6"/>
  <c r="P18" i="6" s="1"/>
  <c r="Y25" i="6"/>
  <c r="Z20" i="6" s="1"/>
  <c r="O38" i="6"/>
  <c r="T25" i="6"/>
  <c r="O37" i="6"/>
  <c r="P37" i="6" s="1"/>
  <c r="AD25" i="6"/>
  <c r="O39" i="6" s="1"/>
  <c r="P39" i="6" s="1"/>
  <c r="I25" i="6"/>
  <c r="N35" i="6" s="1"/>
  <c r="D25" i="6"/>
  <c r="N34" i="6" s="1"/>
  <c r="N25" i="6"/>
  <c r="N36" i="6" s="1"/>
  <c r="X25" i="6"/>
  <c r="N38" i="6" s="1"/>
  <c r="S25" i="6"/>
  <c r="N37" i="6" s="1"/>
  <c r="AC25" i="6"/>
  <c r="N39" i="6" s="1"/>
  <c r="G25" i="6"/>
  <c r="L35" i="6" s="1"/>
  <c r="H15" i="6"/>
  <c r="B25" i="6"/>
  <c r="C20" i="6" s="1"/>
  <c r="L25" i="6"/>
  <c r="M20" i="6" s="1"/>
  <c r="L36" i="6"/>
  <c r="V25" i="6"/>
  <c r="L38" i="6" s="1"/>
  <c r="Q25" i="6"/>
  <c r="L37" i="6" s="1"/>
  <c r="M37" i="6" s="1"/>
  <c r="AA25" i="6"/>
  <c r="L39" i="6" s="1"/>
  <c r="M39" i="6" s="1"/>
  <c r="E45" i="6"/>
  <c r="F45" i="6" s="1"/>
  <c r="E34" i="6"/>
  <c r="E35" i="6"/>
  <c r="E36" i="6"/>
  <c r="F36" i="6" s="1"/>
  <c r="E37" i="6"/>
  <c r="F37" i="6" s="1"/>
  <c r="E38" i="6"/>
  <c r="F38" i="6" s="1"/>
  <c r="E39" i="6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C45" i="6" s="1"/>
  <c r="B42" i="6"/>
  <c r="B34" i="6"/>
  <c r="B35" i="6"/>
  <c r="B36" i="6"/>
  <c r="B37" i="6"/>
  <c r="C37" i="6" s="1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21" i="6"/>
  <c r="P24" i="6"/>
  <c r="M14" i="6"/>
  <c r="M15" i="6"/>
  <c r="M16" i="6"/>
  <c r="M19" i="6"/>
  <c r="M24" i="6"/>
  <c r="K16" i="6"/>
  <c r="K17" i="6"/>
  <c r="H16" i="6"/>
  <c r="H17" i="6"/>
  <c r="F15" i="6"/>
  <c r="F16" i="6"/>
  <c r="F17" i="6"/>
  <c r="F18" i="6"/>
  <c r="F19" i="6"/>
  <c r="F21" i="6"/>
  <c r="F24" i="6"/>
  <c r="C15" i="6"/>
  <c r="C16" i="6"/>
  <c r="C17" i="6"/>
  <c r="C18" i="6"/>
  <c r="C19" i="6"/>
  <c r="C21" i="6"/>
  <c r="C24" i="6"/>
  <c r="AD25" i="5"/>
  <c r="O39" i="5" s="1"/>
  <c r="P39" i="5" s="1"/>
  <c r="AC25" i="5"/>
  <c r="N39" i="5"/>
  <c r="AA25" i="5"/>
  <c r="L39" i="5"/>
  <c r="M39" i="5" s="1"/>
  <c r="E25" i="5"/>
  <c r="O34" i="5" s="1"/>
  <c r="J25" i="5"/>
  <c r="O25" i="5"/>
  <c r="O36" i="5" s="1"/>
  <c r="T25" i="5"/>
  <c r="O37" i="5" s="1"/>
  <c r="P37" i="5" s="1"/>
  <c r="Y25" i="5"/>
  <c r="O38" i="5" s="1"/>
  <c r="P38" i="5" s="1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C14" i="5" s="1"/>
  <c r="G25" i="5"/>
  <c r="L35" i="5" s="1"/>
  <c r="L25" i="5"/>
  <c r="M13" i="5" s="1"/>
  <c r="L36" i="5"/>
  <c r="Q25" i="5"/>
  <c r="L37" i="5" s="1"/>
  <c r="M37" i="5" s="1"/>
  <c r="V25" i="5"/>
  <c r="L38" i="5"/>
  <c r="M38" i="5" s="1"/>
  <c r="E34" i="5"/>
  <c r="E35" i="5"/>
  <c r="E36" i="5"/>
  <c r="E41" i="5"/>
  <c r="E42" i="5"/>
  <c r="E39" i="5"/>
  <c r="E40" i="5"/>
  <c r="E45" i="5"/>
  <c r="E37" i="5"/>
  <c r="F37" i="5" s="1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M20" i="5"/>
  <c r="M21" i="5"/>
  <c r="K16" i="5"/>
  <c r="K17" i="5"/>
  <c r="H16" i="5"/>
  <c r="H17" i="5"/>
  <c r="F13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E36" i="4"/>
  <c r="E37" i="4"/>
  <c r="F37" i="4" s="1"/>
  <c r="E38" i="4"/>
  <c r="F38" i="4" s="1"/>
  <c r="E39" i="4"/>
  <c r="F39" i="4" s="1"/>
  <c r="E40" i="4"/>
  <c r="E41" i="4"/>
  <c r="E42" i="4"/>
  <c r="D45" i="4"/>
  <c r="B45" i="4"/>
  <c r="B42" i="4"/>
  <c r="B34" i="4"/>
  <c r="B35" i="4"/>
  <c r="B36" i="4"/>
  <c r="B37" i="4"/>
  <c r="C37" i="4" s="1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/>
  <c r="P39" i="4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Z13" i="4"/>
  <c r="Z14" i="4"/>
  <c r="Z15" i="4"/>
  <c r="Z16" i="4"/>
  <c r="Z25" i="4" s="1"/>
  <c r="Z18" i="4"/>
  <c r="Z19" i="4"/>
  <c r="Y25" i="4"/>
  <c r="O38" i="4" s="1"/>
  <c r="P38" i="4" s="1"/>
  <c r="Z20" i="4"/>
  <c r="Z24" i="4"/>
  <c r="X25" i="4"/>
  <c r="N38" i="4"/>
  <c r="W13" i="4"/>
  <c r="W14" i="4"/>
  <c r="W15" i="4"/>
  <c r="W16" i="4"/>
  <c r="W18" i="4"/>
  <c r="W19" i="4"/>
  <c r="V25" i="4"/>
  <c r="L38" i="4" s="1"/>
  <c r="M38" i="4" s="1"/>
  <c r="W21" i="4"/>
  <c r="W24" i="4"/>
  <c r="T25" i="4"/>
  <c r="O37" i="4" s="1"/>
  <c r="P37" i="4" s="1"/>
  <c r="U13" i="4"/>
  <c r="U14" i="4"/>
  <c r="U15" i="4"/>
  <c r="U16" i="4"/>
  <c r="U17" i="4"/>
  <c r="U18" i="4"/>
  <c r="U19" i="4"/>
  <c r="U20" i="4"/>
  <c r="U21" i="4"/>
  <c r="U24" i="4"/>
  <c r="S25" i="4"/>
  <c r="N37" i="4" s="1"/>
  <c r="Q25" i="4"/>
  <c r="L37" i="4" s="1"/>
  <c r="M37" i="4" s="1"/>
  <c r="R13" i="4"/>
  <c r="R14" i="4"/>
  <c r="R25" i="4" s="1"/>
  <c r="R15" i="4"/>
  <c r="R16" i="4"/>
  <c r="R17" i="4"/>
  <c r="R18" i="4"/>
  <c r="R19" i="4"/>
  <c r="R20" i="4"/>
  <c r="R21" i="4"/>
  <c r="R24" i="4"/>
  <c r="O25" i="4"/>
  <c r="O36" i="4" s="1"/>
  <c r="P17" i="4"/>
  <c r="P24" i="4"/>
  <c r="N25" i="4"/>
  <c r="N36" i="4" s="1"/>
  <c r="L25" i="4"/>
  <c r="M15" i="4" s="1"/>
  <c r="M16" i="4"/>
  <c r="M17" i="4"/>
  <c r="M18" i="4"/>
  <c r="M24" i="4"/>
  <c r="J25" i="4"/>
  <c r="O35" i="4" s="1"/>
  <c r="K16" i="4"/>
  <c r="K17" i="4"/>
  <c r="I25" i="4"/>
  <c r="N35" i="4" s="1"/>
  <c r="G25" i="4"/>
  <c r="H13" i="4" s="1"/>
  <c r="H16" i="4"/>
  <c r="H17" i="4"/>
  <c r="H21" i="4"/>
  <c r="E25" i="4"/>
  <c r="O34" i="4" s="1"/>
  <c r="F18" i="4"/>
  <c r="F16" i="4"/>
  <c r="F17" i="4"/>
  <c r="F19" i="4"/>
  <c r="F21" i="4"/>
  <c r="D25" i="4"/>
  <c r="N34" i="4" s="1"/>
  <c r="B25" i="4"/>
  <c r="L34" i="4" s="1"/>
  <c r="C16" i="4"/>
  <c r="C17" i="4"/>
  <c r="C19" i="4"/>
  <c r="C21" i="4"/>
  <c r="L39" i="4"/>
  <c r="M39" i="4" s="1"/>
  <c r="D34" i="4"/>
  <c r="D35" i="4"/>
  <c r="D36" i="4"/>
  <c r="D37" i="4"/>
  <c r="D38" i="4"/>
  <c r="D39" i="4"/>
  <c r="D40" i="4"/>
  <c r="D41" i="4"/>
  <c r="D42" i="4"/>
  <c r="J25" i="1"/>
  <c r="K21" i="1" s="1"/>
  <c r="K22" i="1"/>
  <c r="O25" i="1"/>
  <c r="O36" i="1" s="1"/>
  <c r="E25" i="1"/>
  <c r="O34" i="1" s="1"/>
  <c r="Y25" i="1"/>
  <c r="O38" i="1" s="1"/>
  <c r="P38" i="1" s="1"/>
  <c r="I25" i="1"/>
  <c r="N35" i="1" s="1"/>
  <c r="N25" i="1"/>
  <c r="N36" i="1" s="1"/>
  <c r="D25" i="1"/>
  <c r="N34" i="1" s="1"/>
  <c r="X25" i="1"/>
  <c r="N38" i="1" s="1"/>
  <c r="G25" i="1"/>
  <c r="H19" i="1" s="1"/>
  <c r="H22" i="1"/>
  <c r="L25" i="1"/>
  <c r="M21" i="1" s="1"/>
  <c r="M20" i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20" i="1"/>
  <c r="P19" i="1"/>
  <c r="P17" i="1"/>
  <c r="P15" i="1"/>
  <c r="P14" i="1"/>
  <c r="M24" i="1"/>
  <c r="M19" i="1"/>
  <c r="M17" i="1"/>
  <c r="M16" i="1"/>
  <c r="M15" i="1"/>
  <c r="M14" i="1"/>
  <c r="K24" i="1"/>
  <c r="K18" i="1"/>
  <c r="K17" i="1"/>
  <c r="K16" i="1"/>
  <c r="H17" i="1"/>
  <c r="H15" i="1"/>
  <c r="C24" i="1"/>
  <c r="C21" i="1"/>
  <c r="C19" i="1"/>
  <c r="C18" i="1"/>
  <c r="C17" i="1"/>
  <c r="C16" i="1"/>
  <c r="C15" i="1"/>
  <c r="C14" i="1"/>
  <c r="E45" i="1"/>
  <c r="F45" i="1" s="1"/>
  <c r="E42" i="1"/>
  <c r="E34" i="1"/>
  <c r="E41" i="1"/>
  <c r="E35" i="1"/>
  <c r="E36" i="1"/>
  <c r="E37" i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C45" i="1" s="1"/>
  <c r="B42" i="1"/>
  <c r="B34" i="1"/>
  <c r="B41" i="1"/>
  <c r="B35" i="1"/>
  <c r="B36" i="1"/>
  <c r="B37" i="1"/>
  <c r="C37" i="1" s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Z25" i="1" s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P13" i="1"/>
  <c r="M13" i="1"/>
  <c r="F14" i="1"/>
  <c r="F15" i="1"/>
  <c r="F16" i="1"/>
  <c r="F17" i="1"/>
  <c r="F18" i="1"/>
  <c r="F19" i="1"/>
  <c r="F21" i="1"/>
  <c r="P16" i="1"/>
  <c r="P16" i="5"/>
  <c r="P16" i="4"/>
  <c r="F22" i="1"/>
  <c r="F23" i="1"/>
  <c r="F24" i="1"/>
  <c r="C22" i="1"/>
  <c r="C23" i="1"/>
  <c r="F22" i="6"/>
  <c r="L34" i="6"/>
  <c r="C22" i="6"/>
  <c r="H19" i="6"/>
  <c r="M18" i="6"/>
  <c r="M13" i="6"/>
  <c r="P19" i="6"/>
  <c r="P14" i="6"/>
  <c r="Z21" i="6"/>
  <c r="H22" i="6"/>
  <c r="K22" i="6"/>
  <c r="H22" i="5"/>
  <c r="O35" i="5"/>
  <c r="K22" i="5"/>
  <c r="P21" i="4"/>
  <c r="H19" i="4"/>
  <c r="H22" i="4"/>
  <c r="K22" i="4"/>
  <c r="Z21" i="4"/>
  <c r="AB25" i="4"/>
  <c r="L34" i="1"/>
  <c r="F20" i="1"/>
  <c r="F13" i="1"/>
  <c r="C13" i="1"/>
  <c r="H16" i="1"/>
  <c r="H20" i="1"/>
  <c r="H13" i="1"/>
  <c r="H14" i="1"/>
  <c r="H18" i="1"/>
  <c r="H24" i="1"/>
  <c r="Z18" i="6"/>
  <c r="C13" i="6"/>
  <c r="K15" i="6"/>
  <c r="R16" i="6"/>
  <c r="U16" i="6"/>
  <c r="U13" i="6"/>
  <c r="U25" i="6" s="1"/>
  <c r="H18" i="6"/>
  <c r="H13" i="6"/>
  <c r="H24" i="6"/>
  <c r="K19" i="6"/>
  <c r="K18" i="6"/>
  <c r="F13" i="6"/>
  <c r="W19" i="6"/>
  <c r="W18" i="6"/>
  <c r="K24" i="6"/>
  <c r="H18" i="5"/>
  <c r="K15" i="5"/>
  <c r="K18" i="5"/>
  <c r="K14" i="5"/>
  <c r="K21" i="5"/>
  <c r="P15" i="5"/>
  <c r="P18" i="5"/>
  <c r="P19" i="5"/>
  <c r="P14" i="5"/>
  <c r="K13" i="5"/>
  <c r="W18" i="5"/>
  <c r="R16" i="5"/>
  <c r="K19" i="5"/>
  <c r="K20" i="5"/>
  <c r="C13" i="5"/>
  <c r="F43" i="5"/>
  <c r="AE21" i="5"/>
  <c r="AE20" i="5"/>
  <c r="F21" i="5"/>
  <c r="P21" i="5"/>
  <c r="C43" i="6"/>
  <c r="P15" i="4"/>
  <c r="H18" i="4"/>
  <c r="K18" i="4"/>
  <c r="C15" i="4"/>
  <c r="F15" i="4"/>
  <c r="P13" i="4"/>
  <c r="P18" i="4"/>
  <c r="H24" i="4"/>
  <c r="K19" i="4"/>
  <c r="K24" i="4"/>
  <c r="C14" i="4"/>
  <c r="W17" i="4"/>
  <c r="Z17" i="4"/>
  <c r="C18" i="4"/>
  <c r="C20" i="4"/>
  <c r="M13" i="4"/>
  <c r="W20" i="4"/>
  <c r="M20" i="4"/>
  <c r="P20" i="4"/>
  <c r="F38" i="1"/>
  <c r="P16" i="7"/>
  <c r="Z16" i="7"/>
  <c r="F37" i="1"/>
  <c r="M16" i="7"/>
  <c r="F43" i="1"/>
  <c r="C23" i="7"/>
  <c r="C44" i="1"/>
  <c r="C36" i="6"/>
  <c r="C39" i="5"/>
  <c r="C43" i="4"/>
  <c r="C15" i="7"/>
  <c r="F40" i="6"/>
  <c r="AB18" i="7"/>
  <c r="AB19" i="7"/>
  <c r="C40" i="6"/>
  <c r="F39" i="5"/>
  <c r="C37" i="5"/>
  <c r="W20" i="7"/>
  <c r="AE21" i="7"/>
  <c r="AE17" i="7"/>
  <c r="K18" i="7"/>
  <c r="C38" i="4"/>
  <c r="K16" i="7"/>
  <c r="AB17" i="7"/>
  <c r="C39" i="4"/>
  <c r="H18" i="7"/>
  <c r="H21" i="6" l="1"/>
  <c r="H20" i="6"/>
  <c r="H14" i="6"/>
  <c r="H25" i="6" s="1"/>
  <c r="K21" i="6"/>
  <c r="O36" i="6"/>
  <c r="M21" i="6"/>
  <c r="P20" i="6"/>
  <c r="K20" i="6"/>
  <c r="F14" i="6"/>
  <c r="F20" i="6"/>
  <c r="C14" i="6"/>
  <c r="C25" i="6" s="1"/>
  <c r="K14" i="6"/>
  <c r="F25" i="6"/>
  <c r="K13" i="6"/>
  <c r="H24" i="5"/>
  <c r="H19" i="5"/>
  <c r="H20" i="5"/>
  <c r="F20" i="5"/>
  <c r="C20" i="5"/>
  <c r="C25" i="5" s="1"/>
  <c r="L34" i="5"/>
  <c r="H14" i="5"/>
  <c r="P13" i="5"/>
  <c r="H15" i="5"/>
  <c r="H13" i="5"/>
  <c r="D46" i="5"/>
  <c r="H21" i="5"/>
  <c r="F14" i="5"/>
  <c r="F25" i="5" s="1"/>
  <c r="M21" i="4"/>
  <c r="M19" i="4"/>
  <c r="K13" i="4"/>
  <c r="K20" i="4"/>
  <c r="K21" i="4"/>
  <c r="H14" i="4"/>
  <c r="C13" i="4"/>
  <c r="C24" i="4"/>
  <c r="F24" i="4"/>
  <c r="D41" i="7"/>
  <c r="H20" i="4"/>
  <c r="F13" i="4"/>
  <c r="F20" i="4"/>
  <c r="F14" i="4"/>
  <c r="F22" i="4"/>
  <c r="F23" i="4"/>
  <c r="P19" i="4"/>
  <c r="M14" i="4"/>
  <c r="L25" i="7"/>
  <c r="P14" i="4"/>
  <c r="K14" i="4"/>
  <c r="K15" i="4"/>
  <c r="E36" i="7"/>
  <c r="L36" i="4"/>
  <c r="D46" i="4"/>
  <c r="H15" i="4"/>
  <c r="H25" i="4" s="1"/>
  <c r="L35" i="4"/>
  <c r="L40" i="4" s="1"/>
  <c r="M35" i="4" s="1"/>
  <c r="J25" i="7"/>
  <c r="O35" i="7" s="1"/>
  <c r="AE25" i="4"/>
  <c r="AE25" i="6"/>
  <c r="M25" i="5"/>
  <c r="P25" i="5"/>
  <c r="W25" i="4"/>
  <c r="Z25" i="5"/>
  <c r="E46" i="5"/>
  <c r="F40" i="5" s="1"/>
  <c r="E37" i="7"/>
  <c r="F37" i="7" s="1"/>
  <c r="K25" i="5"/>
  <c r="B37" i="7"/>
  <c r="C37" i="7" s="1"/>
  <c r="C25" i="4"/>
  <c r="B38" i="7"/>
  <c r="C38" i="7" s="1"/>
  <c r="E45" i="7"/>
  <c r="K19" i="1"/>
  <c r="U25" i="5"/>
  <c r="B43" i="7"/>
  <c r="C43" i="7" s="1"/>
  <c r="R23" i="7"/>
  <c r="R25" i="7" s="1"/>
  <c r="D46" i="6"/>
  <c r="P25" i="6"/>
  <c r="D43" i="7"/>
  <c r="AA25" i="7"/>
  <c r="L38" i="7" s="1"/>
  <c r="B46" i="6"/>
  <c r="C42" i="6" s="1"/>
  <c r="X25" i="7"/>
  <c r="N39" i="7" s="1"/>
  <c r="E46" i="6"/>
  <c r="F41" i="6" s="1"/>
  <c r="AB25" i="6"/>
  <c r="D37" i="7"/>
  <c r="M25" i="4"/>
  <c r="U25" i="4"/>
  <c r="Q25" i="7"/>
  <c r="L37" i="7" s="1"/>
  <c r="M37" i="7" s="1"/>
  <c r="L40" i="6"/>
  <c r="M35" i="6" s="1"/>
  <c r="K13" i="1"/>
  <c r="K25" i="1" s="1"/>
  <c r="W25" i="5"/>
  <c r="N40" i="4"/>
  <c r="B46" i="4"/>
  <c r="AB25" i="5"/>
  <c r="P25" i="4"/>
  <c r="M25" i="6"/>
  <c r="P18" i="1"/>
  <c r="D38" i="7"/>
  <c r="U25" i="1"/>
  <c r="W25" i="6"/>
  <c r="Z25" i="6"/>
  <c r="G25" i="7"/>
  <c r="H15" i="7" s="1"/>
  <c r="S25" i="7"/>
  <c r="N37" i="7" s="1"/>
  <c r="AD25" i="7"/>
  <c r="O38" i="7" s="1"/>
  <c r="L35" i="1"/>
  <c r="L40" i="1" s="1"/>
  <c r="M35" i="1" s="1"/>
  <c r="R25" i="1"/>
  <c r="R25" i="5"/>
  <c r="AE25" i="5"/>
  <c r="D45" i="7"/>
  <c r="E38" i="7"/>
  <c r="F38" i="7" s="1"/>
  <c r="Y25" i="7"/>
  <c r="O39" i="7" s="1"/>
  <c r="P39" i="7" s="1"/>
  <c r="R25" i="6"/>
  <c r="W25" i="1"/>
  <c r="AB25" i="1"/>
  <c r="H25" i="5"/>
  <c r="AE25" i="1"/>
  <c r="V25" i="7"/>
  <c r="L39" i="7" s="1"/>
  <c r="M39" i="7" s="1"/>
  <c r="AB13" i="7"/>
  <c r="T25" i="7"/>
  <c r="O37" i="7" s="1"/>
  <c r="P37" i="7" s="1"/>
  <c r="D44" i="7"/>
  <c r="E39" i="7"/>
  <c r="P25" i="1"/>
  <c r="D39" i="7"/>
  <c r="L36" i="1"/>
  <c r="B39" i="7"/>
  <c r="M18" i="1"/>
  <c r="M25" i="1" s="1"/>
  <c r="K20" i="1"/>
  <c r="O35" i="1"/>
  <c r="O40" i="1" s="1"/>
  <c r="P35" i="1" s="1"/>
  <c r="K14" i="1"/>
  <c r="K15" i="1"/>
  <c r="B36" i="7"/>
  <c r="E42" i="7"/>
  <c r="N25" i="7"/>
  <c r="N36" i="7" s="1"/>
  <c r="D42" i="7"/>
  <c r="H21" i="1"/>
  <c r="H25" i="1" s="1"/>
  <c r="E40" i="7"/>
  <c r="D40" i="7"/>
  <c r="E41" i="7"/>
  <c r="E46" i="1"/>
  <c r="F39" i="1" s="1"/>
  <c r="I25" i="7"/>
  <c r="N35" i="7" s="1"/>
  <c r="D46" i="1"/>
  <c r="F25" i="1"/>
  <c r="D25" i="7"/>
  <c r="N34" i="7" s="1"/>
  <c r="D35" i="7"/>
  <c r="B25" i="7"/>
  <c r="C20" i="7" s="1"/>
  <c r="C25" i="1"/>
  <c r="O40" i="4"/>
  <c r="P35" i="4" s="1"/>
  <c r="W25" i="7"/>
  <c r="L40" i="5"/>
  <c r="M35" i="5" s="1"/>
  <c r="N40" i="5"/>
  <c r="N40" i="6"/>
  <c r="Z25" i="7"/>
  <c r="N40" i="1"/>
  <c r="O40" i="5"/>
  <c r="P35" i="5" s="1"/>
  <c r="O40" i="6"/>
  <c r="P34" i="6" s="1"/>
  <c r="B45" i="7"/>
  <c r="B35" i="7"/>
  <c r="U16" i="7"/>
  <c r="B41" i="7"/>
  <c r="E35" i="7"/>
  <c r="E46" i="4"/>
  <c r="F41" i="4" s="1"/>
  <c r="B34" i="7"/>
  <c r="E25" i="7"/>
  <c r="F20" i="7" s="1"/>
  <c r="E44" i="7"/>
  <c r="B42" i="7"/>
  <c r="U13" i="7"/>
  <c r="U25" i="7" s="1"/>
  <c r="D34" i="7"/>
  <c r="B46" i="5"/>
  <c r="C40" i="5" s="1"/>
  <c r="E34" i="7"/>
  <c r="B46" i="1"/>
  <c r="E43" i="7"/>
  <c r="D36" i="7"/>
  <c r="C18" i="7"/>
  <c r="C22" i="7"/>
  <c r="B40" i="7"/>
  <c r="O25" i="7"/>
  <c r="P13" i="7" s="1"/>
  <c r="P35" i="6" l="1"/>
  <c r="P40" i="6" s="1"/>
  <c r="F42" i="6"/>
  <c r="P38" i="6"/>
  <c r="AE20" i="7"/>
  <c r="AE25" i="7" s="1"/>
  <c r="M38" i="6"/>
  <c r="AB20" i="7"/>
  <c r="AB25" i="7" s="1"/>
  <c r="P20" i="7"/>
  <c r="L36" i="7"/>
  <c r="M20" i="7"/>
  <c r="K25" i="6"/>
  <c r="P36" i="6"/>
  <c r="C34" i="6"/>
  <c r="C41" i="6"/>
  <c r="F34" i="6"/>
  <c r="F39" i="6"/>
  <c r="F35" i="6"/>
  <c r="M36" i="6"/>
  <c r="C39" i="6"/>
  <c r="M34" i="6"/>
  <c r="C35" i="6"/>
  <c r="F41" i="5"/>
  <c r="F45" i="5"/>
  <c r="K24" i="7"/>
  <c r="C42" i="5"/>
  <c r="C45" i="5"/>
  <c r="H24" i="7"/>
  <c r="C41" i="5"/>
  <c r="M13" i="7"/>
  <c r="C36" i="5"/>
  <c r="F42" i="5"/>
  <c r="F36" i="5"/>
  <c r="F34" i="5"/>
  <c r="C34" i="5"/>
  <c r="F35" i="5"/>
  <c r="P34" i="5"/>
  <c r="C35" i="5"/>
  <c r="M34" i="5"/>
  <c r="M18" i="7"/>
  <c r="M21" i="7"/>
  <c r="M36" i="5"/>
  <c r="P36" i="5"/>
  <c r="M15" i="7"/>
  <c r="K25" i="4"/>
  <c r="C36" i="4"/>
  <c r="C42" i="4"/>
  <c r="K15" i="7"/>
  <c r="K19" i="7"/>
  <c r="K21" i="7"/>
  <c r="K13" i="7"/>
  <c r="F25" i="4"/>
  <c r="F44" i="4"/>
  <c r="F43" i="4"/>
  <c r="F22" i="7"/>
  <c r="F42" i="4"/>
  <c r="F23" i="7"/>
  <c r="F43" i="7"/>
  <c r="F21" i="7"/>
  <c r="C41" i="4"/>
  <c r="F35" i="4"/>
  <c r="F45" i="4"/>
  <c r="F24" i="7"/>
  <c r="C24" i="7"/>
  <c r="C45" i="4"/>
  <c r="P18" i="7"/>
  <c r="P19" i="7"/>
  <c r="F40" i="4"/>
  <c r="C40" i="4"/>
  <c r="M19" i="7"/>
  <c r="M14" i="7"/>
  <c r="P14" i="7"/>
  <c r="K20" i="7"/>
  <c r="C35" i="4"/>
  <c r="P36" i="4"/>
  <c r="P15" i="7"/>
  <c r="C34" i="4"/>
  <c r="M36" i="4"/>
  <c r="F34" i="4"/>
  <c r="F36" i="4"/>
  <c r="P34" i="4"/>
  <c r="F13" i="7"/>
  <c r="M34" i="4"/>
  <c r="C13" i="7"/>
  <c r="K14" i="7"/>
  <c r="H20" i="7"/>
  <c r="H21" i="7"/>
  <c r="H19" i="7"/>
  <c r="H13" i="7"/>
  <c r="H14" i="7"/>
  <c r="L35" i="7"/>
  <c r="C34" i="1"/>
  <c r="C39" i="1"/>
  <c r="C36" i="1"/>
  <c r="F34" i="1"/>
  <c r="F36" i="1"/>
  <c r="M34" i="1"/>
  <c r="M36" i="1"/>
  <c r="O36" i="7"/>
  <c r="P21" i="7"/>
  <c r="P34" i="1"/>
  <c r="P36" i="1"/>
  <c r="F35" i="1"/>
  <c r="F42" i="1"/>
  <c r="N40" i="7"/>
  <c r="C40" i="1"/>
  <c r="C42" i="1"/>
  <c r="F40" i="1"/>
  <c r="F41" i="1"/>
  <c r="C35" i="1"/>
  <c r="C41" i="1"/>
  <c r="O34" i="7"/>
  <c r="F14" i="7"/>
  <c r="L34" i="7"/>
  <c r="C14" i="7"/>
  <c r="E46" i="7"/>
  <c r="F39" i="7" s="1"/>
  <c r="B46" i="7"/>
  <c r="C35" i="7" s="1"/>
  <c r="D46" i="7"/>
  <c r="M40" i="6" l="1"/>
  <c r="F46" i="6"/>
  <c r="C46" i="6"/>
  <c r="F46" i="5"/>
  <c r="P40" i="5"/>
  <c r="M25" i="7"/>
  <c r="C46" i="5"/>
  <c r="O40" i="7"/>
  <c r="M40" i="5"/>
  <c r="K25" i="7"/>
  <c r="P25" i="7"/>
  <c r="F44" i="7"/>
  <c r="P40" i="4"/>
  <c r="F45" i="7"/>
  <c r="C25" i="7"/>
  <c r="C45" i="7"/>
  <c r="M40" i="4"/>
  <c r="F25" i="7"/>
  <c r="C46" i="4"/>
  <c r="F46" i="4"/>
  <c r="H25" i="7"/>
  <c r="C42" i="7"/>
  <c r="C39" i="7"/>
  <c r="M40" i="1"/>
  <c r="F34" i="7"/>
  <c r="F36" i="7"/>
  <c r="C36" i="7"/>
  <c r="P40" i="1"/>
  <c r="C34" i="7"/>
  <c r="F46" i="1"/>
  <c r="F40" i="7"/>
  <c r="F42" i="7"/>
  <c r="C40" i="7"/>
  <c r="F35" i="7"/>
  <c r="F41" i="7"/>
  <c r="C46" i="1"/>
  <c r="C41" i="7"/>
  <c r="L40" i="7"/>
  <c r="P36" i="7" l="1"/>
  <c r="P38" i="7"/>
  <c r="M36" i="7"/>
  <c r="M38" i="7"/>
  <c r="P35" i="7"/>
  <c r="P34" i="7"/>
  <c r="F46" i="7"/>
  <c r="C46" i="7"/>
  <c r="M34" i="7"/>
  <c r="M35" i="7"/>
  <c r="P40" i="7" l="1"/>
  <c r="M40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<sst xmlns="http://schemas.openxmlformats.org/spreadsheetml/2006/main" count="457" uniqueCount="62">
  <si>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</si>
  <si>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</si>
  <si>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</si>
  <si>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</si>
  <si>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</si>
  <si>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</si>
  <si>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</si>
  <si>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</si>
  <si>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</si>
  <si>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</si>
  <si>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</si>
  <si>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</si>
  <si>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</si>
  <si>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</si>
  <si>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</si>
  <si>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</si>
  <si>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</si>
  <si>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</si>
  <si>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</si>
  <si>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</si>
  <si>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</si>
  <si>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</si>
  <si>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</si>
  <si>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</si>
  <si>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</si>
  <si>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</si>
  <si>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</si>
  <si>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</si>
  <si>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</si>
  <si>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</si>
  <si>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</si>
  <si>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</si>
  <si>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</si>
  <si>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</si>
  <si>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</si>
  <si>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</si>
  <si>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</si>
  <si>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</si>
  <si>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</si>
  <si>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</si>
  <si>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</si>
  <si>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</si>
  <si>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</si>
  <si>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</si>
  <si>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</si>
  <si>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</si>
  <si>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</si>
  <si>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</si>
  <si>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</si>
  <si>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</si>
  <si>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</si>
  <si>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</si>
  <si>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</si>
  <si>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</si>
  <si>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</si>
  <si>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</si>
  <si>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</si>
  <si>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</si>
  <si>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</si>
  <si>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Institut Municipal de l'Habitatge i la Rehabilitació de Barcelona (IMHAB)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</si>
  <si>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t>
  </si>
  <si>
    <t>https://bcnroc.ajuntament.barcelona.cat/jspui/bitstream/11703/135210/3/GM_Pressupost2024.pdf#page=247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</si>
</sst>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9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8" fontId="24" fillId="0" borderId="1" xfId="2" applyNumberFormat="1" applyFont="1" applyBorder="1" applyAlignment="1" applyProtection="1">
      <alignment horizontal="right" vertical="center"/>
      <protection locked="0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C500724E-5D29-4F67-B73B-9C1585BBC7CA}">
      <tableStyleElement type="wholeTable" dxfId="1"/>
      <tableStyleElement type="headerRow" dxfId="0"/>
    </tableStyle>
  </tableStyles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D0-4B3A-9D9E-7105426D837D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D0-4B3A-9D9E-7105426D837D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D0-4B3A-9D9E-7105426D837D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D0-4B3A-9D9E-7105426D837D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D0-4B3A-9D9E-7105426D837D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D0-4B3A-9D9E-7105426D837D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D0-4B3A-9D9E-7105426D837D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D0-4B3A-9D9E-7105426D837D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D0-4B3A-9D9E-7105426D837D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D0-4B3A-9D9E-7105426D837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32</c:v>
                </c:pt>
                <c:pt idx="1">
                  <c:v>25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55</c:v>
                </c:pt>
                <c:pt idx="8">
                  <c:v>1664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ED0-4B3A-9D9E-7105426D8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3E-4A09-870E-392CFDCFB85A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3E-4A09-870E-392CFDCFB85A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3E-4A09-870E-392CFDCFB85A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3E-4A09-870E-392CFDCFB85A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3E-4A09-870E-392CFDCFB85A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3E-4A09-870E-392CFDCFB85A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3E-4A09-870E-392CFDCFB85A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3E-4A09-870E-392CFDCFB85A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3E-4A09-870E-392CFDCFB85A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3E-4A09-870E-392CFDCFB85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16436652.017999999</c:v>
                </c:pt>
                <c:pt idx="1">
                  <c:v>9913591.5460000001</c:v>
                </c:pt>
                <c:pt idx="2">
                  <c:v>158588.65</c:v>
                </c:pt>
                <c:pt idx="3">
                  <c:v>0</c:v>
                </c:pt>
                <c:pt idx="4">
                  <c:v>0</c:v>
                </c:pt>
                <c:pt idx="5">
                  <c:v>317472.37</c:v>
                </c:pt>
                <c:pt idx="6">
                  <c:v>812183.71</c:v>
                </c:pt>
                <c:pt idx="7">
                  <c:v>990644.06</c:v>
                </c:pt>
                <c:pt idx="8">
                  <c:v>2176753.7200000016</c:v>
                </c:pt>
                <c:pt idx="9">
                  <c:v>0</c:v>
                </c:pt>
                <c:pt idx="10">
                  <c:v>0</c:v>
                </c:pt>
                <c:pt idx="11">
                  <c:v>111916.6752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3E-4A09-870E-392CFDCFB8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73-4F38-8CAF-F7AF26FD0582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73-4F38-8CAF-F7AF26FD0582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73-4F38-8CAF-F7AF26FD0582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73-4F38-8CAF-F7AF26FD058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34</c:v>
                </c:pt>
                <c:pt idx="1">
                  <c:v>1601</c:v>
                </c:pt>
                <c:pt idx="2">
                  <c:v>153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73-4F38-8CAF-F7AF26FD05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24-4730-A0CE-E0F1D5075AC1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24-4730-A0CE-E0F1D5075AC1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24-4730-A0CE-E0F1D5075AC1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24-4730-A0CE-E0F1D5075AC1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24-4730-A0CE-E0F1D5075AC1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24-4730-A0CE-E0F1D5075AC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16618808.092800001</c:v>
                </c:pt>
                <c:pt idx="1">
                  <c:v>13463661.680400003</c:v>
                </c:pt>
                <c:pt idx="2">
                  <c:v>823232.97600000002</c:v>
                </c:pt>
                <c:pt idx="3">
                  <c:v>0</c:v>
                </c:pt>
                <c:pt idx="4">
                  <c:v>12100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24-4730-A0CE-E0F1D5075A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8" zoomScale="70" zoomScaleNormal="70" workbookViewId="0">
      <selection activeCell="I14" sqref="I14:J14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53</v>
      </c>
      <c r="C7" s="31"/>
      <c r="D7" s="31"/>
      <c r="E7" s="31"/>
      <c r="F7" s="31"/>
      <c r="H7" s="69"/>
      <c r="I7" s="84" t="s">
        <v>46</v>
      </c>
      <c r="J7" s="85">
        <v>45457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59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3" t="s">
        <v>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1" ht="30" customHeight="1" thickBot="1" x14ac:dyDescent="0.35">
      <c r="A11" s="138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8" t="s">
        <v>5</v>
      </c>
      <c r="W11" s="119"/>
      <c r="X11" s="119"/>
      <c r="Y11" s="119"/>
      <c r="Z11" s="120"/>
      <c r="AA11" s="115" t="s">
        <v>4</v>
      </c>
      <c r="AB11" s="116"/>
      <c r="AC11" s="116"/>
      <c r="AD11" s="116"/>
      <c r="AE11" s="117"/>
    </row>
    <row r="12" spans="1:31" ht="39" customHeight="1" thickBot="1" x14ac:dyDescent="0.35">
      <c r="A12" s="139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>
        <v>5</v>
      </c>
      <c r="H13" s="20">
        <f t="shared" ref="H13:H24" si="2">IF(G13,G13/$G$25,"")</f>
        <v>1.1820330969267139E-2</v>
      </c>
      <c r="I13" s="4">
        <v>3839774.38</v>
      </c>
      <c r="J13" s="5">
        <v>4646127</v>
      </c>
      <c r="K13" s="21">
        <f t="shared" ref="K13:K24" si="3">IF(J13,J13/$J$25,"")</f>
        <v>0.84077129424967079</v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2">
        <v>9</v>
      </c>
      <c r="C14" s="20">
        <f t="shared" si="0"/>
        <v>0.75</v>
      </c>
      <c r="D14" s="6">
        <v>1436670.72</v>
      </c>
      <c r="E14" s="7">
        <v>1738371.57</v>
      </c>
      <c r="F14" s="21">
        <f t="shared" si="1"/>
        <v>0.94183929149164791</v>
      </c>
      <c r="G14" s="2">
        <v>2</v>
      </c>
      <c r="H14" s="20">
        <f t="shared" si="2"/>
        <v>4.7281323877068557E-3</v>
      </c>
      <c r="I14" s="6">
        <v>60884.18</v>
      </c>
      <c r="J14" s="7">
        <v>73669.86</v>
      </c>
      <c r="K14" s="21">
        <f t="shared" si="3"/>
        <v>1.3331427130466311E-2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3</v>
      </c>
      <c r="H15" s="20">
        <f t="shared" si="2"/>
        <v>7.0921985815602835E-3</v>
      </c>
      <c r="I15" s="6">
        <v>58445</v>
      </c>
      <c r="J15" s="7">
        <v>70718.45</v>
      </c>
      <c r="K15" s="21">
        <f t="shared" si="3"/>
        <v>1.2797334798172893E-2</v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>
        <v>2</v>
      </c>
      <c r="M18" s="62">
        <f t="shared" si="4"/>
        <v>3.7037037037037035E-2</v>
      </c>
      <c r="N18" s="65">
        <v>216936.05</v>
      </c>
      <c r="O18" s="66">
        <v>262492.62</v>
      </c>
      <c r="P18" s="63">
        <f t="shared" si="5"/>
        <v>0.83595268291986968</v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2.3640661938534278E-3</v>
      </c>
      <c r="I19" s="6">
        <v>20000</v>
      </c>
      <c r="J19" s="7">
        <v>24200</v>
      </c>
      <c r="K19" s="21">
        <f t="shared" si="3"/>
        <v>4.3792744625452623E-3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3</v>
      </c>
      <c r="C20" s="62">
        <f t="shared" si="0"/>
        <v>0.25</v>
      </c>
      <c r="D20" s="65">
        <v>88717.67</v>
      </c>
      <c r="E20" s="66">
        <v>107348.38</v>
      </c>
      <c r="F20" s="21">
        <f t="shared" si="1"/>
        <v>5.8160708508351984E-2</v>
      </c>
      <c r="G20" s="64">
        <v>14</v>
      </c>
      <c r="H20" s="62">
        <f t="shared" si="2"/>
        <v>3.309692671394799E-2</v>
      </c>
      <c r="I20" s="65">
        <v>190332.44</v>
      </c>
      <c r="J20" s="66">
        <v>230453.5</v>
      </c>
      <c r="K20" s="63">
        <f t="shared" si="3"/>
        <v>4.1703269725379119E-2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398</v>
      </c>
      <c r="H21" s="20">
        <f t="shared" si="2"/>
        <v>0.94089834515366433</v>
      </c>
      <c r="I21" s="95">
        <v>397405.42</v>
      </c>
      <c r="J21" s="95">
        <v>480860.72</v>
      </c>
      <c r="K21" s="21">
        <f t="shared" si="3"/>
        <v>8.7017399633765605E-2</v>
      </c>
      <c r="L21" s="2">
        <v>52</v>
      </c>
      <c r="M21" s="20">
        <f t="shared" si="4"/>
        <v>0.96296296296296291</v>
      </c>
      <c r="N21" s="6">
        <v>42571.5</v>
      </c>
      <c r="O21" s="7">
        <v>51511.54</v>
      </c>
      <c r="P21" s="21">
        <f t="shared" si="5"/>
        <v>0.16404731708013043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12</v>
      </c>
      <c r="C25" s="17">
        <f t="shared" si="12"/>
        <v>1</v>
      </c>
      <c r="D25" s="18">
        <f t="shared" si="12"/>
        <v>1525388.39</v>
      </c>
      <c r="E25" s="18">
        <f t="shared" si="12"/>
        <v>1845719.9500000002</v>
      </c>
      <c r="F25" s="19">
        <f t="shared" si="12"/>
        <v>0.99999999999999989</v>
      </c>
      <c r="G25" s="16">
        <f t="shared" si="12"/>
        <v>423</v>
      </c>
      <c r="H25" s="17">
        <f t="shared" si="12"/>
        <v>1</v>
      </c>
      <c r="I25" s="18">
        <f t="shared" si="12"/>
        <v>4566841.42</v>
      </c>
      <c r="J25" s="18">
        <f t="shared" si="12"/>
        <v>5526029.5300000003</v>
      </c>
      <c r="K25" s="19">
        <f t="shared" si="12"/>
        <v>1</v>
      </c>
      <c r="L25" s="16">
        <f t="shared" si="12"/>
        <v>54</v>
      </c>
      <c r="M25" s="17">
        <f t="shared" si="12"/>
        <v>1</v>
      </c>
      <c r="N25" s="18">
        <f t="shared" si="12"/>
        <v>259507.55</v>
      </c>
      <c r="O25" s="18">
        <f t="shared" si="12"/>
        <v>314004.15999999997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customHeight="1" x14ac:dyDescent="0.3">
      <c r="A27" s="144" t="s">
        <v>60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5" t="s">
        <v>61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21" t="s">
        <v>10</v>
      </c>
      <c r="B31" s="126" t="s">
        <v>17</v>
      </c>
      <c r="C31" s="127"/>
      <c r="D31" s="127"/>
      <c r="E31" s="127"/>
      <c r="F31" s="128"/>
      <c r="G31" s="24"/>
      <c r="J31" s="132" t="s">
        <v>15</v>
      </c>
      <c r="K31" s="133"/>
      <c r="L31" s="126" t="s">
        <v>16</v>
      </c>
      <c r="M31" s="127"/>
      <c r="N31" s="127"/>
      <c r="O31" s="127"/>
      <c r="P31" s="12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2"/>
      <c r="B32" s="141"/>
      <c r="C32" s="142"/>
      <c r="D32" s="142"/>
      <c r="E32" s="142"/>
      <c r="F32" s="143"/>
      <c r="G32" s="24"/>
      <c r="J32" s="134"/>
      <c r="K32" s="135"/>
      <c r="L32" s="129"/>
      <c r="M32" s="130"/>
      <c r="N32" s="130"/>
      <c r="O32" s="130"/>
      <c r="P32" s="13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6"/>
      <c r="K33" s="13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5</v>
      </c>
      <c r="C34" s="8">
        <f t="shared" ref="C34:C43" si="14">IF(B34,B34/$B$46,"")</f>
        <v>1.0224948875255624E-2</v>
      </c>
      <c r="D34" s="10">
        <f t="shared" ref="D34:D45" si="15">D13+I13+N13+S13+AC13+X13</f>
        <v>3839774.38</v>
      </c>
      <c r="E34" s="11">
        <f t="shared" ref="E34:E45" si="16">E13+J13+O13+T13+AD13+Y13</f>
        <v>4646127</v>
      </c>
      <c r="F34" s="21">
        <f t="shared" ref="F34:F43" si="17">IF(E34,E34/$E$46,"")</f>
        <v>0.60451157005860001</v>
      </c>
      <c r="J34" s="101" t="s">
        <v>3</v>
      </c>
      <c r="K34" s="102"/>
      <c r="L34" s="54">
        <f>B25</f>
        <v>12</v>
      </c>
      <c r="M34" s="8">
        <f t="shared" ref="M34:M39" si="18">IF(L34,L34/$L$40,"")</f>
        <v>2.4539877300613498E-2</v>
      </c>
      <c r="N34" s="55">
        <f>D25</f>
        <v>1525388.39</v>
      </c>
      <c r="O34" s="55">
        <f>E25</f>
        <v>1845719.9500000002</v>
      </c>
      <c r="P34" s="56">
        <f t="shared" ref="P34:P39" si="19">IF(O34,O34/$O$40,"")</f>
        <v>0.24014820620766086</v>
      </c>
    </row>
    <row r="35" spans="1:33" s="24" customFormat="1" ht="30" customHeight="1" x14ac:dyDescent="0.3">
      <c r="A35" s="41" t="s">
        <v>18</v>
      </c>
      <c r="B35" s="12">
        <f t="shared" si="13"/>
        <v>11</v>
      </c>
      <c r="C35" s="8">
        <f t="shared" si="14"/>
        <v>2.2494887525562373E-2</v>
      </c>
      <c r="D35" s="13">
        <f t="shared" si="15"/>
        <v>1497554.9</v>
      </c>
      <c r="E35" s="14">
        <f t="shared" si="16"/>
        <v>1812041.4300000002</v>
      </c>
      <c r="F35" s="21">
        <f t="shared" si="17"/>
        <v>0.23576626507638102</v>
      </c>
      <c r="J35" s="97" t="s">
        <v>1</v>
      </c>
      <c r="K35" s="98"/>
      <c r="L35" s="57">
        <f>G25</f>
        <v>423</v>
      </c>
      <c r="M35" s="8">
        <f t="shared" si="18"/>
        <v>0.86503067484662577</v>
      </c>
      <c r="N35" s="58">
        <f>I25</f>
        <v>4566841.42</v>
      </c>
      <c r="O35" s="58">
        <f>J25</f>
        <v>5526029.5300000003</v>
      </c>
      <c r="P35" s="56">
        <f t="shared" si="19"/>
        <v>0.71899644313865874</v>
      </c>
    </row>
    <row r="36" spans="1:33" ht="30" customHeight="1" x14ac:dyDescent="0.3">
      <c r="A36" s="41" t="s">
        <v>19</v>
      </c>
      <c r="B36" s="12">
        <f t="shared" si="13"/>
        <v>3</v>
      </c>
      <c r="C36" s="8">
        <f t="shared" si="14"/>
        <v>6.1349693251533744E-3</v>
      </c>
      <c r="D36" s="13">
        <f t="shared" si="15"/>
        <v>58445</v>
      </c>
      <c r="E36" s="14">
        <f t="shared" si="16"/>
        <v>70718.45</v>
      </c>
      <c r="F36" s="21">
        <f t="shared" si="17"/>
        <v>9.2012382015408973E-3</v>
      </c>
      <c r="G36" s="24"/>
      <c r="J36" s="97" t="s">
        <v>2</v>
      </c>
      <c r="K36" s="98"/>
      <c r="L36" s="57">
        <f>L25</f>
        <v>54</v>
      </c>
      <c r="M36" s="8">
        <f t="shared" si="18"/>
        <v>0.11042944785276074</v>
      </c>
      <c r="N36" s="58">
        <f>N25</f>
        <v>259507.55</v>
      </c>
      <c r="O36" s="58">
        <f>O25</f>
        <v>314004.15999999997</v>
      </c>
      <c r="P36" s="56">
        <f t="shared" si="19"/>
        <v>4.0855350653680324E-2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7" t="s">
        <v>34</v>
      </c>
      <c r="K37" s="98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7" t="s">
        <v>5</v>
      </c>
      <c r="K38" s="98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2</v>
      </c>
      <c r="C39" s="8">
        <f t="shared" si="14"/>
        <v>4.0899795501022499E-3</v>
      </c>
      <c r="D39" s="13">
        <f t="shared" si="15"/>
        <v>216936.05</v>
      </c>
      <c r="E39" s="22">
        <f t="shared" si="16"/>
        <v>262492.62</v>
      </c>
      <c r="F39" s="21">
        <f t="shared" si="17"/>
        <v>3.415313999057612E-2</v>
      </c>
      <c r="G39" s="24"/>
      <c r="J39" s="97" t="s">
        <v>4</v>
      </c>
      <c r="K39" s="98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1</v>
      </c>
      <c r="C40" s="8">
        <f t="shared" si="14"/>
        <v>2.0449897750511249E-3</v>
      </c>
      <c r="D40" s="13">
        <f t="shared" si="15"/>
        <v>20000</v>
      </c>
      <c r="E40" s="14">
        <f t="shared" si="16"/>
        <v>24200</v>
      </c>
      <c r="F40" s="21">
        <f t="shared" si="17"/>
        <v>3.1486827620980057E-3</v>
      </c>
      <c r="G40" s="24"/>
      <c r="J40" s="99" t="s">
        <v>0</v>
      </c>
      <c r="K40" s="100"/>
      <c r="L40" s="79">
        <f>SUM(L34:L39)</f>
        <v>489</v>
      </c>
      <c r="M40" s="17">
        <f>SUM(M34:M39)</f>
        <v>1</v>
      </c>
      <c r="N40" s="80">
        <f>SUM(N34:N39)</f>
        <v>6351737.3599999994</v>
      </c>
      <c r="O40" s="81">
        <f>SUM(O34:O39)</f>
        <v>7685753.6400000006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17</v>
      </c>
      <c r="C41" s="8">
        <f t="shared" si="14"/>
        <v>3.4764826175869123E-2</v>
      </c>
      <c r="D41" s="13">
        <f t="shared" si="15"/>
        <v>279050.11</v>
      </c>
      <c r="E41" s="14">
        <f t="shared" si="16"/>
        <v>337801.88</v>
      </c>
      <c r="F41" s="21">
        <f t="shared" si="17"/>
        <v>4.3951692419847067E-2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89" t="s">
        <v>50</v>
      </c>
      <c r="B42" s="12">
        <f t="shared" si="13"/>
        <v>450</v>
      </c>
      <c r="C42" s="8">
        <f t="shared" si="14"/>
        <v>0.92024539877300615</v>
      </c>
      <c r="D42" s="13">
        <f t="shared" si="15"/>
        <v>439976.92</v>
      </c>
      <c r="E42" s="14">
        <f t="shared" si="16"/>
        <v>532372.26</v>
      </c>
      <c r="F42" s="21">
        <f t="shared" si="17"/>
        <v>6.9267411490956929E-2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489</v>
      </c>
      <c r="C46" s="17">
        <f>SUM(C34:C45)</f>
        <v>1</v>
      </c>
      <c r="D46" s="18">
        <f>SUM(D34:D45)</f>
        <v>6351737.3599999994</v>
      </c>
      <c r="E46" s="18">
        <f>SUM(E34:E45)</f>
        <v>7685753.6399999997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B7" zoomScale="80" zoomScaleNormal="80" workbookViewId="0">
      <selection activeCell="J14" sqref="J14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45565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de l'Habitatge i la Rehabilitació de Barcelona (IMHAB)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3" t="s">
        <v>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1" ht="30" customHeight="1" thickBot="1" x14ac:dyDescent="0.35">
      <c r="A11" s="138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8" t="s">
        <v>5</v>
      </c>
      <c r="W11" s="119"/>
      <c r="X11" s="119"/>
      <c r="Y11" s="119"/>
      <c r="Z11" s="120"/>
      <c r="AA11" s="115" t="s">
        <v>4</v>
      </c>
      <c r="AB11" s="116"/>
      <c r="AC11" s="116"/>
      <c r="AD11" s="116"/>
      <c r="AE11" s="117"/>
    </row>
    <row r="12" spans="1:31" ht="39" customHeight="1" thickBot="1" x14ac:dyDescent="0.35">
      <c r="A12" s="139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>
        <v>1</v>
      </c>
      <c r="C13" s="20">
        <f t="shared" ref="C13:C21" si="0">IF(B13,B13/$B$25,"")</f>
        <v>0.125</v>
      </c>
      <c r="D13" s="4">
        <v>6095386.5800000001</v>
      </c>
      <c r="E13" s="5">
        <v>6704925.2380000008</v>
      </c>
      <c r="F13" s="21">
        <f t="shared" ref="F13:F24" si="1">IF(E13,E13/$E$25,"")</f>
        <v>0.81082951718661911</v>
      </c>
      <c r="G13" s="1">
        <v>9</v>
      </c>
      <c r="H13" s="20">
        <f t="shared" ref="H13:H21" si="2">IF(G13,G13/$G$25,"")</f>
        <v>1.768172888015717E-2</v>
      </c>
      <c r="I13" s="4">
        <v>1684332.35</v>
      </c>
      <c r="J13" s="5">
        <v>2038042.14</v>
      </c>
      <c r="K13" s="21">
        <f t="shared" ref="K13:K21" si="3">IF(J13,J13/$J$25,"")</f>
        <v>0.69888896544045254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>
        <v>2</v>
      </c>
      <c r="C14" s="20">
        <f t="shared" si="0"/>
        <v>0.25</v>
      </c>
      <c r="D14" s="6">
        <v>1340109.78</v>
      </c>
      <c r="E14" s="7">
        <v>1377002.14</v>
      </c>
      <c r="F14" s="21">
        <f t="shared" si="1"/>
        <v>0.16652146604309997</v>
      </c>
      <c r="G14" s="2">
        <v>1</v>
      </c>
      <c r="H14" s="20">
        <f t="shared" si="2"/>
        <v>1.9646365422396855E-3</v>
      </c>
      <c r="I14" s="6">
        <v>53299</v>
      </c>
      <c r="J14" s="7">
        <v>64491.79</v>
      </c>
      <c r="K14" s="21">
        <f t="shared" si="3"/>
        <v>2.2115637114600059E-2</v>
      </c>
      <c r="L14" s="2">
        <v>1</v>
      </c>
      <c r="M14" s="20">
        <f t="shared" si="4"/>
        <v>3.5714285714285712E-2</v>
      </c>
      <c r="N14" s="6">
        <v>58878.6</v>
      </c>
      <c r="O14" s="7">
        <v>71243.106</v>
      </c>
      <c r="P14" s="21">
        <f t="shared" si="5"/>
        <v>0.39141147273266025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>
        <v>1</v>
      </c>
      <c r="H15" s="20">
        <f t="shared" si="2"/>
        <v>1.9646365422396855E-3</v>
      </c>
      <c r="I15" s="6">
        <v>12720</v>
      </c>
      <c r="J15" s="7">
        <v>15391.199999999999</v>
      </c>
      <c r="K15" s="21">
        <f t="shared" si="3"/>
        <v>5.2779771496221824E-3</v>
      </c>
      <c r="L15" s="2">
        <v>1</v>
      </c>
      <c r="M15" s="20">
        <f t="shared" si="4"/>
        <v>3.5714285714285712E-2</v>
      </c>
      <c r="N15" s="6">
        <v>59900</v>
      </c>
      <c r="O15" s="7">
        <f>N15*1.21</f>
        <v>72479</v>
      </c>
      <c r="P15" s="21">
        <f t="shared" si="5"/>
        <v>0.39820150643334506</v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>
        <v>1</v>
      </c>
      <c r="M19" s="20">
        <f t="shared" si="4"/>
        <v>3.5714285714285712E-2</v>
      </c>
      <c r="N19" s="6">
        <v>8927.7000000000007</v>
      </c>
      <c r="O19" s="7">
        <v>10802.52</v>
      </c>
      <c r="P19" s="21">
        <f t="shared" si="5"/>
        <v>5.9349325146267728E-2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4</v>
      </c>
      <c r="C20" s="62">
        <f t="shared" si="0"/>
        <v>0.5</v>
      </c>
      <c r="D20" s="65">
        <v>100589.94</v>
      </c>
      <c r="E20" s="66">
        <v>121713.83</v>
      </c>
      <c r="F20" s="21">
        <f t="shared" si="1"/>
        <v>1.4718906253348775E-2</v>
      </c>
      <c r="G20" s="64">
        <v>11</v>
      </c>
      <c r="H20" s="62">
        <f t="shared" si="2"/>
        <v>2.1611001964636542E-2</v>
      </c>
      <c r="I20" s="65">
        <v>125588.2</v>
      </c>
      <c r="J20" s="66">
        <v>151961.72</v>
      </c>
      <c r="K20" s="21">
        <f t="shared" si="3"/>
        <v>5.211097807690656E-2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487</v>
      </c>
      <c r="H21" s="20">
        <f t="shared" si="2"/>
        <v>0.95677799607072689</v>
      </c>
      <c r="I21" s="65">
        <v>534074.42999999993</v>
      </c>
      <c r="J21" s="66">
        <v>646230.36000000138</v>
      </c>
      <c r="K21" s="21">
        <f t="shared" si="3"/>
        <v>0.2216064422184186</v>
      </c>
      <c r="L21" s="2">
        <v>25</v>
      </c>
      <c r="M21" s="20">
        <f t="shared" si="4"/>
        <v>0.8928571428571429</v>
      </c>
      <c r="N21" s="6">
        <v>22720.06</v>
      </c>
      <c r="O21" s="7">
        <v>27491.26</v>
      </c>
      <c r="P21" s="21">
        <f t="shared" si="5"/>
        <v>0.15103769568772693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>
        <v>1</v>
      </c>
      <c r="C24" s="62">
        <f t="shared" ref="C24" si="22">IF(B24,B24/$B$25,"")</f>
        <v>0.125</v>
      </c>
      <c r="D24" s="65">
        <v>54194.879999999997</v>
      </c>
      <c r="E24" s="66">
        <v>65575.804799999998</v>
      </c>
      <c r="F24" s="63">
        <f t="shared" si="1"/>
        <v>7.930110516932206E-3</v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8</v>
      </c>
      <c r="C25" s="17">
        <f t="shared" si="32"/>
        <v>1</v>
      </c>
      <c r="D25" s="18">
        <f t="shared" si="32"/>
        <v>7590281.1800000006</v>
      </c>
      <c r="E25" s="18">
        <f t="shared" si="32"/>
        <v>8269217.0128000006</v>
      </c>
      <c r="F25" s="19">
        <f t="shared" si="32"/>
        <v>1.0000000000000002</v>
      </c>
      <c r="G25" s="16">
        <f t="shared" si="32"/>
        <v>509</v>
      </c>
      <c r="H25" s="17">
        <f t="shared" si="32"/>
        <v>1</v>
      </c>
      <c r="I25" s="18">
        <f t="shared" si="32"/>
        <v>2410013.98</v>
      </c>
      <c r="J25" s="18">
        <f t="shared" si="32"/>
        <v>2916117.2100000014</v>
      </c>
      <c r="K25" s="19">
        <f t="shared" si="32"/>
        <v>1</v>
      </c>
      <c r="L25" s="16">
        <f t="shared" si="32"/>
        <v>28</v>
      </c>
      <c r="M25" s="17">
        <f t="shared" si="32"/>
        <v>1</v>
      </c>
      <c r="N25" s="18">
        <f t="shared" si="32"/>
        <v>150426.36000000002</v>
      </c>
      <c r="O25" s="18">
        <f t="shared" si="32"/>
        <v>182015.886</v>
      </c>
      <c r="P25" s="19">
        <f t="shared" si="32"/>
        <v>1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200000000000003" customHeight="1" x14ac:dyDescent="0.3">
      <c r="A27" s="14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5" t="str">
        <f>'CONTRACTACIO 1r TR 2024'!A28:Q28</f>
        <v>https://bcnroc.ajuntament.barcelona.cat/jspui/bitstream/11703/135210/3/GM_Pressupost2024.pdf#page=247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21" t="s">
        <v>10</v>
      </c>
      <c r="B31" s="126" t="s">
        <v>17</v>
      </c>
      <c r="C31" s="127"/>
      <c r="D31" s="127"/>
      <c r="E31" s="127"/>
      <c r="F31" s="128"/>
      <c r="G31" s="24"/>
      <c r="J31" s="132" t="s">
        <v>15</v>
      </c>
      <c r="K31" s="133"/>
      <c r="L31" s="126" t="s">
        <v>16</v>
      </c>
      <c r="M31" s="127"/>
      <c r="N31" s="127"/>
      <c r="O31" s="127"/>
      <c r="P31" s="12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2"/>
      <c r="B32" s="129"/>
      <c r="C32" s="130"/>
      <c r="D32" s="130"/>
      <c r="E32" s="130"/>
      <c r="F32" s="131"/>
      <c r="G32" s="24"/>
      <c r="J32" s="134"/>
      <c r="K32" s="135"/>
      <c r="L32" s="129"/>
      <c r="M32" s="130"/>
      <c r="N32" s="130"/>
      <c r="O32" s="130"/>
      <c r="P32" s="13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6"/>
      <c r="K33" s="13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10</v>
      </c>
      <c r="C34" s="8">
        <f t="shared" ref="C34:C45" si="34">IF(B34,B34/$B$46,"")</f>
        <v>1.834862385321101E-2</v>
      </c>
      <c r="D34" s="10">
        <f t="shared" ref="D34:D45" si="35">D13+I13+N13+S13+AC13+X13</f>
        <v>7779718.9299999997</v>
      </c>
      <c r="E34" s="11">
        <f t="shared" ref="E34:E45" si="36">E13+J13+O13+T13+AD13+Y13</f>
        <v>8742967.3780000005</v>
      </c>
      <c r="F34" s="21">
        <f t="shared" ref="F34:F42" si="37">IF(E34,E34/$E$46,"")</f>
        <v>0.76912977029111274</v>
      </c>
      <c r="J34" s="101" t="s">
        <v>3</v>
      </c>
      <c r="K34" s="102"/>
      <c r="L34" s="54">
        <f>B25</f>
        <v>8</v>
      </c>
      <c r="M34" s="8">
        <f t="shared" ref="M34:M39" si="38">IF(L34,L34/$L$40,"")</f>
        <v>1.4678899082568808E-2</v>
      </c>
      <c r="N34" s="55">
        <f>D25</f>
        <v>7590281.1800000006</v>
      </c>
      <c r="O34" s="55">
        <f>E25</f>
        <v>8269217.0128000006</v>
      </c>
      <c r="P34" s="56">
        <f t="shared" ref="P34:P39" si="39">IF(O34,O34/$O$40,"")</f>
        <v>0.72745335840394409</v>
      </c>
    </row>
    <row r="35" spans="1:33" s="24" customFormat="1" ht="30" customHeight="1" x14ac:dyDescent="0.3">
      <c r="A35" s="41" t="s">
        <v>18</v>
      </c>
      <c r="B35" s="12">
        <f t="shared" si="33"/>
        <v>4</v>
      </c>
      <c r="C35" s="8">
        <f t="shared" si="34"/>
        <v>7.3394495412844041E-3</v>
      </c>
      <c r="D35" s="13">
        <f t="shared" si="35"/>
        <v>1452287.3800000001</v>
      </c>
      <c r="E35" s="14">
        <f t="shared" si="36"/>
        <v>1512737.0359999998</v>
      </c>
      <c r="F35" s="21">
        <f t="shared" si="37"/>
        <v>0.13307736820993302</v>
      </c>
      <c r="J35" s="97" t="s">
        <v>1</v>
      </c>
      <c r="K35" s="98"/>
      <c r="L35" s="57">
        <f>G25</f>
        <v>509</v>
      </c>
      <c r="M35" s="8">
        <f t="shared" si="38"/>
        <v>0.93394495412844036</v>
      </c>
      <c r="N35" s="58">
        <f>I25</f>
        <v>2410013.98</v>
      </c>
      <c r="O35" s="58">
        <f>J25</f>
        <v>2916117.2100000014</v>
      </c>
      <c r="P35" s="56">
        <f t="shared" si="39"/>
        <v>0.25653447655689759</v>
      </c>
    </row>
    <row r="36" spans="1:33" ht="30" customHeight="1" x14ac:dyDescent="0.3">
      <c r="A36" s="41" t="s">
        <v>19</v>
      </c>
      <c r="B36" s="12">
        <f t="shared" si="33"/>
        <v>2</v>
      </c>
      <c r="C36" s="8">
        <f t="shared" si="34"/>
        <v>3.669724770642202E-3</v>
      </c>
      <c r="D36" s="13">
        <f t="shared" si="35"/>
        <v>72620</v>
      </c>
      <c r="E36" s="14">
        <f t="shared" si="36"/>
        <v>87870.2</v>
      </c>
      <c r="F36" s="21">
        <f t="shared" si="37"/>
        <v>7.7300513452097808E-3</v>
      </c>
      <c r="G36" s="24"/>
      <c r="J36" s="97" t="s">
        <v>2</v>
      </c>
      <c r="K36" s="98"/>
      <c r="L36" s="57">
        <f>L25</f>
        <v>28</v>
      </c>
      <c r="M36" s="8">
        <f t="shared" si="38"/>
        <v>5.1376146788990829E-2</v>
      </c>
      <c r="N36" s="58">
        <f>N25</f>
        <v>150426.36000000002</v>
      </c>
      <c r="O36" s="58">
        <f>O25</f>
        <v>182015.886</v>
      </c>
      <c r="P36" s="56">
        <f t="shared" si="39"/>
        <v>1.6012165039158328E-2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97" t="s">
        <v>34</v>
      </c>
      <c r="K37" s="98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7" t="s">
        <v>5</v>
      </c>
      <c r="K38" s="98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97" t="s">
        <v>4</v>
      </c>
      <c r="K39" s="98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1</v>
      </c>
      <c r="C40" s="8">
        <f t="shared" si="34"/>
        <v>1.834862385321101E-3</v>
      </c>
      <c r="D40" s="13">
        <f t="shared" si="35"/>
        <v>8927.7000000000007</v>
      </c>
      <c r="E40" s="14">
        <f t="shared" si="36"/>
        <v>10802.52</v>
      </c>
      <c r="F40" s="21">
        <f t="shared" si="37"/>
        <v>9.5031118920470834E-4</v>
      </c>
      <c r="G40" s="24"/>
      <c r="J40" s="99" t="s">
        <v>0</v>
      </c>
      <c r="K40" s="100"/>
      <c r="L40" s="79">
        <f>SUM(L34:L39)</f>
        <v>545</v>
      </c>
      <c r="M40" s="17">
        <f>SUM(M34:M39)</f>
        <v>1</v>
      </c>
      <c r="N40" s="80">
        <f>SUM(N34:N39)</f>
        <v>10150721.52</v>
      </c>
      <c r="O40" s="81">
        <f>SUM(O34:O39)</f>
        <v>11367350.108800001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15</v>
      </c>
      <c r="C41" s="8">
        <f t="shared" si="34"/>
        <v>2.7522935779816515E-2</v>
      </c>
      <c r="D41" s="13">
        <f t="shared" si="35"/>
        <v>226178.14</v>
      </c>
      <c r="E41" s="14">
        <f t="shared" si="36"/>
        <v>273675.55</v>
      </c>
      <c r="F41" s="21">
        <f t="shared" si="37"/>
        <v>2.4075580269858569E-2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44" t="s">
        <v>32</v>
      </c>
      <c r="B42" s="12">
        <f t="shared" si="33"/>
        <v>512</v>
      </c>
      <c r="C42" s="8">
        <f t="shared" si="34"/>
        <v>0.93944954128440372</v>
      </c>
      <c r="D42" s="13">
        <f t="shared" si="35"/>
        <v>556794.49</v>
      </c>
      <c r="E42" s="14">
        <f t="shared" si="36"/>
        <v>673721.62000000139</v>
      </c>
      <c r="F42" s="21">
        <f t="shared" si="37"/>
        <v>5.9268133166624451E-2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1</v>
      </c>
      <c r="C45" s="8">
        <f t="shared" si="34"/>
        <v>1.834862385321101E-3</v>
      </c>
      <c r="D45" s="13">
        <f t="shared" si="35"/>
        <v>54194.879999999997</v>
      </c>
      <c r="E45" s="14">
        <f t="shared" si="36"/>
        <v>65575.804799999998</v>
      </c>
      <c r="F45" s="21">
        <f>IF(E45,E45/$E$46,"")</f>
        <v>5.7687855280567704E-3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545</v>
      </c>
      <c r="C46" s="17">
        <f>SUM(C34:C45)</f>
        <v>1</v>
      </c>
      <c r="D46" s="18">
        <f>SUM(D34:D45)</f>
        <v>10150721.520000001</v>
      </c>
      <c r="E46" s="18">
        <f>SUM(E34:E45)</f>
        <v>11367350.108800001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A28" zoomScale="80" zoomScaleNormal="80" workbookViewId="0">
      <selection activeCell="D35" sqref="D35:E35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45609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de l'Habitatge i la Rehabilitació de Barcelona (IMHAB)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3" t="s">
        <v>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1" ht="30" customHeight="1" thickBot="1" x14ac:dyDescent="0.35">
      <c r="A11" s="138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8" t="s">
        <v>5</v>
      </c>
      <c r="W11" s="119"/>
      <c r="X11" s="119"/>
      <c r="Y11" s="119"/>
      <c r="Z11" s="120"/>
      <c r="AA11" s="115" t="s">
        <v>4</v>
      </c>
      <c r="AB11" s="116"/>
      <c r="AC11" s="116"/>
      <c r="AD11" s="116"/>
      <c r="AE11" s="117"/>
    </row>
    <row r="12" spans="1:31" ht="39" customHeight="1" thickBot="1" x14ac:dyDescent="0.35">
      <c r="A12" s="139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10</v>
      </c>
      <c r="H13" s="20">
        <f t="shared" ref="H13:H23" si="2">IF(G13,G13/$G$25,"")</f>
        <v>2.865329512893983E-2</v>
      </c>
      <c r="I13" s="4">
        <v>1928612.8</v>
      </c>
      <c r="J13" s="5">
        <v>2333621.4900000002</v>
      </c>
      <c r="K13" s="21">
        <f t="shared" ref="K13:K23" si="3">IF(J13,J13/$J$25,"")</f>
        <v>0.59954407522355524</v>
      </c>
      <c r="L13" s="1">
        <v>1</v>
      </c>
      <c r="M13" s="20">
        <f t="shared" ref="M13:M23" si="4">IF(L13,L13/$L$25,"")</f>
        <v>5.2631578947368418E-2</v>
      </c>
      <c r="N13" s="4">
        <v>155000</v>
      </c>
      <c r="O13" s="5">
        <v>187550</v>
      </c>
      <c r="P13" s="21">
        <f t="shared" ref="P13:P23" si="5">IF(O13,O13/$O$25,"")</f>
        <v>0.87982422092515189</v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18</v>
      </c>
      <c r="B14" s="2">
        <v>3</v>
      </c>
      <c r="C14" s="20">
        <f t="shared" si="0"/>
        <v>0.42857142857142855</v>
      </c>
      <c r="D14" s="6">
        <v>2219200.08</v>
      </c>
      <c r="E14" s="7">
        <v>2565050.12</v>
      </c>
      <c r="F14" s="21">
        <f t="shared" si="1"/>
        <v>0.96409831184083838</v>
      </c>
      <c r="G14" s="2">
        <v>2</v>
      </c>
      <c r="H14" s="20">
        <f t="shared" si="2"/>
        <v>5.7306590257879654E-3</v>
      </c>
      <c r="I14" s="6">
        <v>179802.63</v>
      </c>
      <c r="J14" s="7">
        <v>217561.18</v>
      </c>
      <c r="K14" s="21">
        <f t="shared" si="3"/>
        <v>5.5894889992483501E-2</v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2.8653295128939827E-3</v>
      </c>
      <c r="I19" s="6">
        <v>777181.19</v>
      </c>
      <c r="J19" s="7">
        <f>I19</f>
        <v>777181.19</v>
      </c>
      <c r="K19" s="21">
        <f t="shared" si="3"/>
        <v>0.19967007496133921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>
        <v>4</v>
      </c>
      <c r="C20" s="62">
        <f t="shared" si="0"/>
        <v>0.5714285714285714</v>
      </c>
      <c r="D20" s="65">
        <v>78941.259999999995</v>
      </c>
      <c r="E20" s="66">
        <v>95518.920000000013</v>
      </c>
      <c r="F20" s="21">
        <f t="shared" si="1"/>
        <v>3.5901688159161622E-2</v>
      </c>
      <c r="G20" s="64">
        <v>8</v>
      </c>
      <c r="H20" s="62">
        <f t="shared" si="2"/>
        <v>2.2922636103151862E-2</v>
      </c>
      <c r="I20" s="96">
        <v>86800.21</v>
      </c>
      <c r="J20" s="96">
        <v>99460.160000000003</v>
      </c>
      <c r="K20" s="63">
        <f t="shared" si="3"/>
        <v>2.5552879892611392E-2</v>
      </c>
      <c r="L20" s="64"/>
      <c r="M20" s="62" t="str">
        <f t="shared" si="4"/>
        <v/>
      </c>
      <c r="N20" s="65"/>
      <c r="O20" s="66"/>
      <c r="P20" s="63" t="str">
        <f t="shared" si="5"/>
        <v/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327</v>
      </c>
      <c r="H21" s="20">
        <f t="shared" si="2"/>
        <v>0.93696275071633239</v>
      </c>
      <c r="I21" s="6">
        <v>345588.3</v>
      </c>
      <c r="J21" s="7">
        <v>418161.94</v>
      </c>
      <c r="K21" s="21">
        <f t="shared" si="3"/>
        <v>0.10743238125176323</v>
      </c>
      <c r="L21" s="2">
        <v>18</v>
      </c>
      <c r="M21" s="20">
        <f t="shared" si="4"/>
        <v>0.94736842105263153</v>
      </c>
      <c r="N21" s="6">
        <v>21171.56</v>
      </c>
      <c r="O21" s="7">
        <v>25617.58</v>
      </c>
      <c r="P21" s="21">
        <f t="shared" si="5"/>
        <v>0.12017577907484805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>
        <v>1</v>
      </c>
      <c r="H24" s="62">
        <f t="shared" ref="H24" si="13">IF(G24,G24/$G$25,"")</f>
        <v>2.8653295128939827E-3</v>
      </c>
      <c r="I24" s="65">
        <v>38298.239999999998</v>
      </c>
      <c r="J24" s="66">
        <v>46340.8704</v>
      </c>
      <c r="K24" s="63">
        <f t="shared" ref="K24" si="14">IF(J24,J24/$J$25,"")</f>
        <v>1.1905698678247355E-2</v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7</v>
      </c>
      <c r="C25" s="17">
        <f t="shared" si="22"/>
        <v>1</v>
      </c>
      <c r="D25" s="18">
        <f t="shared" si="22"/>
        <v>2298141.34</v>
      </c>
      <c r="E25" s="18">
        <f t="shared" si="22"/>
        <v>2660569.04</v>
      </c>
      <c r="F25" s="19">
        <f t="shared" si="22"/>
        <v>1</v>
      </c>
      <c r="G25" s="16">
        <f t="shared" si="22"/>
        <v>349</v>
      </c>
      <c r="H25" s="17">
        <f t="shared" si="22"/>
        <v>1</v>
      </c>
      <c r="I25" s="18">
        <f t="shared" si="22"/>
        <v>3356283.37</v>
      </c>
      <c r="J25" s="18">
        <f t="shared" si="22"/>
        <v>3892326.8304000003</v>
      </c>
      <c r="K25" s="19">
        <f t="shared" si="22"/>
        <v>0.99999999999999989</v>
      </c>
      <c r="L25" s="16">
        <f t="shared" si="22"/>
        <v>19</v>
      </c>
      <c r="M25" s="17">
        <f t="shared" si="22"/>
        <v>1</v>
      </c>
      <c r="N25" s="18">
        <f t="shared" si="22"/>
        <v>176171.56</v>
      </c>
      <c r="O25" s="18">
        <f t="shared" si="22"/>
        <v>213167.58000000002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customHeight="1" x14ac:dyDescent="0.3">
      <c r="A27" s="14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5" t="str">
        <f>'CONTRACTACIO 1r TR 2024'!A28:Q28</f>
        <v>https://bcnroc.ajuntament.barcelona.cat/jspui/bitstream/11703/135210/3/GM_Pressupost2024.pdf#page=247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21" t="s">
        <v>10</v>
      </c>
      <c r="B31" s="126" t="s">
        <v>17</v>
      </c>
      <c r="C31" s="127"/>
      <c r="D31" s="127"/>
      <c r="E31" s="127"/>
      <c r="F31" s="128"/>
      <c r="G31" s="24"/>
      <c r="J31" s="132" t="s">
        <v>15</v>
      </c>
      <c r="K31" s="133"/>
      <c r="L31" s="126" t="s">
        <v>16</v>
      </c>
      <c r="M31" s="127"/>
      <c r="N31" s="127"/>
      <c r="O31" s="127"/>
      <c r="P31" s="12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2"/>
      <c r="B32" s="141"/>
      <c r="C32" s="142"/>
      <c r="D32" s="142"/>
      <c r="E32" s="142"/>
      <c r="F32" s="143"/>
      <c r="G32" s="24"/>
      <c r="J32" s="134"/>
      <c r="K32" s="135"/>
      <c r="L32" s="129"/>
      <c r="M32" s="130"/>
      <c r="N32" s="130"/>
      <c r="O32" s="130"/>
      <c r="P32" s="13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6"/>
      <c r="K33" s="13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11</v>
      </c>
      <c r="C34" s="8">
        <f t="shared" ref="C34:C42" si="24">IF(B34,B34/$B$46,"")</f>
        <v>2.9333333333333333E-2</v>
      </c>
      <c r="D34" s="10">
        <f t="shared" ref="D34:D45" si="25">D13+I13+N13+S13+AC13+X13</f>
        <v>2083612.8</v>
      </c>
      <c r="E34" s="11">
        <f t="shared" ref="E34:E45" si="26">E13+J13+O13+T13+AD13+Y13</f>
        <v>2521171.4900000002</v>
      </c>
      <c r="F34" s="21">
        <f t="shared" ref="F34:F43" si="27">IF(E34,E34/$E$46,"")</f>
        <v>0.37262013702383356</v>
      </c>
      <c r="J34" s="101" t="s">
        <v>3</v>
      </c>
      <c r="K34" s="102"/>
      <c r="L34" s="54">
        <f>B25</f>
        <v>7</v>
      </c>
      <c r="M34" s="8">
        <f>IF(L34,L34/$L$40,"")</f>
        <v>1.8666666666666668E-2</v>
      </c>
      <c r="N34" s="55">
        <f>D25</f>
        <v>2298141.34</v>
      </c>
      <c r="O34" s="55">
        <f>E25</f>
        <v>2660569.04</v>
      </c>
      <c r="P34" s="56">
        <f>IF(O34,O34/$O$40,"")</f>
        <v>0.39322259678819754</v>
      </c>
    </row>
    <row r="35" spans="1:33" s="24" customFormat="1" ht="30" customHeight="1" x14ac:dyDescent="0.3">
      <c r="A35" s="41" t="s">
        <v>18</v>
      </c>
      <c r="B35" s="12">
        <f t="shared" si="23"/>
        <v>5</v>
      </c>
      <c r="C35" s="8">
        <f t="shared" si="24"/>
        <v>1.3333333333333334E-2</v>
      </c>
      <c r="D35" s="13">
        <f t="shared" si="25"/>
        <v>2399002.71</v>
      </c>
      <c r="E35" s="14">
        <f t="shared" si="26"/>
        <v>2782611.3000000003</v>
      </c>
      <c r="F35" s="21">
        <f t="shared" si="27"/>
        <v>0.41126000670825752</v>
      </c>
      <c r="J35" s="97" t="s">
        <v>1</v>
      </c>
      <c r="K35" s="98"/>
      <c r="L35" s="57">
        <f>G25</f>
        <v>349</v>
      </c>
      <c r="M35" s="8">
        <f>IF(L35,L35/$L$40,"")</f>
        <v>0.93066666666666664</v>
      </c>
      <c r="N35" s="58">
        <f>I25</f>
        <v>3356283.37</v>
      </c>
      <c r="O35" s="58">
        <f>J25</f>
        <v>3892326.8304000003</v>
      </c>
      <c r="P35" s="56">
        <f>IF(O35,O35/$O$40,"")</f>
        <v>0.57527199662454997</v>
      </c>
    </row>
    <row r="36" spans="1:33" ht="30" customHeight="1" x14ac:dyDescent="0.3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97" t="s">
        <v>2</v>
      </c>
      <c r="K36" s="98"/>
      <c r="L36" s="57">
        <f>L25</f>
        <v>19</v>
      </c>
      <c r="M36" s="8">
        <f>IF(L36,L36/$L$40,"")</f>
        <v>5.0666666666666665E-2</v>
      </c>
      <c r="N36" s="58">
        <f>N25</f>
        <v>176171.56</v>
      </c>
      <c r="O36" s="58">
        <f>O25</f>
        <v>213167.58000000002</v>
      </c>
      <c r="P36" s="56">
        <f>IF(O36,O36/$O$40,"")</f>
        <v>3.150540658725242E-2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7" t="s">
        <v>34</v>
      </c>
      <c r="K37" s="98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7" t="s">
        <v>5</v>
      </c>
      <c r="K38" s="98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97" t="s">
        <v>4</v>
      </c>
      <c r="K39" s="98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1</v>
      </c>
      <c r="C40" s="8">
        <f t="shared" si="24"/>
        <v>2.6666666666666666E-3</v>
      </c>
      <c r="D40" s="13">
        <f t="shared" si="25"/>
        <v>777181.19</v>
      </c>
      <c r="E40" s="14">
        <f t="shared" si="26"/>
        <v>777181.19</v>
      </c>
      <c r="F40" s="21">
        <f t="shared" si="27"/>
        <v>0.11486460268918318</v>
      </c>
      <c r="G40" s="24"/>
      <c r="J40" s="99" t="s">
        <v>0</v>
      </c>
      <c r="K40" s="100"/>
      <c r="L40" s="79">
        <f>SUM(L34:L39)</f>
        <v>375</v>
      </c>
      <c r="M40" s="17">
        <f>SUM(M34:M39)</f>
        <v>1</v>
      </c>
      <c r="N40" s="80">
        <f>SUM(N34:N39)</f>
        <v>5830596.2699999996</v>
      </c>
      <c r="O40" s="81">
        <f>SUM(O34:O39)</f>
        <v>6766063.4504000004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12</v>
      </c>
      <c r="C41" s="8">
        <f t="shared" si="24"/>
        <v>3.2000000000000001E-2</v>
      </c>
      <c r="D41" s="13">
        <f t="shared" si="25"/>
        <v>165741.47</v>
      </c>
      <c r="E41" s="14">
        <f t="shared" si="26"/>
        <v>194979.08000000002</v>
      </c>
      <c r="F41" s="21">
        <f t="shared" si="27"/>
        <v>2.8817211282355492E-2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44" t="s">
        <v>32</v>
      </c>
      <c r="B42" s="12">
        <f t="shared" si="23"/>
        <v>345</v>
      </c>
      <c r="C42" s="8">
        <f t="shared" si="24"/>
        <v>0.92</v>
      </c>
      <c r="D42" s="13">
        <f t="shared" si="25"/>
        <v>366759.86</v>
      </c>
      <c r="E42" s="14">
        <f t="shared" si="26"/>
        <v>443779.52</v>
      </c>
      <c r="F42" s="21">
        <f t="shared" si="27"/>
        <v>6.5589027246524614E-2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1</v>
      </c>
      <c r="C45" s="8">
        <f t="shared" ref="C45" si="32">IF(B45,B45/$B$46,"")</f>
        <v>2.6666666666666666E-3</v>
      </c>
      <c r="D45" s="13">
        <f t="shared" si="25"/>
        <v>38298.239999999998</v>
      </c>
      <c r="E45" s="14">
        <f t="shared" si="26"/>
        <v>46340.8704</v>
      </c>
      <c r="F45" s="21">
        <f t="shared" ref="F45" si="33">IF(E45,E45/$E$46,"")</f>
        <v>6.8490150498456215E-3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375</v>
      </c>
      <c r="C46" s="17">
        <f>SUM(C34:C45)</f>
        <v>1</v>
      </c>
      <c r="D46" s="18">
        <f>SUM(D34:D45)</f>
        <v>5830596.2699999996</v>
      </c>
      <c r="E46" s="18">
        <f>SUM(E34:E45)</f>
        <v>6766063.4504000004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zoomScale="80" zoomScaleNormal="80" workbookViewId="0">
      <selection activeCell="A8" sqref="A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45770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de l'Habitatge i la Rehabilitació de Barcelona (IMHAB)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3" t="s">
        <v>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1" ht="30" customHeight="1" thickBot="1" x14ac:dyDescent="0.35">
      <c r="A11" s="138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8" t="s">
        <v>5</v>
      </c>
      <c r="W11" s="119"/>
      <c r="X11" s="119"/>
      <c r="Y11" s="119"/>
      <c r="Z11" s="120"/>
      <c r="AA11" s="115" t="s">
        <v>4</v>
      </c>
      <c r="AB11" s="116"/>
      <c r="AC11" s="116"/>
      <c r="AD11" s="116"/>
      <c r="AE11" s="117"/>
    </row>
    <row r="12" spans="1:31" ht="39" customHeight="1" thickBot="1" x14ac:dyDescent="0.35">
      <c r="A12" s="139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6</v>
      </c>
      <c r="H13" s="20">
        <f t="shared" ref="H13:H21" si="2">IF(G13,G13/$G$25,"")</f>
        <v>1.8749999999999999E-2</v>
      </c>
      <c r="I13" s="4">
        <v>435029.88</v>
      </c>
      <c r="J13" s="5">
        <v>526386.15</v>
      </c>
      <c r="K13" s="21">
        <f t="shared" ref="K13:K21" si="3">IF(J13,J13/$J$25,"")</f>
        <v>0.46616338353049075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18</v>
      </c>
      <c r="B14" s="2">
        <v>4</v>
      </c>
      <c r="C14" s="20">
        <f t="shared" si="0"/>
        <v>0.5714285714285714</v>
      </c>
      <c r="D14" s="6">
        <v>3384725.54</v>
      </c>
      <c r="E14" s="7">
        <v>3751751.78</v>
      </c>
      <c r="F14" s="21">
        <f t="shared" si="1"/>
        <v>0.97617925735314759</v>
      </c>
      <c r="G14" s="2">
        <v>1</v>
      </c>
      <c r="H14" s="20">
        <f t="shared" si="2"/>
        <v>3.1250000000000002E-3</v>
      </c>
      <c r="I14" s="6">
        <v>45000</v>
      </c>
      <c r="J14" s="7">
        <v>54450</v>
      </c>
      <c r="K14" s="21">
        <f t="shared" si="3"/>
        <v>4.8220486487410848E-2</v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>
        <v>1</v>
      </c>
      <c r="M18" s="62">
        <f>IF(L18,L18/$L$25,"")</f>
        <v>1.9230769230769232E-2</v>
      </c>
      <c r="N18" s="65">
        <v>45437.81</v>
      </c>
      <c r="O18" s="66">
        <v>54979.75</v>
      </c>
      <c r="P18" s="63">
        <f>IF(O18,O18/$O$25,"")</f>
        <v>0.48208673128715901</v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>
        <v>3</v>
      </c>
      <c r="C20" s="62">
        <f t="shared" si="0"/>
        <v>0.42857142857142855</v>
      </c>
      <c r="D20" s="65">
        <v>75661.41</v>
      </c>
      <c r="E20" s="66">
        <v>91550.31</v>
      </c>
      <c r="F20" s="21">
        <f t="shared" si="1"/>
        <v>2.3820742646852411E-2</v>
      </c>
      <c r="G20" s="64">
        <v>6</v>
      </c>
      <c r="H20" s="62">
        <f t="shared" si="2"/>
        <v>1.8749999999999999E-2</v>
      </c>
      <c r="I20" s="65">
        <v>56775</v>
      </c>
      <c r="J20" s="66">
        <v>68697.75</v>
      </c>
      <c r="K20" s="63">
        <f t="shared" si="3"/>
        <v>6.0838180451616687E-2</v>
      </c>
      <c r="L20" s="64">
        <v>1</v>
      </c>
      <c r="M20" s="62">
        <f>IF(L20,L20/$L$25,"")</f>
        <v>1.9230769230769232E-2</v>
      </c>
      <c r="N20" s="65">
        <v>9784.7000000000007</v>
      </c>
      <c r="O20" s="66">
        <v>11839.49</v>
      </c>
      <c r="P20" s="63">
        <f>IF(O20,O20/$O$25,"")</f>
        <v>0.10381387754958882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>
        <v>1</v>
      </c>
      <c r="W20" s="62">
        <f t="shared" si="6"/>
        <v>1</v>
      </c>
      <c r="X20" s="65">
        <v>10000</v>
      </c>
      <c r="Y20" s="66">
        <v>12100</v>
      </c>
      <c r="Z20" s="63">
        <f t="shared" si="7"/>
        <v>1</v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307</v>
      </c>
      <c r="H21" s="20">
        <f t="shared" si="2"/>
        <v>0.95937499999999998</v>
      </c>
      <c r="I21" s="6">
        <v>396408.38</v>
      </c>
      <c r="J21" s="7">
        <v>479654.21</v>
      </c>
      <c r="K21" s="21">
        <f t="shared" si="3"/>
        <v>0.42477794953048165</v>
      </c>
      <c r="L21" s="2">
        <v>50</v>
      </c>
      <c r="M21" s="20">
        <f>IF(L21,L21/$L$25,"")</f>
        <v>0.96153846153846156</v>
      </c>
      <c r="N21" s="6">
        <v>39029.83</v>
      </c>
      <c r="O21" s="7">
        <v>47226.11</v>
      </c>
      <c r="P21" s="21">
        <f>IF(O21,O21/$O$25,"")</f>
        <v>0.41409939116325217</v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7</v>
      </c>
      <c r="C25" s="17">
        <f t="shared" si="30"/>
        <v>1</v>
      </c>
      <c r="D25" s="18">
        <f t="shared" si="30"/>
        <v>3460386.95</v>
      </c>
      <c r="E25" s="18">
        <f t="shared" si="30"/>
        <v>3843302.09</v>
      </c>
      <c r="F25" s="19">
        <f t="shared" si="30"/>
        <v>1</v>
      </c>
      <c r="G25" s="16">
        <f t="shared" si="30"/>
        <v>320</v>
      </c>
      <c r="H25" s="17">
        <f t="shared" si="30"/>
        <v>1</v>
      </c>
      <c r="I25" s="18">
        <f t="shared" si="30"/>
        <v>933213.26</v>
      </c>
      <c r="J25" s="18">
        <f t="shared" si="30"/>
        <v>1129188.1100000001</v>
      </c>
      <c r="K25" s="19">
        <f t="shared" si="30"/>
        <v>1</v>
      </c>
      <c r="L25" s="16">
        <f t="shared" si="30"/>
        <v>52</v>
      </c>
      <c r="M25" s="17">
        <f t="shared" si="30"/>
        <v>1</v>
      </c>
      <c r="N25" s="18">
        <f t="shared" si="30"/>
        <v>94252.34</v>
      </c>
      <c r="O25" s="18">
        <f t="shared" si="30"/>
        <v>114045.35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1</v>
      </c>
      <c r="W25" s="17">
        <f t="shared" si="30"/>
        <v>1</v>
      </c>
      <c r="X25" s="18">
        <f t="shared" si="30"/>
        <v>10000</v>
      </c>
      <c r="Y25" s="18">
        <f t="shared" si="30"/>
        <v>12100</v>
      </c>
      <c r="Z25" s="19">
        <f t="shared" si="30"/>
        <v>1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customHeight="1" x14ac:dyDescent="0.3">
      <c r="A27" s="14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5" t="str">
        <f>'CONTRACTACIO 1r TR 2024'!A28:Q28</f>
        <v>https://bcnroc.ajuntament.barcelona.cat/jspui/bitstream/11703/135210/3/GM_Pressupost2024.pdf#page=247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21" t="s">
        <v>10</v>
      </c>
      <c r="B31" s="126" t="s">
        <v>17</v>
      </c>
      <c r="C31" s="127"/>
      <c r="D31" s="127"/>
      <c r="E31" s="127"/>
      <c r="F31" s="128"/>
      <c r="G31" s="24"/>
      <c r="J31" s="132" t="s">
        <v>15</v>
      </c>
      <c r="K31" s="133"/>
      <c r="L31" s="126" t="s">
        <v>16</v>
      </c>
      <c r="M31" s="127"/>
      <c r="N31" s="127"/>
      <c r="O31" s="127"/>
      <c r="P31" s="12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2"/>
      <c r="B32" s="141"/>
      <c r="C32" s="142"/>
      <c r="D32" s="142"/>
      <c r="E32" s="142"/>
      <c r="F32" s="143"/>
      <c r="G32" s="24"/>
      <c r="J32" s="134"/>
      <c r="K32" s="135"/>
      <c r="L32" s="129"/>
      <c r="M32" s="130"/>
      <c r="N32" s="130"/>
      <c r="O32" s="130"/>
      <c r="P32" s="13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6"/>
      <c r="K33" s="13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6</v>
      </c>
      <c r="C34" s="8">
        <f t="shared" ref="C34:C45" si="32">IF(B34,B34/$B$46,"")</f>
        <v>1.5789473684210527E-2</v>
      </c>
      <c r="D34" s="10">
        <f t="shared" ref="D34:D42" si="33">D13+I13+N13+S13+AC13+X13</f>
        <v>435029.88</v>
      </c>
      <c r="E34" s="11">
        <f t="shared" ref="E34:E42" si="34">E13+J13+O13+T13+AD13+Y13</f>
        <v>526386.15</v>
      </c>
      <c r="F34" s="21">
        <f t="shared" ref="F34:F42" si="35">IF(E34,E34/$E$46,"")</f>
        <v>0.10324059149511089</v>
      </c>
      <c r="J34" s="101" t="s">
        <v>3</v>
      </c>
      <c r="K34" s="102"/>
      <c r="L34" s="54">
        <f>B25</f>
        <v>7</v>
      </c>
      <c r="M34" s="8">
        <f t="shared" ref="M34:M39" si="36">IF(L34,L34/$L$40,"")</f>
        <v>1.8421052631578946E-2</v>
      </c>
      <c r="N34" s="55">
        <f>D25</f>
        <v>3460386.95</v>
      </c>
      <c r="O34" s="55">
        <f>E25</f>
        <v>3843302.09</v>
      </c>
      <c r="P34" s="56">
        <f t="shared" ref="P34:P39" si="37">IF(O34,O34/$O$40,"")</f>
        <v>0.75379031356732296</v>
      </c>
    </row>
    <row r="35" spans="1:33" s="24" customFormat="1" ht="30" customHeight="1" x14ac:dyDescent="0.3">
      <c r="A35" s="41" t="s">
        <v>18</v>
      </c>
      <c r="B35" s="12">
        <f t="shared" si="31"/>
        <v>5</v>
      </c>
      <c r="C35" s="8">
        <f t="shared" si="32"/>
        <v>1.3157894736842105E-2</v>
      </c>
      <c r="D35" s="13">
        <f t="shared" si="33"/>
        <v>3429725.54</v>
      </c>
      <c r="E35" s="14">
        <f t="shared" si="34"/>
        <v>3806201.78</v>
      </c>
      <c r="F35" s="21">
        <f t="shared" si="35"/>
        <v>0.74651379622534497</v>
      </c>
      <c r="J35" s="97" t="s">
        <v>1</v>
      </c>
      <c r="K35" s="98"/>
      <c r="L35" s="57">
        <f>G25</f>
        <v>320</v>
      </c>
      <c r="M35" s="8">
        <f t="shared" si="36"/>
        <v>0.84210526315789469</v>
      </c>
      <c r="N35" s="58">
        <f>I25</f>
        <v>933213.26</v>
      </c>
      <c r="O35" s="58">
        <f>J25</f>
        <v>1129188.1100000001</v>
      </c>
      <c r="P35" s="56">
        <f t="shared" si="37"/>
        <v>0.22146868489158833</v>
      </c>
    </row>
    <row r="36" spans="1:33" ht="30" customHeight="1" x14ac:dyDescent="0.3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97" t="s">
        <v>2</v>
      </c>
      <c r="K36" s="98"/>
      <c r="L36" s="57">
        <f>L25</f>
        <v>52</v>
      </c>
      <c r="M36" s="8">
        <f t="shared" si="36"/>
        <v>0.1368421052631579</v>
      </c>
      <c r="N36" s="58">
        <f>N25</f>
        <v>94252.34</v>
      </c>
      <c r="O36" s="58">
        <f>O25</f>
        <v>114045.35</v>
      </c>
      <c r="P36" s="56">
        <f t="shared" si="37"/>
        <v>2.236781760171111E-2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7" t="s">
        <v>34</v>
      </c>
      <c r="K37" s="98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7" t="s">
        <v>5</v>
      </c>
      <c r="K38" s="98"/>
      <c r="L38" s="57">
        <f>V25</f>
        <v>1</v>
      </c>
      <c r="M38" s="8">
        <f t="shared" si="36"/>
        <v>2.631578947368421E-3</v>
      </c>
      <c r="N38" s="58">
        <f>X25</f>
        <v>10000</v>
      </c>
      <c r="O38" s="58">
        <f>Y25</f>
        <v>12100</v>
      </c>
      <c r="P38" s="56">
        <f t="shared" si="37"/>
        <v>2.3731839393776634E-3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1</v>
      </c>
      <c r="C39" s="8">
        <f t="shared" si="32"/>
        <v>2.631578947368421E-3</v>
      </c>
      <c r="D39" s="13">
        <f t="shared" si="33"/>
        <v>45437.81</v>
      </c>
      <c r="E39" s="22">
        <f t="shared" si="34"/>
        <v>54979.75</v>
      </c>
      <c r="F39" s="21">
        <f t="shared" si="35"/>
        <v>1.0783228073636289E-2</v>
      </c>
      <c r="G39" s="24"/>
      <c r="J39" s="97" t="s">
        <v>4</v>
      </c>
      <c r="K39" s="98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0</v>
      </c>
      <c r="C40" s="8" t="str">
        <f t="shared" si="32"/>
        <v/>
      </c>
      <c r="D40" s="13">
        <f t="shared" si="33"/>
        <v>0</v>
      </c>
      <c r="E40" s="14">
        <f t="shared" si="34"/>
        <v>0</v>
      </c>
      <c r="F40" s="21" t="str">
        <f t="shared" si="35"/>
        <v/>
      </c>
      <c r="G40" s="24"/>
      <c r="J40" s="99" t="s">
        <v>0</v>
      </c>
      <c r="K40" s="100"/>
      <c r="L40" s="79">
        <f>SUM(L34:L39)</f>
        <v>380</v>
      </c>
      <c r="M40" s="17">
        <f>SUM(M34:M39)</f>
        <v>0.99999999999999989</v>
      </c>
      <c r="N40" s="80">
        <f>SUM(N34:N39)</f>
        <v>4497852.55</v>
      </c>
      <c r="O40" s="81">
        <f>SUM(O34:O39)</f>
        <v>5098635.55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11</v>
      </c>
      <c r="C41" s="8">
        <f t="shared" si="32"/>
        <v>2.8947368421052631E-2</v>
      </c>
      <c r="D41" s="13">
        <f t="shared" si="33"/>
        <v>152221.11000000002</v>
      </c>
      <c r="E41" s="14">
        <f t="shared" si="34"/>
        <v>184187.55</v>
      </c>
      <c r="F41" s="21">
        <f t="shared" si="35"/>
        <v>3.6124870701927304E-2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3">
      <c r="A42" s="44" t="s">
        <v>32</v>
      </c>
      <c r="B42" s="12">
        <f t="shared" si="31"/>
        <v>357</v>
      </c>
      <c r="C42" s="8">
        <f t="shared" si="32"/>
        <v>0.93947368421052635</v>
      </c>
      <c r="D42" s="13">
        <f t="shared" si="33"/>
        <v>435438.21</v>
      </c>
      <c r="E42" s="14">
        <f t="shared" si="34"/>
        <v>526880.32000000007</v>
      </c>
      <c r="F42" s="21">
        <f t="shared" si="35"/>
        <v>0.1033375135039805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380</v>
      </c>
      <c r="C46" s="17">
        <f>SUM(C34:C45)</f>
        <v>1</v>
      </c>
      <c r="D46" s="18">
        <f>SUM(D34:D45)</f>
        <v>4497852.55</v>
      </c>
      <c r="E46" s="18">
        <f>SUM(E34:E45)</f>
        <v>5098635.55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algorithmName="SHA-512" hashValue="MTBnnfhyhMGo6tozrfMp7tN5jmGPairH4GdJIdKUWdtDrt5Ur+zkupsmBrm6GUD+udsHTyJqTGs1NcgPmRKmuw==" saltValue="95LcSTcP7wf46Mil7CBr8A==" spinCount="100000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A27" zoomScale="80" zoomScaleNormal="80" workbookViewId="0">
      <selection activeCell="J46" sqref="J46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57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Institut Municipal de l'Habitatge i la Rehabilitació de Barcelona (IMHAB)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46" t="s">
        <v>6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8"/>
    </row>
    <row r="11" spans="1:31" ht="30" customHeight="1" thickBot="1" x14ac:dyDescent="0.35">
      <c r="A11" s="149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5" t="s">
        <v>4</v>
      </c>
      <c r="W11" s="116"/>
      <c r="X11" s="116"/>
      <c r="Y11" s="116"/>
      <c r="Z11" s="117"/>
      <c r="AA11" s="118" t="s">
        <v>5</v>
      </c>
      <c r="AB11" s="119"/>
      <c r="AC11" s="119"/>
      <c r="AD11" s="119"/>
      <c r="AE11" s="120"/>
    </row>
    <row r="12" spans="1:31" ht="39" customHeight="1" thickBot="1" x14ac:dyDescent="0.35">
      <c r="A12" s="150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1</v>
      </c>
      <c r="C13" s="20">
        <f t="shared" ref="C13:C24" si="0">IF(B13,B13/$B$25,"")</f>
        <v>2.9411764705882353E-2</v>
      </c>
      <c r="D13" s="10">
        <f>'CONTRACTACIO 1r TR 2024'!D13+'CONTRACTACIO 2n TR 2024'!D13+'CONTRACTACIO 3r TR 2024'!D13+'CONTRACTACIO 4t TR 2024'!D13</f>
        <v>6095386.5800000001</v>
      </c>
      <c r="E13" s="10">
        <f>'CONTRACTACIO 1r TR 2024'!E13+'CONTRACTACIO 2n TR 2024'!E13+'CONTRACTACIO 3r TR 2024'!E13+'CONTRACTACIO 4t TR 2024'!E13</f>
        <v>6704925.2380000008</v>
      </c>
      <c r="F13" s="21">
        <f t="shared" ref="F13:F24" si="1">IF(E13,E13/$E$25,"")</f>
        <v>0.4034540383738392</v>
      </c>
      <c r="G13" s="9">
        <f>'CONTRACTACIO 1r TR 2024'!G13+'CONTRACTACIO 2n TR 2024'!G13+'CONTRACTACIO 3r TR 2024'!G13+'CONTRACTACIO 4t TR 2024'!G13</f>
        <v>30</v>
      </c>
      <c r="H13" s="20">
        <f t="shared" ref="H13:H24" si="2">IF(G13,G13/$G$25,"")</f>
        <v>1.8738288569643973E-2</v>
      </c>
      <c r="I13" s="10">
        <f>'CONTRACTACIO 1r TR 2024'!I13+'CONTRACTACIO 2n TR 2024'!I13+'CONTRACTACIO 3r TR 2024'!I13+'CONTRACTACIO 4t TR 2024'!I13</f>
        <v>7887749.4100000001</v>
      </c>
      <c r="J13" s="10">
        <f>'CONTRACTACIO 1r TR 2024'!J13+'CONTRACTACIO 2n TR 2024'!J13+'CONTRACTACIO 3r TR 2024'!J13+'CONTRACTACIO 4t TR 2024'!J13</f>
        <v>9544176.7799999993</v>
      </c>
      <c r="K13" s="21">
        <f t="shared" ref="K13:K24" si="3">IF(J13,J13/$J$25,"")</f>
        <v>0.7088841807347348</v>
      </c>
      <c r="L13" s="9">
        <f>'CONTRACTACIO 1r TR 2024'!L13+'CONTRACTACIO 2n TR 2024'!L13+'CONTRACTACIO 3r TR 2024'!L13+'CONTRACTACIO 4t TR 2024'!L13</f>
        <v>1</v>
      </c>
      <c r="M13" s="20">
        <f t="shared" ref="M13:M24" si="4">IF(L13,L13/$L$25,"")</f>
        <v>6.5359477124183009E-3</v>
      </c>
      <c r="N13" s="10">
        <f>'CONTRACTACIO 1r TR 2024'!N13+'CONTRACTACIO 2n TR 2024'!N13+'CONTRACTACIO 3r TR 2024'!N13+'CONTRACTACIO 4t TR 2024'!N13</f>
        <v>155000</v>
      </c>
      <c r="O13" s="10">
        <f>'CONTRACTACIO 1r TR 2024'!O13+'CONTRACTACIO 2n TR 2024'!O13+'CONTRACTACIO 3r TR 2024'!O13+'CONTRACTACIO 4t TR 2024'!O13</f>
        <v>187550</v>
      </c>
      <c r="P13" s="21">
        <f t="shared" ref="P13:P24" si="5">IF(O13,O13/$O$25,"")</f>
        <v>0.22782129174572813</v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18</v>
      </c>
      <c r="C14" s="20">
        <f t="shared" si="0"/>
        <v>0.52941176470588236</v>
      </c>
      <c r="D14" s="13">
        <f>'CONTRACTACIO 1r TR 2024'!D14+'CONTRACTACIO 2n TR 2024'!D14+'CONTRACTACIO 3r TR 2024'!D14+'CONTRACTACIO 4t TR 2024'!D14</f>
        <v>8380706.1200000001</v>
      </c>
      <c r="E14" s="13">
        <f>'CONTRACTACIO 1r TR 2024'!E14+'CONTRACTACIO 2n TR 2024'!E14+'CONTRACTACIO 3r TR 2024'!E14+'CONTRACTACIO 4t TR 2024'!E14</f>
        <v>9432175.6099999994</v>
      </c>
      <c r="F14" s="21">
        <f t="shared" si="1"/>
        <v>0.56756029417575582</v>
      </c>
      <c r="G14" s="9">
        <f>'CONTRACTACIO 1r TR 2024'!G14+'CONTRACTACIO 2n TR 2024'!G14+'CONTRACTACIO 3r TR 2024'!G14+'CONTRACTACIO 4t TR 2024'!G14</f>
        <v>6</v>
      </c>
      <c r="H14" s="20">
        <f t="shared" si="2"/>
        <v>3.7476577139287947E-3</v>
      </c>
      <c r="I14" s="13">
        <f>'CONTRACTACIO 1r TR 2024'!I14+'CONTRACTACIO 2n TR 2024'!I14+'CONTRACTACIO 3r TR 2024'!I14+'CONTRACTACIO 4t TR 2024'!I14</f>
        <v>338985.81</v>
      </c>
      <c r="J14" s="13">
        <f>'CONTRACTACIO 1r TR 2024'!J14+'CONTRACTACIO 2n TR 2024'!J14+'CONTRACTACIO 3r TR 2024'!J14+'CONTRACTACIO 4t TR 2024'!J14</f>
        <v>410172.82999999996</v>
      </c>
      <c r="K14" s="21">
        <f t="shared" si="3"/>
        <v>3.046517654236049E-2</v>
      </c>
      <c r="L14" s="9">
        <f>'CONTRACTACIO 1r TR 2024'!L14+'CONTRACTACIO 2n TR 2024'!L14+'CONTRACTACIO 3r TR 2024'!L14+'CONTRACTACIO 4t TR 2024'!L14</f>
        <v>1</v>
      </c>
      <c r="M14" s="20">
        <f t="shared" si="4"/>
        <v>6.5359477124183009E-3</v>
      </c>
      <c r="N14" s="13">
        <f>'CONTRACTACIO 1r TR 2024'!N14+'CONTRACTACIO 2n TR 2024'!N14+'CONTRACTACIO 3r TR 2024'!N14+'CONTRACTACIO 4t TR 2024'!N14</f>
        <v>58878.6</v>
      </c>
      <c r="O14" s="13">
        <f>'CONTRACTACIO 1r TR 2024'!O14+'CONTRACTACIO 2n TR 2024'!O14+'CONTRACTACIO 3r TR 2024'!O14+'CONTRACTACIO 4t TR 2024'!O14</f>
        <v>71243.106</v>
      </c>
      <c r="P14" s="21">
        <f t="shared" si="5"/>
        <v>8.6540636826967915E-2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4</v>
      </c>
      <c r="H15" s="20">
        <f t="shared" si="2"/>
        <v>2.4984384759525295E-3</v>
      </c>
      <c r="I15" s="13">
        <f>'CONTRACTACIO 1r TR 2024'!I15+'CONTRACTACIO 2n TR 2024'!I15+'CONTRACTACIO 3r TR 2024'!I15+'CONTRACTACIO 4t TR 2024'!I15</f>
        <v>71165</v>
      </c>
      <c r="J15" s="13">
        <f>'CONTRACTACIO 1r TR 2024'!J15+'CONTRACTACIO 2n TR 2024'!J15+'CONTRACTACIO 3r TR 2024'!J15+'CONTRACTACIO 4t TR 2024'!J15</f>
        <v>86109.65</v>
      </c>
      <c r="K15" s="21">
        <f t="shared" si="3"/>
        <v>6.3957080951726423E-3</v>
      </c>
      <c r="L15" s="9">
        <f>'CONTRACTACIO 1r TR 2024'!L15+'CONTRACTACIO 2n TR 2024'!L15+'CONTRACTACIO 3r TR 2024'!L15+'CONTRACTACIO 4t TR 2024'!L15</f>
        <v>1</v>
      </c>
      <c r="M15" s="20">
        <f t="shared" si="4"/>
        <v>6.5359477124183009E-3</v>
      </c>
      <c r="N15" s="13">
        <f>'CONTRACTACIO 1r TR 2024'!N15+'CONTRACTACIO 2n TR 2024'!N15+'CONTRACTACIO 3r TR 2024'!N15+'CONTRACTACIO 4t TR 2024'!N15</f>
        <v>59900</v>
      </c>
      <c r="O15" s="13">
        <f>'CONTRACTACIO 1r TR 2024'!O15+'CONTRACTACIO 2n TR 2024'!O15+'CONTRACTACIO 3r TR 2024'!O15+'CONTRACTACIO 4t TR 2024'!O15</f>
        <v>72479</v>
      </c>
      <c r="P15" s="21">
        <f t="shared" si="5"/>
        <v>8.8041905648832991E-2</v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0</v>
      </c>
      <c r="H18" s="20" t="str">
        <f t="shared" si="2"/>
        <v/>
      </c>
      <c r="I18" s="13">
        <f>'CONTRACTACIO 1r TR 2024'!I18+'CONTRACTACIO 2n TR 2024'!I18+'CONTRACTACIO 3r TR 2024'!I18+'CONTRACTACIO 4t TR 2024'!I18</f>
        <v>0</v>
      </c>
      <c r="J18" s="13">
        <f>'CONTRACTACIO 1r TR 2024'!J18+'CONTRACTACIO 2n TR 2024'!J18+'CONTRACTACIO 3r TR 2024'!J18+'CONTRACTACIO 4t TR 2024'!J18</f>
        <v>0</v>
      </c>
      <c r="K18" s="21" t="str">
        <f t="shared" si="3"/>
        <v/>
      </c>
      <c r="L18" s="9">
        <f>'CONTRACTACIO 1r TR 2024'!L18+'CONTRACTACIO 2n TR 2024'!L18+'CONTRACTACIO 3r TR 2024'!L18+'CONTRACTACIO 4t TR 2024'!L18</f>
        <v>3</v>
      </c>
      <c r="M18" s="20">
        <f t="shared" si="4"/>
        <v>1.9607843137254902E-2</v>
      </c>
      <c r="N18" s="13">
        <f>'CONTRACTACIO 1r TR 2024'!N18+'CONTRACTACIO 2n TR 2024'!N18+'CONTRACTACIO 3r TR 2024'!N18+'CONTRACTACIO 4t TR 2024'!N18</f>
        <v>262373.86</v>
      </c>
      <c r="O18" s="13">
        <f>'CONTRACTACIO 1r TR 2024'!O18+'CONTRACTACIO 2n TR 2024'!O18+'CONTRACTACIO 3r TR 2024'!O18+'CONTRACTACIO 4t TR 2024'!O18</f>
        <v>317472.37</v>
      </c>
      <c r="P18" s="21">
        <f t="shared" si="5"/>
        <v>0.38564097801641023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2</v>
      </c>
      <c r="H19" s="20">
        <f t="shared" si="2"/>
        <v>1.2492192379762648E-3</v>
      </c>
      <c r="I19" s="13">
        <f>'CONTRACTACIO 1r TR 2024'!I19+'CONTRACTACIO 2n TR 2024'!I19+'CONTRACTACIO 3r TR 2024'!I19+'CONTRACTACIO 4t TR 2024'!I19</f>
        <v>797181.19</v>
      </c>
      <c r="J19" s="13">
        <f>'CONTRACTACIO 1r TR 2024'!J19+'CONTRACTACIO 2n TR 2024'!J19+'CONTRACTACIO 3r TR 2024'!J19+'CONTRACTACIO 4t TR 2024'!J19</f>
        <v>801381.19</v>
      </c>
      <c r="K19" s="21">
        <f t="shared" si="3"/>
        <v>5.9521786050716556E-2</v>
      </c>
      <c r="L19" s="9">
        <f>'CONTRACTACIO 1r TR 2024'!L19+'CONTRACTACIO 2n TR 2024'!L19+'CONTRACTACIO 3r TR 2024'!L19+'CONTRACTACIO 4t TR 2024'!L19</f>
        <v>1</v>
      </c>
      <c r="M19" s="20">
        <f t="shared" si="4"/>
        <v>6.5359477124183009E-3</v>
      </c>
      <c r="N19" s="13">
        <f>'CONTRACTACIO 1r TR 2024'!N19+'CONTRACTACIO 2n TR 2024'!N19+'CONTRACTACIO 3r TR 2024'!N19+'CONTRACTACIO 4t TR 2024'!N19</f>
        <v>8927.7000000000007</v>
      </c>
      <c r="O19" s="13">
        <f>'CONTRACTACIO 1r TR 2024'!O19+'CONTRACTACIO 2n TR 2024'!O19+'CONTRACTACIO 3r TR 2024'!O19+'CONTRACTACIO 4t TR 2024'!O19</f>
        <v>10802.52</v>
      </c>
      <c r="P19" s="21">
        <f t="shared" si="5"/>
        <v>1.3122069104287194E-2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14</v>
      </c>
      <c r="C20" s="20">
        <f t="shared" si="0"/>
        <v>0.41176470588235292</v>
      </c>
      <c r="D20" s="13">
        <f>'CONTRACTACIO 1r TR 2024'!D20+'CONTRACTACIO 2n TR 2024'!D20+'CONTRACTACIO 3r TR 2024'!D20+'CONTRACTACIO 4t TR 2024'!D20</f>
        <v>343910.28</v>
      </c>
      <c r="E20" s="13">
        <f>'CONTRACTACIO 1r TR 2024'!E20+'CONTRACTACIO 2n TR 2024'!E20+'CONTRACTACIO 3r TR 2024'!E20+'CONTRACTACIO 4t TR 2024'!E20</f>
        <v>416131.44</v>
      </c>
      <c r="F20" s="21">
        <f t="shared" si="1"/>
        <v>2.5039788514092443E-2</v>
      </c>
      <c r="G20" s="9">
        <f>'CONTRACTACIO 1r TR 2024'!G20+'CONTRACTACIO 2n TR 2024'!G20+'CONTRACTACIO 3r TR 2024'!G20+'CONTRACTACIO 4t TR 2024'!G20</f>
        <v>39</v>
      </c>
      <c r="H20" s="20">
        <f t="shared" si="2"/>
        <v>2.4359775140537165E-2</v>
      </c>
      <c r="I20" s="13">
        <f>'CONTRACTACIO 1r TR 2024'!I20+'CONTRACTACIO 2n TR 2024'!I20+'CONTRACTACIO 3r TR 2024'!I20+'CONTRACTACIO 4t TR 2024'!I20</f>
        <v>459495.85000000003</v>
      </c>
      <c r="J20" s="13">
        <f>'CONTRACTACIO 1r TR 2024'!J20+'CONTRACTACIO 2n TR 2024'!J20+'CONTRACTACIO 3r TR 2024'!J20+'CONTRACTACIO 4t TR 2024'!J20</f>
        <v>550573.13</v>
      </c>
      <c r="K20" s="21">
        <f t="shared" si="3"/>
        <v>4.089326834478528E-2</v>
      </c>
      <c r="L20" s="9">
        <f>'CONTRACTACIO 1r TR 2024'!L20+'CONTRACTACIO 2n TR 2024'!L20+'CONTRACTACIO 3r TR 2024'!L20+'CONTRACTACIO 4t TR 2024'!L20</f>
        <v>1</v>
      </c>
      <c r="M20" s="20">
        <f t="shared" si="4"/>
        <v>6.5359477124183009E-3</v>
      </c>
      <c r="N20" s="13">
        <f>'CONTRACTACIO 1r TR 2024'!N20+'CONTRACTACIO 2n TR 2024'!N20+'CONTRACTACIO 3r TR 2024'!N20+'CONTRACTACIO 4t TR 2024'!N20</f>
        <v>9784.7000000000007</v>
      </c>
      <c r="O20" s="13">
        <f>'CONTRACTACIO 1r TR 2024'!O20+'CONTRACTACIO 2n TR 2024'!O20+'CONTRACTACIO 3r TR 2024'!O20+'CONTRACTACIO 4t TR 2024'!O20</f>
        <v>11839.49</v>
      </c>
      <c r="P20" s="21">
        <f t="shared" si="5"/>
        <v>1.4381700375423251E-2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1</v>
      </c>
      <c r="AB20" s="20">
        <f t="shared" si="10"/>
        <v>1</v>
      </c>
      <c r="AC20" s="13">
        <f>'CONTRACTACIO 1r TR 2024'!X20+'CONTRACTACIO 2n TR 2024'!X20+'CONTRACTACIO 3r TR 2024'!X20+'CONTRACTACIO 4t TR 2024'!X20</f>
        <v>10000</v>
      </c>
      <c r="AD20" s="13">
        <f>'CONTRACTACIO 1r TR 2024'!Y20+'CONTRACTACIO 2n TR 2024'!Y20+'CONTRACTACIO 3r TR 2024'!Y20+'CONTRACTACIO 4t TR 2024'!Y20</f>
        <v>12100</v>
      </c>
      <c r="AE20" s="21">
        <f t="shared" si="11"/>
        <v>1</v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1519</v>
      </c>
      <c r="H21" s="20">
        <f t="shared" si="2"/>
        <v>0.94878201124297312</v>
      </c>
      <c r="I21" s="13">
        <f>'CONTRACTACIO 1r TR 2024'!I21+'CONTRACTACIO 2n TR 2024'!I21+'CONTRACTACIO 3r TR 2024'!I21+'CONTRACTACIO 4t TR 2024'!I21</f>
        <v>1673476.5299999998</v>
      </c>
      <c r="J21" s="13">
        <f>'CONTRACTACIO 1r TR 2024'!J21+'CONTRACTACIO 2n TR 2024'!J21+'CONTRACTACIO 3r TR 2024'!J21+'CONTRACTACIO 4t TR 2024'!J21</f>
        <v>2024907.2300000014</v>
      </c>
      <c r="K21" s="21">
        <f t="shared" si="3"/>
        <v>0.15039795845047124</v>
      </c>
      <c r="L21" s="9">
        <f>'CONTRACTACIO 1r TR 2024'!L21+'CONTRACTACIO 2n TR 2024'!L21+'CONTRACTACIO 3r TR 2024'!L21+'CONTRACTACIO 4t TR 2024'!L21</f>
        <v>145</v>
      </c>
      <c r="M21" s="20">
        <f t="shared" si="4"/>
        <v>0.94771241830065356</v>
      </c>
      <c r="N21" s="13">
        <f>'CONTRACTACIO 1r TR 2024'!N21+'CONTRACTACIO 2n TR 2024'!N21+'CONTRACTACIO 3r TR 2024'!N21+'CONTRACTACIO 4t TR 2024'!N21</f>
        <v>125492.95</v>
      </c>
      <c r="O21" s="13">
        <f>'CONTRACTACIO 1r TR 2024'!O21+'CONTRACTACIO 2n TR 2024'!O21+'CONTRACTACIO 3r TR 2024'!O21+'CONTRACTACIO 4t TR 2024'!O21</f>
        <v>151846.49</v>
      </c>
      <c r="P21" s="21">
        <f t="shared" si="5"/>
        <v>0.18445141828235023</v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1</v>
      </c>
      <c r="C24" s="62">
        <f t="shared" si="0"/>
        <v>2.9411764705882353E-2</v>
      </c>
      <c r="D24" s="73">
        <f>'CONTRACTACIO 1r TR 2024'!D24+'CONTRACTACIO 2n TR 2024'!D24+'CONTRACTACIO 3r TR 2024'!D24+'CONTRACTACIO 4t TR 2024'!D24</f>
        <v>54194.879999999997</v>
      </c>
      <c r="E24" s="74">
        <f>'CONTRACTACIO 1r TR 2024'!E24+'CONTRACTACIO 2n TR 2024'!E24+'CONTRACTACIO 3r TR 2024'!E24+'CONTRACTACIO 4t TR 2024'!E24</f>
        <v>65575.804799999998</v>
      </c>
      <c r="F24" s="63">
        <f t="shared" si="1"/>
        <v>3.9458789363125456E-3</v>
      </c>
      <c r="G24" s="77">
        <f>'CONTRACTACIO 1r TR 2024'!G24+'CONTRACTACIO 2n TR 2024'!G24+'CONTRACTACIO 3r TR 2024'!G24+'CONTRACTACIO 4t TR 2024'!G24</f>
        <v>1</v>
      </c>
      <c r="H24" s="62">
        <f t="shared" si="2"/>
        <v>6.2460961898813238E-4</v>
      </c>
      <c r="I24" s="73">
        <f>'CONTRACTACIO 1r TR 2024'!I24+'CONTRACTACIO 2n TR 2024'!I24+'CONTRACTACIO 3r TR 2024'!I24+'CONTRACTACIO 4t TR 2024'!I24</f>
        <v>38298.239999999998</v>
      </c>
      <c r="J24" s="74">
        <f>'CONTRACTACIO 1r TR 2024'!J24+'CONTRACTACIO 2n TR 2024'!J24+'CONTRACTACIO 3r TR 2024'!J24+'CONTRACTACIO 4t TR 2024'!J24</f>
        <v>46340.8704</v>
      </c>
      <c r="K24" s="63">
        <f t="shared" si="3"/>
        <v>3.4419217817587958E-3</v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34</v>
      </c>
      <c r="C25" s="17">
        <f t="shared" si="12"/>
        <v>1</v>
      </c>
      <c r="D25" s="18">
        <f t="shared" si="12"/>
        <v>14874197.859999999</v>
      </c>
      <c r="E25" s="18">
        <f t="shared" si="12"/>
        <v>16618808.092800001</v>
      </c>
      <c r="F25" s="19">
        <f t="shared" si="12"/>
        <v>1</v>
      </c>
      <c r="G25" s="16">
        <f t="shared" si="12"/>
        <v>1601</v>
      </c>
      <c r="H25" s="17">
        <f t="shared" si="12"/>
        <v>1</v>
      </c>
      <c r="I25" s="18">
        <f t="shared" si="12"/>
        <v>11266352.029999999</v>
      </c>
      <c r="J25" s="18">
        <f t="shared" si="12"/>
        <v>13463661.680400003</v>
      </c>
      <c r="K25" s="19">
        <f t="shared" si="12"/>
        <v>0.99999999999999978</v>
      </c>
      <c r="L25" s="16">
        <f t="shared" si="12"/>
        <v>153</v>
      </c>
      <c r="M25" s="17">
        <f t="shared" si="12"/>
        <v>1</v>
      </c>
      <c r="N25" s="18">
        <f t="shared" si="12"/>
        <v>680357.80999999982</v>
      </c>
      <c r="O25" s="18">
        <f t="shared" si="12"/>
        <v>823232.97600000002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1</v>
      </c>
      <c r="AB25" s="17">
        <f t="shared" si="12"/>
        <v>1</v>
      </c>
      <c r="AC25" s="18">
        <f t="shared" si="12"/>
        <v>10000</v>
      </c>
      <c r="AD25" s="18">
        <f t="shared" si="12"/>
        <v>12100</v>
      </c>
      <c r="AE25" s="19">
        <f t="shared" si="12"/>
        <v>1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customHeight="1" x14ac:dyDescent="0.3">
      <c r="A27" s="14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customHeight="1" x14ac:dyDescent="0.3">
      <c r="A28" s="145" t="str">
        <f>'CONTRACTACIO 1r TR 2024'!A28:Q28</f>
        <v>https://bcnroc.ajuntament.barcelona.cat/jspui/bitstream/11703/135210/3/GM_Pressupost2024.pdf#page=247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51" t="s">
        <v>10</v>
      </c>
      <c r="B31" s="154" t="s">
        <v>17</v>
      </c>
      <c r="C31" s="155"/>
      <c r="D31" s="155"/>
      <c r="E31" s="155"/>
      <c r="F31" s="156"/>
      <c r="G31" s="24"/>
      <c r="H31" s="47"/>
      <c r="I31" s="47"/>
      <c r="J31" s="160" t="s">
        <v>15</v>
      </c>
      <c r="K31" s="161"/>
      <c r="L31" s="154" t="s">
        <v>16</v>
      </c>
      <c r="M31" s="155"/>
      <c r="N31" s="155"/>
      <c r="O31" s="155"/>
      <c r="P31" s="156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52"/>
      <c r="B32" s="157"/>
      <c r="C32" s="158"/>
      <c r="D32" s="158"/>
      <c r="E32" s="158"/>
      <c r="F32" s="159"/>
      <c r="G32" s="24"/>
      <c r="J32" s="162"/>
      <c r="K32" s="163"/>
      <c r="L32" s="166"/>
      <c r="M32" s="167"/>
      <c r="N32" s="167"/>
      <c r="O32" s="167"/>
      <c r="P32" s="168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200000000000003" customHeight="1" thickBot="1" x14ac:dyDescent="0.35">
      <c r="A33" s="153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4"/>
      <c r="K33" s="165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32</v>
      </c>
      <c r="C34" s="8">
        <f t="shared" ref="C34:C40" si="14">IF(B34,B34/$B$46,"")</f>
        <v>1.7887087758524316E-2</v>
      </c>
      <c r="D34" s="10">
        <f t="shared" ref="D34:D43" si="15">D13+I13+N13+S13+X13+AC13</f>
        <v>14138135.99</v>
      </c>
      <c r="E34" s="11">
        <f t="shared" ref="E34:E43" si="16">E13+J13+O13+T13+Y13+AD13</f>
        <v>16436652.017999999</v>
      </c>
      <c r="F34" s="21">
        <f t="shared" ref="F34:F40" si="17">IF(E34,E34/$E$46,"")</f>
        <v>0.5316241956561838</v>
      </c>
      <c r="J34" s="101" t="s">
        <v>3</v>
      </c>
      <c r="K34" s="102"/>
      <c r="L34" s="54">
        <f>B25</f>
        <v>34</v>
      </c>
      <c r="M34" s="8">
        <f t="shared" ref="M34:M39" si="18">IF(L34,L34/$L$40,"")</f>
        <v>1.9005030743432086E-2</v>
      </c>
      <c r="N34" s="55">
        <f>D25</f>
        <v>14874197.859999999</v>
      </c>
      <c r="O34" s="55">
        <f>E25</f>
        <v>16618808.092800001</v>
      </c>
      <c r="P34" s="56">
        <f t="shared" ref="P34:P39" si="19">IF(O34,O34/$O$40,"")</f>
        <v>0.53751581985333707</v>
      </c>
    </row>
    <row r="35" spans="1:33" s="24" customFormat="1" ht="30" customHeight="1" x14ac:dyDescent="0.3">
      <c r="A35" s="41" t="s">
        <v>18</v>
      </c>
      <c r="B35" s="12">
        <f t="shared" si="13"/>
        <v>25</v>
      </c>
      <c r="C35" s="8">
        <f t="shared" si="14"/>
        <v>1.3974287311347122E-2</v>
      </c>
      <c r="D35" s="13">
        <f t="shared" si="15"/>
        <v>8778570.5299999993</v>
      </c>
      <c r="E35" s="14">
        <f t="shared" si="16"/>
        <v>9913591.5460000001</v>
      </c>
      <c r="F35" s="21">
        <f t="shared" si="17"/>
        <v>0.32064346960284928</v>
      </c>
      <c r="J35" s="97" t="s">
        <v>1</v>
      </c>
      <c r="K35" s="98"/>
      <c r="L35" s="57">
        <f>G25</f>
        <v>1601</v>
      </c>
      <c r="M35" s="8">
        <f t="shared" si="18"/>
        <v>0.89491335941866967</v>
      </c>
      <c r="N35" s="58">
        <f>I25</f>
        <v>11266352.029999999</v>
      </c>
      <c r="O35" s="58">
        <f>J25</f>
        <v>13463661.680400003</v>
      </c>
      <c r="P35" s="56">
        <f t="shared" si="19"/>
        <v>0.43546631659484192</v>
      </c>
    </row>
    <row r="36" spans="1:33" s="24" customFormat="1" ht="30" customHeight="1" x14ac:dyDescent="0.3">
      <c r="A36" s="41" t="s">
        <v>19</v>
      </c>
      <c r="B36" s="12">
        <f t="shared" si="13"/>
        <v>5</v>
      </c>
      <c r="C36" s="8">
        <f t="shared" si="14"/>
        <v>2.7948574622694241E-3</v>
      </c>
      <c r="D36" s="13">
        <f t="shared" si="15"/>
        <v>131065</v>
      </c>
      <c r="E36" s="14">
        <f t="shared" si="16"/>
        <v>158588.65</v>
      </c>
      <c r="F36" s="21">
        <f t="shared" si="17"/>
        <v>5.1293635348683853E-3</v>
      </c>
      <c r="J36" s="97" t="s">
        <v>2</v>
      </c>
      <c r="K36" s="98"/>
      <c r="L36" s="57">
        <f>L25</f>
        <v>153</v>
      </c>
      <c r="M36" s="8">
        <f t="shared" si="18"/>
        <v>8.5522638345444379E-2</v>
      </c>
      <c r="N36" s="58">
        <f>N25</f>
        <v>680357.80999999982</v>
      </c>
      <c r="O36" s="58">
        <f>O25</f>
        <v>823232.97600000002</v>
      </c>
      <c r="P36" s="56">
        <f t="shared" si="19"/>
        <v>2.6626503269909795E-2</v>
      </c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97" t="s">
        <v>34</v>
      </c>
      <c r="K37" s="98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7" t="s">
        <v>5</v>
      </c>
      <c r="K38" s="98"/>
      <c r="L38" s="57">
        <f>AA25</f>
        <v>1</v>
      </c>
      <c r="M38" s="8">
        <f t="shared" si="18"/>
        <v>5.5897149245388487E-4</v>
      </c>
      <c r="N38" s="58">
        <f>AC25</f>
        <v>10000</v>
      </c>
      <c r="O38" s="58">
        <f>AD25</f>
        <v>12100</v>
      </c>
      <c r="P38" s="56">
        <f t="shared" si="19"/>
        <v>3.9136028191114216E-4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3</v>
      </c>
      <c r="C39" s="8">
        <f t="shared" si="14"/>
        <v>1.6769144773616546E-3</v>
      </c>
      <c r="D39" s="13">
        <f t="shared" si="15"/>
        <v>262373.86</v>
      </c>
      <c r="E39" s="22">
        <f t="shared" si="16"/>
        <v>317472.37</v>
      </c>
      <c r="F39" s="21">
        <f t="shared" si="17"/>
        <v>1.026827076216516E-2</v>
      </c>
      <c r="G39" s="24"/>
      <c r="H39" s="24"/>
      <c r="I39" s="24"/>
      <c r="J39" s="97" t="s">
        <v>4</v>
      </c>
      <c r="K39" s="98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3</v>
      </c>
      <c r="C40" s="8">
        <f t="shared" si="14"/>
        <v>1.6769144773616546E-3</v>
      </c>
      <c r="D40" s="13">
        <f t="shared" si="15"/>
        <v>806108.8899999999</v>
      </c>
      <c r="E40" s="14">
        <f t="shared" si="16"/>
        <v>812183.71</v>
      </c>
      <c r="F40" s="21">
        <f t="shared" si="17"/>
        <v>2.6269127744565069E-2</v>
      </c>
      <c r="G40" s="24"/>
      <c r="H40" s="24"/>
      <c r="I40" s="24"/>
      <c r="J40" s="99" t="s">
        <v>0</v>
      </c>
      <c r="K40" s="100"/>
      <c r="L40" s="79">
        <f>SUM(L34:L39)</f>
        <v>1789</v>
      </c>
      <c r="M40" s="17">
        <f>SUM(M34:M39)</f>
        <v>1</v>
      </c>
      <c r="N40" s="80">
        <f>SUM(N34:N39)</f>
        <v>26830907.699999999</v>
      </c>
      <c r="O40" s="81">
        <f>SUM(O34:O39)</f>
        <v>30917802.749200005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55</v>
      </c>
      <c r="C41" s="8">
        <f>IF(B41,B41/$B$46,"")</f>
        <v>3.0743432084963666E-2</v>
      </c>
      <c r="D41" s="13">
        <f t="shared" si="15"/>
        <v>823190.83000000007</v>
      </c>
      <c r="E41" s="14">
        <f t="shared" si="16"/>
        <v>990644.06</v>
      </c>
      <c r="F41" s="21">
        <f>IF(E41,E41/$E$46,"")</f>
        <v>3.2041218065718885E-2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4" t="s">
        <v>32</v>
      </c>
      <c r="B42" s="12">
        <f t="shared" si="13"/>
        <v>1664</v>
      </c>
      <c r="C42" s="8">
        <f>IF(B42,B42/$B$46,"")</f>
        <v>0.93012856344326444</v>
      </c>
      <c r="D42" s="13">
        <f t="shared" si="15"/>
        <v>1798969.4799999997</v>
      </c>
      <c r="E42" s="14">
        <f t="shared" si="16"/>
        <v>2176753.7200000016</v>
      </c>
      <c r="F42" s="21">
        <f>IF(E42,E42/$E$46,"")</f>
        <v>7.0404541281845298E-2</v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2</v>
      </c>
      <c r="C45" s="8">
        <f>IF(B45,B45/$B$46,"")</f>
        <v>1.1179429849077697E-3</v>
      </c>
      <c r="D45" s="13">
        <f t="shared" ref="D45" si="24">D24+I24+N24+S24+X24+AC24</f>
        <v>92493.119999999995</v>
      </c>
      <c r="E45" s="14">
        <f t="shared" ref="E45" si="25">E24+J24+O24+T24+Y24+AD24</f>
        <v>111916.6752</v>
      </c>
      <c r="F45" s="21">
        <f>IF(E45,E45/$E$46,"")</f>
        <v>3.6198133518041105E-3</v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1789</v>
      </c>
      <c r="C46" s="17">
        <f>SUM(C34:C45)</f>
        <v>1</v>
      </c>
      <c r="D46" s="18">
        <f>SUM(D34:D45)</f>
        <v>26830907.700000003</v>
      </c>
      <c r="E46" s="18">
        <f>SUM(E34:E45)</f>
        <v>30917802.749200001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2020-02-14T09:12:43Z</cp:lastPrinted>
  <dcterms:created xsi:type="dcterms:W3CDTF">2016-02-03T12:33:15Z</dcterms:created>
  <dcterms:modified xsi:type="dcterms:W3CDTF">2025-06-20T11:20:13Z</dcterms:modified>
</cp:coreProperties>
</file>