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I\"/>
    </mc:Choice>
  </mc:AlternateContent>
  <xr:revisionPtr revIDLastSave="0" documentId="8_{7FB64610-551D-4E93-A573-CCF01A77CE2A}" xr6:coauthVersionLast="47" xr6:coauthVersionMax="47" xr10:uidLastSave="{00000000-0000-0000-0000-000000000000}"/>
  <bookViews>
    <workbookView xWindow="-60" yWindow="-60" windowWidth="28920" windowHeight="15720" tabRatio="700" firstSheet="3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F44" i="4"/>
  <c r="D44" i="4"/>
  <c r="B44" i="4"/>
  <c r="C44" i="4" s="1"/>
  <c r="E44" i="1"/>
  <c r="D44" i="1"/>
  <c r="B44" i="1"/>
  <c r="AE23" i="6"/>
  <c r="AB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C23" i="7"/>
  <c r="AA23" i="7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D23" i="7"/>
  <c r="B23" i="7"/>
  <c r="B8" i="7"/>
  <c r="B8" i="6"/>
  <c r="B8" i="5"/>
  <c r="B8" i="4"/>
  <c r="AD22" i="7"/>
  <c r="AE22" i="7"/>
  <c r="AC22" i="7"/>
  <c r="AA22" i="7"/>
  <c r="AB22" i="7" s="1"/>
  <c r="Y22" i="7"/>
  <c r="Z22" i="7" s="1"/>
  <c r="X22" i="7"/>
  <c r="D43" i="7" s="1"/>
  <c r="V22" i="7"/>
  <c r="W22" i="7" s="1"/>
  <c r="T22" i="7"/>
  <c r="U22" i="7" s="1"/>
  <c r="S22" i="7"/>
  <c r="Q22" i="7"/>
  <c r="R22" i="7"/>
  <c r="O22" i="7"/>
  <c r="P22" i="7" s="1"/>
  <c r="N22" i="7"/>
  <c r="L22" i="7"/>
  <c r="M22" i="7"/>
  <c r="J22" i="7"/>
  <c r="E43" i="7" s="1"/>
  <c r="F43" i="7" s="1"/>
  <c r="I22" i="7"/>
  <c r="G22" i="7"/>
  <c r="E22" i="7"/>
  <c r="D22" i="7"/>
  <c r="B22" i="7"/>
  <c r="B43" i="7" s="1"/>
  <c r="C43" i="7" s="1"/>
  <c r="E43" i="6"/>
  <c r="F43" i="6" s="1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B16" i="7"/>
  <c r="C16" i="7" s="1"/>
  <c r="D16" i="7"/>
  <c r="J24" i="7"/>
  <c r="E24" i="7"/>
  <c r="O24" i="7"/>
  <c r="P24" i="7"/>
  <c r="T24" i="7"/>
  <c r="U24" i="7" s="1"/>
  <c r="Y24" i="7"/>
  <c r="Z24" i="7" s="1"/>
  <c r="AD24" i="7"/>
  <c r="AE24" i="7"/>
  <c r="E13" i="7"/>
  <c r="J13" i="7"/>
  <c r="O13" i="7"/>
  <c r="T13" i="7"/>
  <c r="Y13" i="7"/>
  <c r="Z13" i="7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 s="1"/>
  <c r="T16" i="7"/>
  <c r="Y16" i="7"/>
  <c r="AD16" i="7"/>
  <c r="J17" i="7"/>
  <c r="K17" i="7"/>
  <c r="O17" i="7"/>
  <c r="E17" i="7"/>
  <c r="F17" i="7" s="1"/>
  <c r="T17" i="7"/>
  <c r="U17" i="7"/>
  <c r="Y17" i="7"/>
  <c r="Z17" i="7" s="1"/>
  <c r="AD17" i="7"/>
  <c r="J18" i="7"/>
  <c r="O18" i="7"/>
  <c r="AD18" i="7"/>
  <c r="E18" i="7"/>
  <c r="T18" i="7"/>
  <c r="Y18" i="7"/>
  <c r="Z18" i="7" s="1"/>
  <c r="J19" i="7"/>
  <c r="O19" i="7"/>
  <c r="AD19" i="7"/>
  <c r="AE19" i="7" s="1"/>
  <c r="E19" i="7"/>
  <c r="F19" i="7" s="1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37" i="7" s="1"/>
  <c r="D13" i="7"/>
  <c r="I13" i="7"/>
  <c r="N13" i="7"/>
  <c r="S13" i="7"/>
  <c r="X13" i="7"/>
  <c r="AC13" i="7"/>
  <c r="AC25" i="7" s="1"/>
  <c r="N38" i="7" s="1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X25" i="7" s="1"/>
  <c r="N39" i="7" s="1"/>
  <c r="I19" i="7"/>
  <c r="N19" i="7"/>
  <c r="AC19" i="7"/>
  <c r="D19" i="7"/>
  <c r="S19" i="7"/>
  <c r="X19" i="7"/>
  <c r="G24" i="7"/>
  <c r="B24" i="7"/>
  <c r="L24" i="7"/>
  <c r="M24" i="7" s="1"/>
  <c r="Q24" i="7"/>
  <c r="R24" i="7"/>
  <c r="V24" i="7"/>
  <c r="W24" i="7"/>
  <c r="AA24" i="7"/>
  <c r="AB24" i="7" s="1"/>
  <c r="G16" i="7"/>
  <c r="L16" i="7"/>
  <c r="Q16" i="7"/>
  <c r="V16" i="7"/>
  <c r="W16" i="7" s="1"/>
  <c r="AA16" i="7"/>
  <c r="AB16" i="7"/>
  <c r="B13" i="7"/>
  <c r="G13" i="7"/>
  <c r="L13" i="7"/>
  <c r="Q13" i="7"/>
  <c r="V13" i="7"/>
  <c r="W13" i="7"/>
  <c r="AA13" i="7"/>
  <c r="AB13" i="7" s="1"/>
  <c r="B20" i="7"/>
  <c r="G20" i="7"/>
  <c r="L20" i="7"/>
  <c r="AA20" i="7"/>
  <c r="Q20" i="7"/>
  <c r="R20" i="7" s="1"/>
  <c r="V20" i="7"/>
  <c r="B21" i="7"/>
  <c r="C21" i="7" s="1"/>
  <c r="G21" i="7"/>
  <c r="L21" i="7"/>
  <c r="M21" i="7" s="1"/>
  <c r="AA21" i="7"/>
  <c r="AB21" i="7"/>
  <c r="Q21" i="7"/>
  <c r="R21" i="7" s="1"/>
  <c r="V21" i="7"/>
  <c r="W21" i="7"/>
  <c r="G14" i="7"/>
  <c r="L14" i="7"/>
  <c r="B14" i="7"/>
  <c r="Q14" i="7"/>
  <c r="R14" i="7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/>
  <c r="G17" i="7"/>
  <c r="H17" i="7" s="1"/>
  <c r="L17" i="7"/>
  <c r="M17" i="7" s="1"/>
  <c r="B17" i="7"/>
  <c r="C17" i="7"/>
  <c r="Q17" i="7"/>
  <c r="V17" i="7"/>
  <c r="W17" i="7"/>
  <c r="AA17" i="7"/>
  <c r="G18" i="7"/>
  <c r="L18" i="7"/>
  <c r="AA18" i="7"/>
  <c r="B18" i="7"/>
  <c r="Q18" i="7"/>
  <c r="R18" i="7" s="1"/>
  <c r="V18" i="7"/>
  <c r="W18" i="7"/>
  <c r="G19" i="7"/>
  <c r="L19" i="7"/>
  <c r="AA19" i="7"/>
  <c r="B19" i="7"/>
  <c r="C19" i="7" s="1"/>
  <c r="Q19" i="7"/>
  <c r="R19" i="7"/>
  <c r="V19" i="7"/>
  <c r="W19" i="7"/>
  <c r="U18" i="7"/>
  <c r="J25" i="6"/>
  <c r="K23" i="6" s="1"/>
  <c r="E25" i="6"/>
  <c r="O25" i="6"/>
  <c r="O36" i="6" s="1"/>
  <c r="Y25" i="6"/>
  <c r="Z23" i="6" s="1"/>
  <c r="T25" i="6"/>
  <c r="O37" i="6" s="1"/>
  <c r="P37" i="6" s="1"/>
  <c r="AD25" i="6"/>
  <c r="O39" i="6"/>
  <c r="P39" i="6" s="1"/>
  <c r="I25" i="6"/>
  <c r="N35" i="6" s="1"/>
  <c r="D25" i="6"/>
  <c r="N34" i="6" s="1"/>
  <c r="N25" i="6"/>
  <c r="N36" i="6" s="1"/>
  <c r="X25" i="6"/>
  <c r="N38" i="6" s="1"/>
  <c r="S25" i="6"/>
  <c r="N37" i="6"/>
  <c r="AC25" i="6"/>
  <c r="N39" i="6" s="1"/>
  <c r="G25" i="6"/>
  <c r="H13" i="6" s="1"/>
  <c r="H15" i="6"/>
  <c r="B25" i="6"/>
  <c r="L25" i="6"/>
  <c r="L36" i="6" s="1"/>
  <c r="V25" i="6"/>
  <c r="W23" i="6" s="1"/>
  <c r="Q25" i="6"/>
  <c r="L37" i="6" s="1"/>
  <c r="M37" i="6" s="1"/>
  <c r="AA25" i="6"/>
  <c r="L39" i="6" s="1"/>
  <c r="M39" i="6" s="1"/>
  <c r="E45" i="6"/>
  <c r="E34" i="6"/>
  <c r="E35" i="6"/>
  <c r="E36" i="6"/>
  <c r="E37" i="6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B34" i="6"/>
  <c r="B35" i="6"/>
  <c r="B36" i="6"/>
  <c r="B37" i="6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25" i="6" s="1"/>
  <c r="AB17" i="6"/>
  <c r="AB18" i="6"/>
  <c r="AB19" i="6"/>
  <c r="AB20" i="6"/>
  <c r="AB21" i="6"/>
  <c r="AB24" i="6"/>
  <c r="Z13" i="6"/>
  <c r="Z14" i="6"/>
  <c r="Z15" i="6"/>
  <c r="Z16" i="6"/>
  <c r="Z17" i="6"/>
  <c r="Z19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25" i="6" s="1"/>
  <c r="R14" i="6"/>
  <c r="R15" i="6"/>
  <c r="R17" i="6"/>
  <c r="R18" i="6"/>
  <c r="R19" i="6"/>
  <c r="R20" i="6"/>
  <c r="R21" i="6"/>
  <c r="R24" i="6"/>
  <c r="P16" i="6"/>
  <c r="P21" i="6"/>
  <c r="P24" i="6"/>
  <c r="M16" i="6"/>
  <c r="M21" i="6"/>
  <c r="M24" i="6"/>
  <c r="K16" i="6"/>
  <c r="K17" i="6"/>
  <c r="H16" i="6"/>
  <c r="H17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/>
  <c r="P39" i="5" s="1"/>
  <c r="AC25" i="5"/>
  <c r="N39" i="5"/>
  <c r="AA25" i="5"/>
  <c r="L39" i="5"/>
  <c r="E25" i="5"/>
  <c r="O34" i="5"/>
  <c r="J25" i="5"/>
  <c r="K23" i="5" s="1"/>
  <c r="O25" i="5"/>
  <c r="O36" i="5" s="1"/>
  <c r="T25" i="5"/>
  <c r="O37" i="5"/>
  <c r="Y25" i="5"/>
  <c r="Z18" i="5"/>
  <c r="D25" i="5"/>
  <c r="N34" i="5"/>
  <c r="I25" i="5"/>
  <c r="N35" i="5" s="1"/>
  <c r="N25" i="5"/>
  <c r="N36" i="5" s="1"/>
  <c r="S25" i="5"/>
  <c r="N37" i="5"/>
  <c r="X25" i="5"/>
  <c r="N38" i="5"/>
  <c r="B25" i="5"/>
  <c r="L34" i="5"/>
  <c r="G25" i="5"/>
  <c r="L35" i="5" s="1"/>
  <c r="L25" i="5"/>
  <c r="L36" i="5" s="1"/>
  <c r="Q25" i="5"/>
  <c r="L37" i="5"/>
  <c r="V25" i="5"/>
  <c r="L38" i="5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25" i="5" s="1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6" i="5"/>
  <c r="M17" i="5"/>
  <c r="M19" i="5"/>
  <c r="M21" i="5"/>
  <c r="K16" i="5"/>
  <c r="K17" i="5"/>
  <c r="H16" i="5"/>
  <c r="H17" i="5"/>
  <c r="H19" i="5"/>
  <c r="F13" i="5"/>
  <c r="F25" i="5" s="1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E38" i="4"/>
  <c r="E39" i="4"/>
  <c r="E40" i="4"/>
  <c r="E41" i="4"/>
  <c r="E42" i="4"/>
  <c r="D45" i="4"/>
  <c r="B45" i="4"/>
  <c r="B42" i="4"/>
  <c r="B34" i="4"/>
  <c r="B35" i="4"/>
  <c r="B36" i="4"/>
  <c r="B37" i="4"/>
  <c r="C37" i="4"/>
  <c r="B38" i="4"/>
  <c r="B39" i="4"/>
  <c r="B40" i="4"/>
  <c r="B41" i="4"/>
  <c r="AE13" i="4"/>
  <c r="AE14" i="4"/>
  <c r="AE25" i="4" s="1"/>
  <c r="AE15" i="4"/>
  <c r="AE16" i="4"/>
  <c r="AE17" i="4"/>
  <c r="AE18" i="4"/>
  <c r="AE19" i="4"/>
  <c r="AE20" i="4"/>
  <c r="AE21" i="4"/>
  <c r="AE24" i="4"/>
  <c r="AD25" i="4"/>
  <c r="O39" i="4"/>
  <c r="P39" i="4" s="1"/>
  <c r="AC25" i="4"/>
  <c r="N39" i="4" s="1"/>
  <c r="AB13" i="4"/>
  <c r="AB14" i="4"/>
  <c r="AB15" i="4"/>
  <c r="AB16" i="4"/>
  <c r="AB17" i="4"/>
  <c r="AB25" i="4" s="1"/>
  <c r="AB18" i="4"/>
  <c r="AB19" i="4"/>
  <c r="AB20" i="4"/>
  <c r="AB21" i="4"/>
  <c r="AB24" i="4"/>
  <c r="AA25" i="4"/>
  <c r="Z13" i="4"/>
  <c r="Z14" i="4"/>
  <c r="Z15" i="4"/>
  <c r="Z16" i="4"/>
  <c r="Z18" i="4"/>
  <c r="Z19" i="4"/>
  <c r="Y25" i="4"/>
  <c r="Z20" i="4"/>
  <c r="Z24" i="4"/>
  <c r="X25" i="4"/>
  <c r="N38" i="4" s="1"/>
  <c r="W13" i="4"/>
  <c r="W25" i="4" s="1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25" i="4" s="1"/>
  <c r="U15" i="4"/>
  <c r="U16" i="4"/>
  <c r="U17" i="4"/>
  <c r="U18" i="4"/>
  <c r="U19" i="4"/>
  <c r="U20" i="4"/>
  <c r="U21" i="4"/>
  <c r="U24" i="4"/>
  <c r="S25" i="4"/>
  <c r="N37" i="4" s="1"/>
  <c r="Q25" i="4"/>
  <c r="R13" i="4"/>
  <c r="R25" i="4" s="1"/>
  <c r="R14" i="4"/>
  <c r="R15" i="4"/>
  <c r="R16" i="4"/>
  <c r="R17" i="4"/>
  <c r="R18" i="4"/>
  <c r="R19" i="4"/>
  <c r="R20" i="4"/>
  <c r="R21" i="4"/>
  <c r="R24" i="4"/>
  <c r="O25" i="4"/>
  <c r="P19" i="4" s="1"/>
  <c r="P17" i="4"/>
  <c r="P24" i="4"/>
  <c r="N25" i="4"/>
  <c r="N36" i="4" s="1"/>
  <c r="L25" i="4"/>
  <c r="M13" i="4" s="1"/>
  <c r="M15" i="4"/>
  <c r="M16" i="4"/>
  <c r="M17" i="4"/>
  <c r="M21" i="4"/>
  <c r="M24" i="4"/>
  <c r="J25" i="4"/>
  <c r="K18" i="4" s="1"/>
  <c r="K16" i="4"/>
  <c r="K17" i="4"/>
  <c r="I25" i="4"/>
  <c r="N35" i="4" s="1"/>
  <c r="G25" i="4"/>
  <c r="H18" i="4" s="1"/>
  <c r="H16" i="4"/>
  <c r="H17" i="4"/>
  <c r="E25" i="4"/>
  <c r="F18" i="4"/>
  <c r="F13" i="4"/>
  <c r="F16" i="4"/>
  <c r="F17" i="4"/>
  <c r="F19" i="4"/>
  <c r="F21" i="4"/>
  <c r="F24" i="4"/>
  <c r="D25" i="4"/>
  <c r="N34" i="4" s="1"/>
  <c r="B25" i="4"/>
  <c r="L34" i="4"/>
  <c r="C16" i="4"/>
  <c r="C17" i="4"/>
  <c r="C19" i="4"/>
  <c r="C21" i="4"/>
  <c r="C24" i="4"/>
  <c r="O37" i="4"/>
  <c r="L39" i="4"/>
  <c r="M39" i="4" s="1"/>
  <c r="D34" i="4"/>
  <c r="D35" i="4"/>
  <c r="D36" i="4"/>
  <c r="D37" i="4"/>
  <c r="D38" i="4"/>
  <c r="D39" i="4"/>
  <c r="D40" i="4"/>
  <c r="D41" i="4"/>
  <c r="D42" i="4"/>
  <c r="J25" i="1"/>
  <c r="K13" i="1" s="1"/>
  <c r="K22" i="1"/>
  <c r="O25" i="1"/>
  <c r="O36" i="1"/>
  <c r="E25" i="1"/>
  <c r="Y25" i="1"/>
  <c r="Z20" i="1" s="1"/>
  <c r="O38" i="1"/>
  <c r="I25" i="1"/>
  <c r="N35" i="1" s="1"/>
  <c r="N25" i="1"/>
  <c r="N36" i="1"/>
  <c r="D25" i="1"/>
  <c r="N34" i="1"/>
  <c r="X25" i="1"/>
  <c r="N38" i="1" s="1"/>
  <c r="G25" i="1"/>
  <c r="H14" i="1" s="1"/>
  <c r="H22" i="1"/>
  <c r="L25" i="1"/>
  <c r="M14" i="1" s="1"/>
  <c r="V25" i="1"/>
  <c r="L38" i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W25" i="1" s="1"/>
  <c r="U24" i="1"/>
  <c r="R24" i="1"/>
  <c r="R21" i="1"/>
  <c r="R20" i="1"/>
  <c r="R19" i="1"/>
  <c r="R18" i="1"/>
  <c r="R17" i="1"/>
  <c r="R16" i="1"/>
  <c r="R15" i="1"/>
  <c r="R14" i="1"/>
  <c r="R25" i="1" s="1"/>
  <c r="P24" i="1"/>
  <c r="P21" i="1"/>
  <c r="P20" i="1"/>
  <c r="P19" i="1"/>
  <c r="P18" i="1"/>
  <c r="P17" i="1"/>
  <c r="P15" i="1"/>
  <c r="P14" i="1"/>
  <c r="M24" i="1"/>
  <c r="M21" i="1"/>
  <c r="M19" i="1"/>
  <c r="M17" i="1"/>
  <c r="M16" i="1"/>
  <c r="M15" i="1"/>
  <c r="K24" i="1"/>
  <c r="K17" i="1"/>
  <c r="K16" i="1"/>
  <c r="K15" i="1"/>
  <c r="H17" i="1"/>
  <c r="H15" i="1"/>
  <c r="C24" i="1"/>
  <c r="C21" i="1"/>
  <c r="C20" i="1"/>
  <c r="C19" i="1"/>
  <c r="C18" i="1"/>
  <c r="C17" i="1"/>
  <c r="C16" i="1"/>
  <c r="C25" i="1" s="1"/>
  <c r="C15" i="1"/>
  <c r="C14" i="1"/>
  <c r="E45" i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C37" i="1" s="1"/>
  <c r="B38" i="1"/>
  <c r="C38" i="1" s="1"/>
  <c r="B39" i="1"/>
  <c r="B40" i="1"/>
  <c r="AE13" i="1"/>
  <c r="AE25" i="1" s="1"/>
  <c r="AD25" i="1"/>
  <c r="AE16" i="1"/>
  <c r="AC25" i="1"/>
  <c r="N39" i="1" s="1"/>
  <c r="AB13" i="1"/>
  <c r="AB25" i="1" s="1"/>
  <c r="AA25" i="1"/>
  <c r="L39" i="1"/>
  <c r="M39" i="1"/>
  <c r="Z13" i="1"/>
  <c r="W13" i="1"/>
  <c r="U13" i="1"/>
  <c r="U14" i="1"/>
  <c r="U15" i="1"/>
  <c r="U16" i="1"/>
  <c r="U25" i="1" s="1"/>
  <c r="U17" i="1"/>
  <c r="U18" i="1"/>
  <c r="U19" i="1"/>
  <c r="U20" i="1"/>
  <c r="U21" i="1"/>
  <c r="T25" i="1"/>
  <c r="O37" i="1" s="1"/>
  <c r="P37" i="1" s="1"/>
  <c r="S25" i="1"/>
  <c r="N37" i="1"/>
  <c r="R13" i="1"/>
  <c r="P13" i="1"/>
  <c r="M13" i="1"/>
  <c r="F14" i="1"/>
  <c r="F15" i="1"/>
  <c r="F16" i="1"/>
  <c r="F17" i="1"/>
  <c r="F18" i="1"/>
  <c r="F25" i="1" s="1"/>
  <c r="F19" i="1"/>
  <c r="F21" i="1"/>
  <c r="P16" i="1"/>
  <c r="P16" i="5"/>
  <c r="P16" i="4"/>
  <c r="O39" i="1"/>
  <c r="P39" i="1" s="1"/>
  <c r="AE16" i="7"/>
  <c r="L37" i="4"/>
  <c r="F22" i="1"/>
  <c r="F23" i="1"/>
  <c r="F24" i="1"/>
  <c r="C22" i="1"/>
  <c r="C23" i="1"/>
  <c r="O34" i="6"/>
  <c r="P34" i="6" s="1"/>
  <c r="F22" i="6"/>
  <c r="L34" i="6"/>
  <c r="C22" i="6"/>
  <c r="F45" i="1"/>
  <c r="Z21" i="6"/>
  <c r="H22" i="6"/>
  <c r="K22" i="6"/>
  <c r="AE25" i="6"/>
  <c r="AB25" i="5"/>
  <c r="M39" i="5"/>
  <c r="H22" i="5"/>
  <c r="O38" i="5"/>
  <c r="P38" i="5" s="1"/>
  <c r="O35" i="5"/>
  <c r="K22" i="5"/>
  <c r="U25" i="5"/>
  <c r="M14" i="4"/>
  <c r="P21" i="4"/>
  <c r="H19" i="4"/>
  <c r="H22" i="4"/>
  <c r="K13" i="4"/>
  <c r="K22" i="4"/>
  <c r="Z21" i="4"/>
  <c r="L34" i="1"/>
  <c r="F20" i="1"/>
  <c r="O34" i="1"/>
  <c r="P34" i="1" s="1"/>
  <c r="F13" i="1"/>
  <c r="C13" i="1"/>
  <c r="H16" i="1"/>
  <c r="H24" i="1"/>
  <c r="Z18" i="6"/>
  <c r="C20" i="6"/>
  <c r="C13" i="6"/>
  <c r="F14" i="6"/>
  <c r="K15" i="6"/>
  <c r="R16" i="6"/>
  <c r="U16" i="6"/>
  <c r="U13" i="6"/>
  <c r="U25" i="6" s="1"/>
  <c r="T25" i="7"/>
  <c r="O37" i="7"/>
  <c r="F13" i="6"/>
  <c r="F25" i="6" s="1"/>
  <c r="W19" i="6"/>
  <c r="W18" i="6"/>
  <c r="K24" i="6"/>
  <c r="H24" i="5"/>
  <c r="H18" i="5"/>
  <c r="K15" i="5"/>
  <c r="K18" i="5"/>
  <c r="K14" i="5"/>
  <c r="K21" i="5"/>
  <c r="P18" i="5"/>
  <c r="P19" i="5"/>
  <c r="H15" i="5"/>
  <c r="K13" i="5"/>
  <c r="W18" i="5"/>
  <c r="Z25" i="5"/>
  <c r="R16" i="5"/>
  <c r="R25" i="5"/>
  <c r="K19" i="5"/>
  <c r="K20" i="5"/>
  <c r="C14" i="5"/>
  <c r="C13" i="5"/>
  <c r="C25" i="5" s="1"/>
  <c r="E25" i="7"/>
  <c r="F23" i="7"/>
  <c r="F43" i="5"/>
  <c r="AE21" i="5"/>
  <c r="AE25" i="5" s="1"/>
  <c r="AE20" i="5"/>
  <c r="C20" i="5"/>
  <c r="F21" i="5"/>
  <c r="F20" i="5"/>
  <c r="P21" i="5"/>
  <c r="E42" i="7"/>
  <c r="C43" i="6"/>
  <c r="S25" i="7"/>
  <c r="N37" i="7" s="1"/>
  <c r="V25" i="7"/>
  <c r="L39" i="7" s="1"/>
  <c r="M39" i="7" s="1"/>
  <c r="Y25" i="7"/>
  <c r="O39" i="7" s="1"/>
  <c r="P39" i="7" s="1"/>
  <c r="Z20" i="7"/>
  <c r="P15" i="4"/>
  <c r="H15" i="4"/>
  <c r="K15" i="4"/>
  <c r="C15" i="4"/>
  <c r="F15" i="4"/>
  <c r="F25" i="4" s="1"/>
  <c r="P14" i="4"/>
  <c r="P13" i="4"/>
  <c r="P18" i="4"/>
  <c r="H24" i="4"/>
  <c r="K24" i="4"/>
  <c r="C14" i="4"/>
  <c r="C25" i="4" s="1"/>
  <c r="F14" i="4"/>
  <c r="F20" i="4"/>
  <c r="H20" i="4"/>
  <c r="W17" i="4"/>
  <c r="O38" i="4"/>
  <c r="P38" i="4" s="1"/>
  <c r="Z17" i="4"/>
  <c r="C18" i="4"/>
  <c r="C20" i="4"/>
  <c r="O34" i="4"/>
  <c r="W20" i="4"/>
  <c r="M20" i="4"/>
  <c r="B46" i="4"/>
  <c r="C34" i="4" s="1"/>
  <c r="O36" i="4"/>
  <c r="P20" i="4"/>
  <c r="F43" i="4"/>
  <c r="K22" i="7"/>
  <c r="Z14" i="7"/>
  <c r="B40" i="7"/>
  <c r="Q25" i="7"/>
  <c r="B25" i="7"/>
  <c r="C24" i="7"/>
  <c r="B37" i="7"/>
  <c r="C37" i="7" s="1"/>
  <c r="E37" i="7"/>
  <c r="F37" i="7" s="1"/>
  <c r="D38" i="7"/>
  <c r="E45" i="7"/>
  <c r="B45" i="7"/>
  <c r="E36" i="7"/>
  <c r="C36" i="1"/>
  <c r="B38" i="7"/>
  <c r="C38" i="7" s="1"/>
  <c r="R17" i="7"/>
  <c r="D25" i="7"/>
  <c r="N34" i="7"/>
  <c r="H22" i="7"/>
  <c r="F38" i="1"/>
  <c r="P17" i="7"/>
  <c r="P16" i="7"/>
  <c r="F37" i="4"/>
  <c r="Z16" i="7"/>
  <c r="F37" i="1"/>
  <c r="M16" i="7"/>
  <c r="F43" i="1"/>
  <c r="F44" i="1"/>
  <c r="F24" i="7"/>
  <c r="C22" i="7"/>
  <c r="C23" i="7"/>
  <c r="C44" i="1"/>
  <c r="Z25" i="4"/>
  <c r="F15" i="7"/>
  <c r="F22" i="7"/>
  <c r="F36" i="1"/>
  <c r="C25" i="6"/>
  <c r="C43" i="5"/>
  <c r="P37" i="5"/>
  <c r="C36" i="4"/>
  <c r="C43" i="4"/>
  <c r="C45" i="1"/>
  <c r="C15" i="7"/>
  <c r="F37" i="6"/>
  <c r="C37" i="6"/>
  <c r="U13" i="7"/>
  <c r="U16" i="7"/>
  <c r="M34" i="6"/>
  <c r="O34" i="7"/>
  <c r="P34" i="7" s="1"/>
  <c r="AB18" i="7"/>
  <c r="AB19" i="7"/>
  <c r="C45" i="5"/>
  <c r="F45" i="5"/>
  <c r="M37" i="5"/>
  <c r="M38" i="5"/>
  <c r="L37" i="7"/>
  <c r="M37" i="7" s="1"/>
  <c r="R16" i="7"/>
  <c r="C37" i="5"/>
  <c r="F37" i="5"/>
  <c r="F18" i="7"/>
  <c r="F21" i="7"/>
  <c r="F13" i="7"/>
  <c r="F14" i="7"/>
  <c r="F20" i="7"/>
  <c r="M34" i="5"/>
  <c r="W20" i="7"/>
  <c r="P34" i="5"/>
  <c r="Z21" i="7"/>
  <c r="AE18" i="7"/>
  <c r="AE21" i="7"/>
  <c r="AE17" i="7"/>
  <c r="F36" i="4"/>
  <c r="C38" i="4"/>
  <c r="F38" i="4"/>
  <c r="P21" i="7"/>
  <c r="F45" i="4"/>
  <c r="C45" i="4"/>
  <c r="K15" i="7"/>
  <c r="K16" i="7"/>
  <c r="AB17" i="7"/>
  <c r="P34" i="4"/>
  <c r="C20" i="7"/>
  <c r="C18" i="7"/>
  <c r="C14" i="7"/>
  <c r="C13" i="7"/>
  <c r="R13" i="7"/>
  <c r="R25" i="7" s="1"/>
  <c r="L34" i="7"/>
  <c r="M34" i="7" s="1"/>
  <c r="H15" i="7"/>
  <c r="H16" i="7"/>
  <c r="M34" i="1"/>
  <c r="P37" i="4"/>
  <c r="M37" i="4"/>
  <c r="M34" i="4"/>
  <c r="P37" i="7"/>
  <c r="F25" i="7" l="1"/>
  <c r="U25" i="7"/>
  <c r="W25" i="7"/>
  <c r="Z25" i="7"/>
  <c r="C25" i="7"/>
  <c r="B36" i="7"/>
  <c r="K14" i="4"/>
  <c r="O35" i="1"/>
  <c r="O40" i="1" s="1"/>
  <c r="P38" i="1" s="1"/>
  <c r="K18" i="1"/>
  <c r="M19" i="4"/>
  <c r="K21" i="4"/>
  <c r="K21" i="1"/>
  <c r="K19" i="1"/>
  <c r="Z25" i="1"/>
  <c r="M18" i="4"/>
  <c r="D40" i="7"/>
  <c r="D36" i="7"/>
  <c r="D42" i="7"/>
  <c r="D45" i="7"/>
  <c r="P25" i="4"/>
  <c r="K14" i="1"/>
  <c r="K20" i="1"/>
  <c r="E38" i="7"/>
  <c r="F38" i="7" s="1"/>
  <c r="E44" i="7"/>
  <c r="AD25" i="7"/>
  <c r="M18" i="6"/>
  <c r="M20" i="6"/>
  <c r="Z20" i="6"/>
  <c r="H23" i="6"/>
  <c r="H24" i="6"/>
  <c r="M13" i="6"/>
  <c r="M19" i="6"/>
  <c r="M14" i="6"/>
  <c r="L35" i="6"/>
  <c r="H19" i="6"/>
  <c r="H14" i="6"/>
  <c r="H18" i="6"/>
  <c r="H20" i="6"/>
  <c r="L38" i="6"/>
  <c r="W25" i="6"/>
  <c r="K19" i="6"/>
  <c r="O35" i="6"/>
  <c r="H21" i="6"/>
  <c r="M15" i="6"/>
  <c r="AA25" i="7"/>
  <c r="B39" i="7"/>
  <c r="B46" i="6"/>
  <c r="B35" i="7"/>
  <c r="B34" i="7"/>
  <c r="D39" i="7"/>
  <c r="O38" i="6"/>
  <c r="AE23" i="7"/>
  <c r="D44" i="7"/>
  <c r="E40" i="7"/>
  <c r="K13" i="6"/>
  <c r="P18" i="6"/>
  <c r="K18" i="6"/>
  <c r="D35" i="7"/>
  <c r="E35" i="7"/>
  <c r="P19" i="6"/>
  <c r="D34" i="7"/>
  <c r="O25" i="7"/>
  <c r="P13" i="7" s="1"/>
  <c r="K21" i="6"/>
  <c r="K14" i="6"/>
  <c r="K20" i="6"/>
  <c r="Z25" i="6"/>
  <c r="O38" i="7"/>
  <c r="AE20" i="7"/>
  <c r="AE25" i="7" s="1"/>
  <c r="P20" i="6"/>
  <c r="P14" i="6"/>
  <c r="P15" i="6"/>
  <c r="D46" i="6"/>
  <c r="N40" i="6"/>
  <c r="E46" i="6"/>
  <c r="P13" i="6"/>
  <c r="E46" i="5"/>
  <c r="F44" i="5" s="1"/>
  <c r="H23" i="5"/>
  <c r="G25" i="7"/>
  <c r="H18" i="7" s="1"/>
  <c r="B44" i="7"/>
  <c r="H20" i="5"/>
  <c r="H21" i="5"/>
  <c r="B42" i="7"/>
  <c r="B46" i="5"/>
  <c r="C36" i="5" s="1"/>
  <c r="M20" i="5"/>
  <c r="M14" i="5"/>
  <c r="M18" i="5"/>
  <c r="M15" i="5"/>
  <c r="M13" i="5"/>
  <c r="L40" i="5"/>
  <c r="M36" i="5" s="1"/>
  <c r="H13" i="5"/>
  <c r="H14" i="5"/>
  <c r="K25" i="5"/>
  <c r="P15" i="5"/>
  <c r="F34" i="5"/>
  <c r="N40" i="5"/>
  <c r="P14" i="5"/>
  <c r="P13" i="5"/>
  <c r="O40" i="5"/>
  <c r="P35" i="5" s="1"/>
  <c r="D46" i="5"/>
  <c r="F35" i="5"/>
  <c r="L25" i="7"/>
  <c r="L36" i="7" s="1"/>
  <c r="M25" i="4"/>
  <c r="C42" i="4"/>
  <c r="H21" i="4"/>
  <c r="C40" i="4"/>
  <c r="C41" i="4"/>
  <c r="C39" i="4"/>
  <c r="C35" i="4"/>
  <c r="L35" i="4"/>
  <c r="H13" i="4"/>
  <c r="H14" i="4"/>
  <c r="L36" i="4"/>
  <c r="C46" i="4"/>
  <c r="H14" i="7"/>
  <c r="D46" i="4"/>
  <c r="K20" i="4"/>
  <c r="O35" i="4"/>
  <c r="K19" i="4"/>
  <c r="N40" i="4"/>
  <c r="E46" i="4"/>
  <c r="F42" i="4" s="1"/>
  <c r="O40" i="4"/>
  <c r="F34" i="4"/>
  <c r="H13" i="1"/>
  <c r="H21" i="1"/>
  <c r="B41" i="7"/>
  <c r="M20" i="1"/>
  <c r="H20" i="1"/>
  <c r="B46" i="1"/>
  <c r="H19" i="1"/>
  <c r="L36" i="1"/>
  <c r="M18" i="1"/>
  <c r="M25" i="1" s="1"/>
  <c r="C39" i="1"/>
  <c r="C40" i="1"/>
  <c r="L35" i="1"/>
  <c r="L40" i="1" s="1"/>
  <c r="M38" i="1" s="1"/>
  <c r="H18" i="1"/>
  <c r="I25" i="7"/>
  <c r="N35" i="7" s="1"/>
  <c r="D46" i="1"/>
  <c r="D41" i="7"/>
  <c r="E41" i="7"/>
  <c r="P25" i="1"/>
  <c r="N25" i="7"/>
  <c r="N36" i="7" s="1"/>
  <c r="E39" i="7"/>
  <c r="E46" i="1"/>
  <c r="F41" i="1" s="1"/>
  <c r="P36" i="1"/>
  <c r="K25" i="1"/>
  <c r="N40" i="1"/>
  <c r="J25" i="7"/>
  <c r="K24" i="7" s="1"/>
  <c r="P35" i="1"/>
  <c r="E34" i="7"/>
  <c r="F35" i="1" l="1"/>
  <c r="F42" i="1"/>
  <c r="K25" i="4"/>
  <c r="H25" i="4"/>
  <c r="P18" i="7"/>
  <c r="H25" i="6"/>
  <c r="L40" i="6"/>
  <c r="M35" i="6" s="1"/>
  <c r="M25" i="6"/>
  <c r="H24" i="7"/>
  <c r="C41" i="6"/>
  <c r="C45" i="6"/>
  <c r="C34" i="6"/>
  <c r="F44" i="6"/>
  <c r="F45" i="6"/>
  <c r="O40" i="6"/>
  <c r="P35" i="6" s="1"/>
  <c r="D46" i="7"/>
  <c r="B46" i="7"/>
  <c r="C40" i="7" s="1"/>
  <c r="L38" i="7"/>
  <c r="AB20" i="7"/>
  <c r="AB23" i="7"/>
  <c r="C44" i="6"/>
  <c r="C42" i="6"/>
  <c r="C39" i="6"/>
  <c r="C40" i="6"/>
  <c r="C36" i="6"/>
  <c r="C35" i="6"/>
  <c r="H13" i="7"/>
  <c r="H20" i="7"/>
  <c r="H19" i="7"/>
  <c r="O36" i="7"/>
  <c r="P20" i="7"/>
  <c r="P19" i="7"/>
  <c r="P25" i="6"/>
  <c r="P14" i="7"/>
  <c r="P15" i="7"/>
  <c r="K25" i="6"/>
  <c r="F42" i="6"/>
  <c r="F41" i="6"/>
  <c r="F36" i="6"/>
  <c r="F40" i="6"/>
  <c r="F39" i="6"/>
  <c r="F34" i="6"/>
  <c r="F35" i="6"/>
  <c r="K13" i="7"/>
  <c r="K23" i="7"/>
  <c r="F41" i="5"/>
  <c r="F36" i="5"/>
  <c r="F46" i="5" s="1"/>
  <c r="F39" i="5"/>
  <c r="F40" i="5"/>
  <c r="F42" i="5"/>
  <c r="C34" i="5"/>
  <c r="C35" i="5"/>
  <c r="C44" i="5"/>
  <c r="C39" i="5"/>
  <c r="C41" i="5"/>
  <c r="L35" i="7"/>
  <c r="H21" i="7"/>
  <c r="H23" i="7"/>
  <c r="C40" i="5"/>
  <c r="C42" i="5"/>
  <c r="H25" i="5"/>
  <c r="M25" i="5"/>
  <c r="M13" i="7"/>
  <c r="M15" i="7"/>
  <c r="M18" i="7"/>
  <c r="M35" i="5"/>
  <c r="M40" i="5" s="1"/>
  <c r="P36" i="5"/>
  <c r="P40" i="5" s="1"/>
  <c r="P25" i="5"/>
  <c r="M20" i="7"/>
  <c r="M14" i="7"/>
  <c r="M19" i="7"/>
  <c r="L40" i="4"/>
  <c r="M35" i="4" s="1"/>
  <c r="F40" i="4"/>
  <c r="F41" i="4"/>
  <c r="F35" i="4"/>
  <c r="F39" i="4"/>
  <c r="N40" i="7"/>
  <c r="P35" i="4"/>
  <c r="P36" i="4"/>
  <c r="C41" i="1"/>
  <c r="C42" i="1"/>
  <c r="C34" i="1"/>
  <c r="C35" i="1"/>
  <c r="H25" i="1"/>
  <c r="M35" i="1"/>
  <c r="M36" i="1"/>
  <c r="K20" i="7"/>
  <c r="K21" i="7"/>
  <c r="P40" i="1"/>
  <c r="F34" i="1"/>
  <c r="F40" i="1"/>
  <c r="K18" i="7"/>
  <c r="K19" i="7"/>
  <c r="F39" i="1"/>
  <c r="O35" i="7"/>
  <c r="K14" i="7"/>
  <c r="E46" i="7"/>
  <c r="C46" i="5" l="1"/>
  <c r="F46" i="1"/>
  <c r="C39" i="7"/>
  <c r="M38" i="6"/>
  <c r="L40" i="7"/>
  <c r="M36" i="7" s="1"/>
  <c r="AB25" i="7"/>
  <c r="P38" i="6"/>
  <c r="O40" i="7"/>
  <c r="P38" i="7" s="1"/>
  <c r="P36" i="6"/>
  <c r="P40" i="6" s="1"/>
  <c r="M36" i="6"/>
  <c r="C42" i="7"/>
  <c r="C45" i="7"/>
  <c r="F44" i="7"/>
  <c r="F45" i="7"/>
  <c r="C35" i="7"/>
  <c r="C34" i="7"/>
  <c r="C41" i="7"/>
  <c r="C36" i="7"/>
  <c r="C44" i="7"/>
  <c r="H25" i="7"/>
  <c r="C46" i="6"/>
  <c r="P25" i="7"/>
  <c r="F46" i="6"/>
  <c r="M38" i="7"/>
  <c r="M25" i="7"/>
  <c r="F42" i="7"/>
  <c r="F36" i="7"/>
  <c r="M40" i="4"/>
  <c r="M36" i="4"/>
  <c r="F46" i="4"/>
  <c r="K25" i="7"/>
  <c r="P40" i="4"/>
  <c r="C46" i="1"/>
  <c r="M40" i="1"/>
  <c r="F40" i="7"/>
  <c r="F41" i="7"/>
  <c r="F34" i="7"/>
  <c r="F35" i="7"/>
  <c r="F39" i="7"/>
  <c r="P35" i="7"/>
  <c r="M40" i="6" l="1"/>
  <c r="M35" i="7"/>
  <c r="M40" i="7" s="1"/>
  <c r="P36" i="7"/>
  <c r="P40" i="7" s="1"/>
  <c r="C46" i="7"/>
  <c r="F46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<sst xmlns="http://schemas.openxmlformats.org/spreadsheetml/2006/main" count="457" uniqueCount="62">
  <si>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</si>
  <si>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</si>
  <si>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</si>
  <si>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</si>
  <si>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</si>
  <si>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</si>
  <si>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</si>
  <si>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</si>
  <si>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</si>
  <si>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</si>
  <si>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</si>
  <si>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</si>
  <si>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</si>
  <si>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</si>
  <si>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</si>
  <si>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</si>
  <si>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</si>
  <si>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</si>
  <si>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</si>
  <si>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</si>
  <si>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</si>
  <si>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</si>
  <si>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</si>
  <si>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</si>
  <si>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</si>
  <si>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</si>
  <si>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</si>
  <si>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</si>
  <si>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</si>
  <si>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</si>
  <si>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</si>
  <si>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</si>
  <si>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</si>
  <si>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</si>
  <si>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</si>
  <si>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</si>
  <si>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</si>
  <si>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</si>
  <si>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</si>
  <si>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</si>
  <si>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</si>
  <si>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</si>
  <si>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</si>
  <si>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</si>
  <si>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</si>
  <si>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</si>
  <si>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</si>
  <si>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</si>
  <si>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</si>
  <si>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</si>
  <si>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</si>
  <si>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</si>
  <si>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</si>
  <si>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</si>
  <si>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</si>
  <si>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</si>
  <si>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</si>
  <si>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</si>
  <si>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</si>
  <si>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https://ajuntament.barcelona.cat/pressupostos2024/docs/2024/1.%20EXP.%202023-0024%20Pressupost%20General%202024_CEiH%2020.02.24.pdf#page=191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</si>
  <si>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t>
  </si>
  <si>
    <t>Institut Municipal d'Informàtica (IMI)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</si>
</sst>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5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</xf>
    <xf numFmtId="3" fontId="4" fillId="0" borderId="40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Border="1" applyAlignment="1" applyProtection="1">
      <alignment horizontal="center" vertical="center"/>
    </xf>
    <xf numFmtId="3" fontId="3" fillId="0" borderId="37" xfId="0" applyNumberFormat="1" applyFont="1" applyBorder="1" applyAlignment="1" applyProtection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 applyProtection="1">
      <alignment horizontal="right" vertical="center"/>
    </xf>
    <xf numFmtId="10" fontId="3" fillId="0" borderId="4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 applyProtection="1">
      <alignment horizontal="center" vertical="center"/>
    </xf>
    <xf numFmtId="165" fontId="4" fillId="0" borderId="2" xfId="0" quotePrefix="1" applyNumberFormat="1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1" fillId="0" borderId="27" xfId="0" quotePrefix="1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1" fillId="0" borderId="28" xfId="0" quotePrefix="1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1" fillId="0" borderId="32" xfId="0" quotePrefix="1" applyFont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5" fillId="0" borderId="28" xfId="0" quotePrefix="1" applyFont="1" applyBorder="1" applyAlignment="1" applyProtection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2" borderId="0" xfId="0" applyNumberForma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 applyProtection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Fill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24" fillId="2" borderId="35" xfId="0" applyFont="1" applyFill="1" applyBorder="1" applyAlignment="1" applyProtection="1">
      <alignment vertical="center"/>
    </xf>
    <xf numFmtId="165" fontId="24" fillId="0" borderId="1" xfId="0" applyNumberFormat="1" applyFont="1" applyBorder="1" applyAlignment="1" applyProtection="1">
      <alignment horizontal="right" vertical="center"/>
    </xf>
    <xf numFmtId="165" fontId="24" fillId="0" borderId="2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vertical="center"/>
    </xf>
    <xf numFmtId="3" fontId="24" fillId="0" borderId="8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4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44" fillId="2" borderId="2" xfId="0" applyFont="1" applyFill="1" applyBorder="1" applyAlignment="1" applyProtection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Fon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21" fillId="9" borderId="10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 wrapText="1"/>
    </xf>
    <xf numFmtId="0" fontId="22" fillId="9" borderId="19" xfId="0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center" vertical="center"/>
    </xf>
    <xf numFmtId="0" fontId="22" fillId="9" borderId="12" xfId="0" applyFont="1" applyFill="1" applyBorder="1" applyAlignment="1" applyProtection="1">
      <alignment horizontal="center" vertical="center"/>
    </xf>
    <xf numFmtId="0" fontId="22" fillId="9" borderId="2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vertical="center"/>
    </xf>
    <xf numFmtId="0" fontId="22" fillId="9" borderId="21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14" xfId="0" applyFont="1" applyFill="1" applyBorder="1" applyAlignment="1" applyProtection="1">
      <alignment horizontal="center" vertical="center"/>
    </xf>
    <xf numFmtId="0" fontId="22" fillId="9" borderId="15" xfId="0" applyFont="1" applyFill="1" applyBorder="1" applyAlignment="1" applyProtection="1">
      <alignment horizontal="center" vertical="center"/>
    </xf>
    <xf numFmtId="0" fontId="21" fillId="9" borderId="26" xfId="0" applyFont="1" applyFill="1" applyBorder="1" applyAlignment="1" applyProtection="1">
      <alignment horizontal="center" vertical="center"/>
    </xf>
    <xf numFmtId="0" fontId="21" fillId="9" borderId="27" xfId="0" applyFont="1" applyFill="1" applyBorder="1" applyAlignment="1" applyProtection="1">
      <alignment horizontal="center" vertical="center"/>
    </xf>
    <xf numFmtId="0" fontId="21" fillId="9" borderId="28" xfId="0" applyFont="1" applyFill="1" applyBorder="1" applyAlignment="1" applyProtection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</xf>
    <xf numFmtId="0" fontId="21" fillId="9" borderId="16" xfId="0" applyFont="1" applyFill="1" applyBorder="1" applyAlignment="1" applyProtection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6-4A30-B4A5-527435DEAB52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6-4A30-B4A5-527435DEAB52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86-4A30-B4A5-527435DEAB52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6-4A30-B4A5-527435DEAB52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86-4A30-B4A5-527435DEAB52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6-4A30-B4A5-527435DEAB52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6-4A30-B4A5-527435DEAB52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6-4A30-B4A5-527435DEAB52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86-4A30-B4A5-527435DEAB52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86-4A30-B4A5-527435DEAB5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26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13</c:v>
                </c:pt>
                <c:pt idx="7">
                  <c:v>31</c:v>
                </c:pt>
                <c:pt idx="8">
                  <c:v>52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86-4A30-B4A5-527435DE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60-41EA-B410-05DB454E7845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0-41EA-B410-05DB454E7845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60-41EA-B410-05DB454E7845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60-41EA-B410-05DB454E7845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60-41EA-B410-05DB454E7845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60-41EA-B410-05DB454E7845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60-41EA-B410-05DB454E7845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60-41EA-B410-05DB454E7845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60-41EA-B410-05DB454E7845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60-41EA-B410-05DB454E784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22996559.289999999</c:v>
                </c:pt>
                <c:pt idx="1">
                  <c:v>686316.44000000006</c:v>
                </c:pt>
                <c:pt idx="2">
                  <c:v>139427.19</c:v>
                </c:pt>
                <c:pt idx="3">
                  <c:v>0</c:v>
                </c:pt>
                <c:pt idx="4">
                  <c:v>0</c:v>
                </c:pt>
                <c:pt idx="5">
                  <c:v>12274524.08</c:v>
                </c:pt>
                <c:pt idx="6">
                  <c:v>1246539.5499999998</c:v>
                </c:pt>
                <c:pt idx="7">
                  <c:v>326911.92</c:v>
                </c:pt>
                <c:pt idx="8">
                  <c:v>47828.09</c:v>
                </c:pt>
                <c:pt idx="9">
                  <c:v>0</c:v>
                </c:pt>
                <c:pt idx="10">
                  <c:v>2995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60-41EA-B410-05DB454E78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D-4B1F-A4A6-DA7321A24C02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D-4B1F-A4A6-DA7321A24C02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D-4B1F-A4A6-DA7321A24C02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D-4B1F-A4A6-DA7321A24C0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115</c:v>
                </c:pt>
                <c:pt idx="2">
                  <c:v>33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2D-4B1F-A4A6-DA7321A24C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6-4154-AB90-5450B493EEA0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6-4154-AB90-5450B493EEA0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6-4154-AB90-5450B493EEA0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6-4154-AB90-5450B493EEA0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6-4154-AB90-5450B493EEA0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6-4154-AB90-5450B493EEA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25101892.899999999</c:v>
                </c:pt>
                <c:pt idx="2">
                  <c:v>12559337.859999999</c:v>
                </c:pt>
                <c:pt idx="3">
                  <c:v>0</c:v>
                </c:pt>
                <c:pt idx="4">
                  <c:v>59870.8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06-4154-AB90-5450B493EE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juntament.barcelona.cat/pressupostos2024/docs/2024/1.%20EXP.%202023-0024%20Pressupost%20General%202024_CEiH%2020.02.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31" zoomScale="85" zoomScaleNormal="85" workbookViewId="0">
      <selection activeCell="E39" sqref="E39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ht="14.45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4.45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4.45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x14ac:dyDescent="0.3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35">
      <c r="A6" s="29"/>
      <c r="B6" s="26"/>
      <c r="H6" s="26"/>
      <c r="N6" s="26"/>
    </row>
    <row r="7" spans="1:31" s="25" customFormat="1" ht="24.75" customHeight="1" x14ac:dyDescent="0.25">
      <c r="A7" s="30" t="s">
        <v>41</v>
      </c>
      <c r="B7" s="31" t="s">
        <v>53</v>
      </c>
      <c r="C7" s="32"/>
      <c r="D7" s="32"/>
      <c r="E7" s="32"/>
      <c r="F7" s="32"/>
      <c r="G7" s="33"/>
      <c r="H7" s="73"/>
      <c r="I7" s="90" t="s">
        <v>46</v>
      </c>
      <c r="J7" s="91">
        <v>45427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24" t="s">
        <v>61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4">
      <c r="A10" s="25"/>
      <c r="B10" s="128" t="s">
        <v>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30"/>
    </row>
    <row r="11" spans="1:31" ht="30" customHeight="1" thickBot="1" x14ac:dyDescent="0.3">
      <c r="A11" s="119" t="s">
        <v>10</v>
      </c>
      <c r="B11" s="131" t="s">
        <v>3</v>
      </c>
      <c r="C11" s="132"/>
      <c r="D11" s="132"/>
      <c r="E11" s="132"/>
      <c r="F11" s="133"/>
      <c r="G11" s="134" t="s">
        <v>1</v>
      </c>
      <c r="H11" s="135"/>
      <c r="I11" s="135"/>
      <c r="J11" s="135"/>
      <c r="K11" s="136"/>
      <c r="L11" s="105" t="s">
        <v>2</v>
      </c>
      <c r="M11" s="106"/>
      <c r="N11" s="106"/>
      <c r="O11" s="106"/>
      <c r="P11" s="106"/>
      <c r="Q11" s="137" t="s">
        <v>34</v>
      </c>
      <c r="R11" s="138"/>
      <c r="S11" s="138"/>
      <c r="T11" s="138"/>
      <c r="U11" s="139"/>
      <c r="V11" s="143" t="s">
        <v>5</v>
      </c>
      <c r="W11" s="144"/>
      <c r="X11" s="144"/>
      <c r="Y11" s="144"/>
      <c r="Z11" s="145"/>
      <c r="AA11" s="140" t="s">
        <v>4</v>
      </c>
      <c r="AB11" s="141"/>
      <c r="AC11" s="141"/>
      <c r="AD11" s="141"/>
      <c r="AE11" s="142"/>
    </row>
    <row r="12" spans="1:31" ht="39" customHeight="1" thickBot="1" x14ac:dyDescent="0.3">
      <c r="A12" s="120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4">
      <c r="A13" s="41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4" si="2">IF(G13,G13/$G$25,"")</f>
        <v>0.20833333333333334</v>
      </c>
      <c r="I13" s="4">
        <v>8310050.0699999994</v>
      </c>
      <c r="J13" s="5">
        <v>10055160.6</v>
      </c>
      <c r="K13" s="21">
        <f t="shared" ref="K13:K24" si="3">IF(J13,J13/$J$25,"")</f>
        <v>0.88980465753822324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2" customFormat="1" ht="36" customHeight="1" x14ac:dyDescent="0.4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2</v>
      </c>
      <c r="H14" s="20">
        <f t="shared" si="2"/>
        <v>8.3333333333333329E-2</v>
      </c>
      <c r="I14" s="6">
        <v>135955.32</v>
      </c>
      <c r="J14" s="7">
        <v>164505.93</v>
      </c>
      <c r="K14" s="21">
        <f t="shared" si="3"/>
        <v>1.4557514149168031E-2</v>
      </c>
      <c r="L14" s="2">
        <v>1</v>
      </c>
      <c r="M14" s="20">
        <f t="shared" si="4"/>
        <v>0.33333333333333331</v>
      </c>
      <c r="N14" s="6">
        <v>16395</v>
      </c>
      <c r="O14" s="7">
        <v>19837.95</v>
      </c>
      <c r="P14" s="21">
        <f t="shared" si="5"/>
        <v>0.45410958998182005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4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4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9"/>
      <c r="Y17" s="99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4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2</v>
      </c>
      <c r="H18" s="66">
        <f t="shared" si="2"/>
        <v>8.3333333333333329E-2</v>
      </c>
      <c r="I18" s="69">
        <v>870494.12</v>
      </c>
      <c r="J18" s="70">
        <v>1053297.8999999999</v>
      </c>
      <c r="K18" s="67">
        <f t="shared" si="3"/>
        <v>9.3208792427962775E-2</v>
      </c>
      <c r="L18" s="71">
        <v>1</v>
      </c>
      <c r="M18" s="66">
        <f t="shared" si="4"/>
        <v>0.33333333333333331</v>
      </c>
      <c r="N18" s="69">
        <v>16093</v>
      </c>
      <c r="O18" s="70">
        <v>19472.53</v>
      </c>
      <c r="P18" s="67">
        <f t="shared" si="5"/>
        <v>0.44574477777233484</v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8.3333333333333329E-2</v>
      </c>
      <c r="I19" s="6">
        <v>3801.65</v>
      </c>
      <c r="J19" s="7">
        <v>4599.99</v>
      </c>
      <c r="K19" s="21">
        <f t="shared" si="3"/>
        <v>4.0706386396545982E-4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2</v>
      </c>
      <c r="H20" s="66">
        <f t="shared" si="2"/>
        <v>8.3333333333333329E-2</v>
      </c>
      <c r="I20" s="69">
        <v>13421.5</v>
      </c>
      <c r="J20" s="70">
        <v>16240.02</v>
      </c>
      <c r="K20" s="67">
        <f t="shared" si="3"/>
        <v>1.4371173180977234E-3</v>
      </c>
      <c r="L20" s="68">
        <v>1</v>
      </c>
      <c r="M20" s="66">
        <f t="shared" si="4"/>
        <v>0.33333333333333331</v>
      </c>
      <c r="N20" s="69">
        <v>3615.62</v>
      </c>
      <c r="O20" s="70">
        <v>4374.8999999999996</v>
      </c>
      <c r="P20" s="67">
        <f t="shared" si="5"/>
        <v>0.10014563224584518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>
        <v>1</v>
      </c>
      <c r="W20" s="66">
        <f t="shared" si="8"/>
        <v>1</v>
      </c>
      <c r="X20" s="69">
        <v>4000</v>
      </c>
      <c r="Y20" s="70">
        <v>4840</v>
      </c>
      <c r="Z20" s="67">
        <f t="shared" si="9"/>
        <v>1</v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customHeight="1" x14ac:dyDescent="0.25">
      <c r="A21" s="95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11</v>
      </c>
      <c r="H21" s="20">
        <f t="shared" si="2"/>
        <v>0.45833333333333331</v>
      </c>
      <c r="I21" s="98">
        <v>5549.39</v>
      </c>
      <c r="J21" s="98">
        <v>6609.0999999999995</v>
      </c>
      <c r="K21" s="21">
        <f t="shared" si="3"/>
        <v>5.8485470258285788E-4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100"/>
      <c r="Y21" s="100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8"/>
      <c r="J22" s="98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100"/>
      <c r="Y22" s="101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8"/>
      <c r="J23" s="98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100"/>
      <c r="Y23" s="101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si="0"/>
        <v/>
      </c>
      <c r="D24" s="69"/>
      <c r="E24" s="70"/>
      <c r="F24" s="67" t="str">
        <f t="shared" si="1"/>
        <v/>
      </c>
      <c r="G24" s="68"/>
      <c r="H24" s="66" t="str">
        <f t="shared" si="2"/>
        <v/>
      </c>
      <c r="I24" s="69"/>
      <c r="J24" s="70"/>
      <c r="K24" s="67" t="str">
        <f t="shared" si="3"/>
        <v/>
      </c>
      <c r="L24" s="68"/>
      <c r="M24" s="66" t="str">
        <f t="shared" si="4"/>
        <v/>
      </c>
      <c r="N24" s="69"/>
      <c r="O24" s="70"/>
      <c r="P24" s="67" t="str">
        <f t="shared" si="5"/>
        <v/>
      </c>
      <c r="Q24" s="68"/>
      <c r="R24" s="66" t="str">
        <f t="shared" si="6"/>
        <v/>
      </c>
      <c r="S24" s="69"/>
      <c r="T24" s="70"/>
      <c r="U24" s="67" t="str">
        <f t="shared" si="7"/>
        <v/>
      </c>
      <c r="V24" s="68"/>
      <c r="W24" s="66" t="str">
        <f t="shared" si="8"/>
        <v/>
      </c>
      <c r="X24" s="69"/>
      <c r="Y24" s="70"/>
      <c r="Z24" s="67" t="str">
        <f t="shared" si="9"/>
        <v/>
      </c>
      <c r="AA24" s="68"/>
      <c r="AB24" s="20" t="str">
        <f t="shared" si="10"/>
        <v/>
      </c>
      <c r="AC24" s="69"/>
      <c r="AD24" s="70"/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24</v>
      </c>
      <c r="H25" s="17">
        <f t="shared" si="12"/>
        <v>1</v>
      </c>
      <c r="I25" s="18">
        <f t="shared" si="12"/>
        <v>9339272.0499999989</v>
      </c>
      <c r="J25" s="18">
        <f t="shared" si="12"/>
        <v>11300413.539999999</v>
      </c>
      <c r="K25" s="19">
        <f t="shared" si="12"/>
        <v>1.0000000000000002</v>
      </c>
      <c r="L25" s="16">
        <f t="shared" si="12"/>
        <v>3</v>
      </c>
      <c r="M25" s="17">
        <f t="shared" si="12"/>
        <v>1</v>
      </c>
      <c r="N25" s="18">
        <f t="shared" si="12"/>
        <v>36103.620000000003</v>
      </c>
      <c r="O25" s="18">
        <f t="shared" si="12"/>
        <v>43685.38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1</v>
      </c>
      <c r="W25" s="17">
        <f t="shared" si="12"/>
        <v>1</v>
      </c>
      <c r="X25" s="18">
        <f t="shared" si="12"/>
        <v>4000</v>
      </c>
      <c r="Y25" s="18">
        <f t="shared" si="12"/>
        <v>4840</v>
      </c>
      <c r="Z25" s="19">
        <f t="shared" si="12"/>
        <v>1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15" customHeight="1" x14ac:dyDescent="0.25">
      <c r="A27" s="125" t="s">
        <v>60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26" t="s">
        <v>59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21" t="s">
        <v>36</v>
      </c>
      <c r="B29" s="121"/>
      <c r="C29" s="121"/>
      <c r="D29" s="121"/>
      <c r="E29" s="121"/>
      <c r="F29" s="121"/>
      <c r="G29" s="121"/>
      <c r="H29" s="121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02" t="s">
        <v>10</v>
      </c>
      <c r="B31" s="107" t="s">
        <v>17</v>
      </c>
      <c r="C31" s="108"/>
      <c r="D31" s="108"/>
      <c r="E31" s="108"/>
      <c r="F31" s="109"/>
      <c r="G31" s="25"/>
      <c r="J31" s="113" t="s">
        <v>15</v>
      </c>
      <c r="K31" s="114"/>
      <c r="L31" s="107" t="s">
        <v>16</v>
      </c>
      <c r="M31" s="108"/>
      <c r="N31" s="108"/>
      <c r="O31" s="108"/>
      <c r="P31" s="109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03"/>
      <c r="B32" s="122"/>
      <c r="C32" s="123"/>
      <c r="D32" s="123"/>
      <c r="E32" s="123"/>
      <c r="F32" s="124"/>
      <c r="G32" s="25"/>
      <c r="J32" s="115"/>
      <c r="K32" s="116"/>
      <c r="L32" s="110"/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04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17"/>
      <c r="K33" s="118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13">B13+G13+L13+Q13+AA13+V13</f>
        <v>5</v>
      </c>
      <c r="C34" s="8">
        <f t="shared" ref="C34:C43" si="14">IF(B34,B34/$B$46,"")</f>
        <v>0.17857142857142858</v>
      </c>
      <c r="D34" s="10">
        <f t="shared" ref="D34:D45" si="15">D13+I13+N13+S13+AC13+X13</f>
        <v>8310050.0699999994</v>
      </c>
      <c r="E34" s="11">
        <f t="shared" ref="E34:E45" si="16">E13+J13+O13+T13+AD13+Y13</f>
        <v>10055160.6</v>
      </c>
      <c r="F34" s="21">
        <f t="shared" ref="F34:F43" si="17">IF(E34,E34/$E$46,"")</f>
        <v>0.88600006316713875</v>
      </c>
      <c r="J34" s="150" t="s">
        <v>3</v>
      </c>
      <c r="K34" s="151"/>
      <c r="L34" s="57">
        <f>B25</f>
        <v>0</v>
      </c>
      <c r="M34" s="8" t="str">
        <f t="shared" ref="M34:M39" si="18">IF(L34,L34/$L$40,"")</f>
        <v/>
      </c>
      <c r="N34" s="58">
        <f>D25</f>
        <v>0</v>
      </c>
      <c r="O34" s="58">
        <f>E25</f>
        <v>0</v>
      </c>
      <c r="P34" s="59" t="str">
        <f t="shared" ref="P34:P39" si="19">IF(O34,O34/$O$40,"")</f>
        <v/>
      </c>
    </row>
    <row r="35" spans="1:33" s="25" customFormat="1" ht="30" customHeight="1" x14ac:dyDescent="0.25">
      <c r="A35" s="43" t="s">
        <v>18</v>
      </c>
      <c r="B35" s="12">
        <f t="shared" si="13"/>
        <v>3</v>
      </c>
      <c r="C35" s="8">
        <f t="shared" si="14"/>
        <v>0.10714285714285714</v>
      </c>
      <c r="D35" s="13">
        <f t="shared" si="15"/>
        <v>152350.32</v>
      </c>
      <c r="E35" s="14">
        <f t="shared" si="16"/>
        <v>184343.88</v>
      </c>
      <c r="F35" s="21">
        <f t="shared" si="17"/>
        <v>1.6243270080089568E-2</v>
      </c>
      <c r="J35" s="146" t="s">
        <v>1</v>
      </c>
      <c r="K35" s="147"/>
      <c r="L35" s="60">
        <f>G25</f>
        <v>24</v>
      </c>
      <c r="M35" s="8">
        <f t="shared" si="18"/>
        <v>0.8571428571428571</v>
      </c>
      <c r="N35" s="61">
        <f>I25</f>
        <v>9339272.0499999989</v>
      </c>
      <c r="O35" s="61">
        <f>J25</f>
        <v>11300413.539999999</v>
      </c>
      <c r="P35" s="59">
        <f t="shared" si="19"/>
        <v>0.99572423639407504</v>
      </c>
    </row>
    <row r="36" spans="1:33" ht="30" customHeight="1" x14ac:dyDescent="0.25">
      <c r="A36" s="43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5"/>
      <c r="J36" s="146" t="s">
        <v>2</v>
      </c>
      <c r="K36" s="147"/>
      <c r="L36" s="60">
        <f>L25</f>
        <v>3</v>
      </c>
      <c r="M36" s="8">
        <f t="shared" si="18"/>
        <v>0.10714285714285714</v>
      </c>
      <c r="N36" s="61">
        <f>N25</f>
        <v>36103.620000000003</v>
      </c>
      <c r="O36" s="61">
        <f>O25</f>
        <v>43685.38</v>
      </c>
      <c r="P36" s="59">
        <f t="shared" si="19"/>
        <v>3.8492920182180341E-3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J37" s="146" t="s">
        <v>34</v>
      </c>
      <c r="K37" s="147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5"/>
      <c r="J38" s="146" t="s">
        <v>5</v>
      </c>
      <c r="K38" s="147"/>
      <c r="L38" s="60">
        <f>V25</f>
        <v>1</v>
      </c>
      <c r="M38" s="8">
        <f t="shared" si="18"/>
        <v>3.5714285714285712E-2</v>
      </c>
      <c r="N38" s="61">
        <f>X25</f>
        <v>4000</v>
      </c>
      <c r="O38" s="61">
        <f>Y25</f>
        <v>4840</v>
      </c>
      <c r="P38" s="59">
        <f t="shared" si="19"/>
        <v>4.2647158770680915E-4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3</v>
      </c>
      <c r="C39" s="8">
        <f t="shared" si="14"/>
        <v>0.10714285714285714</v>
      </c>
      <c r="D39" s="13">
        <f t="shared" si="15"/>
        <v>886587.12</v>
      </c>
      <c r="E39" s="22">
        <f t="shared" si="16"/>
        <v>1072770.43</v>
      </c>
      <c r="F39" s="21">
        <f t="shared" si="17"/>
        <v>9.4526055480788504E-2</v>
      </c>
      <c r="G39" s="25"/>
      <c r="J39" s="146" t="s">
        <v>4</v>
      </c>
      <c r="K39" s="147"/>
      <c r="L39" s="60">
        <f>AA25</f>
        <v>0</v>
      </c>
      <c r="M39" s="8" t="str">
        <f t="shared" si="18"/>
        <v/>
      </c>
      <c r="N39" s="61">
        <f>AC25</f>
        <v>0</v>
      </c>
      <c r="O39" s="61">
        <f>AD25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2</v>
      </c>
      <c r="C40" s="8">
        <f t="shared" si="14"/>
        <v>7.1428571428571425E-2</v>
      </c>
      <c r="D40" s="13">
        <f t="shared" si="15"/>
        <v>3801.65</v>
      </c>
      <c r="E40" s="23">
        <f t="shared" si="16"/>
        <v>4599.99</v>
      </c>
      <c r="F40" s="21">
        <f t="shared" si="17"/>
        <v>4.0532335511062913E-4</v>
      </c>
      <c r="G40" s="25"/>
      <c r="J40" s="148" t="s">
        <v>0</v>
      </c>
      <c r="K40" s="149"/>
      <c r="L40" s="83">
        <f>SUM(L34:L39)</f>
        <v>28</v>
      </c>
      <c r="M40" s="17">
        <f>SUM(M34:M39)</f>
        <v>0.99999999999999989</v>
      </c>
      <c r="N40" s="84">
        <f>SUM(N34:N39)</f>
        <v>9379375.6699999981</v>
      </c>
      <c r="O40" s="85">
        <f>SUM(O34:O39)</f>
        <v>11348938.92</v>
      </c>
      <c r="P40" s="86">
        <f>SUM(P34:P39)</f>
        <v>0.99999999999999989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4</v>
      </c>
      <c r="C41" s="8">
        <f t="shared" si="14"/>
        <v>0.14285714285714285</v>
      </c>
      <c r="D41" s="13">
        <f t="shared" si="15"/>
        <v>21037.119999999999</v>
      </c>
      <c r="E41" s="23">
        <f t="shared" si="16"/>
        <v>25454.92</v>
      </c>
      <c r="F41" s="21">
        <f t="shared" si="17"/>
        <v>2.2429339147416964E-3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95" t="s">
        <v>50</v>
      </c>
      <c r="B42" s="12">
        <f t="shared" si="13"/>
        <v>11</v>
      </c>
      <c r="C42" s="8">
        <f t="shared" si="14"/>
        <v>0.39285714285714285</v>
      </c>
      <c r="D42" s="13">
        <f t="shared" si="15"/>
        <v>5549.39</v>
      </c>
      <c r="E42" s="14">
        <f t="shared" si="16"/>
        <v>6609.0999999999995</v>
      </c>
      <c r="F42" s="21">
        <f t="shared" si="17"/>
        <v>5.8235400213080008E-4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28</v>
      </c>
      <c r="C46" s="17">
        <f>SUM(C34:C45)</f>
        <v>1</v>
      </c>
      <c r="D46" s="18">
        <f>SUM(D34:D45)</f>
        <v>9379375.6699999981</v>
      </c>
      <c r="E46" s="18">
        <f>SUM(E34:E45)</f>
        <v>11348938.92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191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31" zoomScale="90" zoomScaleNormal="90" workbookViewId="0">
      <selection activeCell="C34" sqref="C34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ht="14.45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4.45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4.45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3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38</v>
      </c>
      <c r="B7" s="31" t="s">
        <v>54</v>
      </c>
      <c r="C7" s="32"/>
      <c r="D7" s="32"/>
      <c r="E7" s="32"/>
      <c r="F7" s="32"/>
      <c r="G7" s="33"/>
      <c r="H7" s="73"/>
      <c r="I7" s="90" t="s">
        <v>46</v>
      </c>
      <c r="J7" s="91">
        <v>45511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Institut Municipal d'Informàtica (IMI)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28" t="s">
        <v>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30"/>
    </row>
    <row r="11" spans="1:31" ht="30" customHeight="1" thickBot="1" x14ac:dyDescent="0.3">
      <c r="A11" s="119" t="s">
        <v>10</v>
      </c>
      <c r="B11" s="131" t="s">
        <v>3</v>
      </c>
      <c r="C11" s="132"/>
      <c r="D11" s="132"/>
      <c r="E11" s="132"/>
      <c r="F11" s="133"/>
      <c r="G11" s="134" t="s">
        <v>1</v>
      </c>
      <c r="H11" s="135"/>
      <c r="I11" s="135"/>
      <c r="J11" s="135"/>
      <c r="K11" s="136"/>
      <c r="L11" s="105" t="s">
        <v>2</v>
      </c>
      <c r="M11" s="106"/>
      <c r="N11" s="106"/>
      <c r="O11" s="106"/>
      <c r="P11" s="106"/>
      <c r="Q11" s="137" t="s">
        <v>34</v>
      </c>
      <c r="R11" s="138"/>
      <c r="S11" s="138"/>
      <c r="T11" s="138"/>
      <c r="U11" s="139"/>
      <c r="V11" s="143" t="s">
        <v>5</v>
      </c>
      <c r="W11" s="144"/>
      <c r="X11" s="144"/>
      <c r="Y11" s="144"/>
      <c r="Z11" s="145"/>
      <c r="AA11" s="140" t="s">
        <v>4</v>
      </c>
      <c r="AB11" s="141"/>
      <c r="AC11" s="141"/>
      <c r="AD11" s="141"/>
      <c r="AE11" s="142"/>
    </row>
    <row r="12" spans="1:31" ht="39" customHeight="1" thickBot="1" x14ac:dyDescent="0.3">
      <c r="A12" s="120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4">
      <c r="A13" s="41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0.1</v>
      </c>
      <c r="I13" s="4">
        <v>302400.81</v>
      </c>
      <c r="J13" s="5">
        <v>365904.98000000004</v>
      </c>
      <c r="K13" s="21">
        <f t="shared" ref="K13:K21" si="3">IF(J13,J13/$J$25,"")</f>
        <v>0.20431428505555602</v>
      </c>
      <c r="L13" s="1">
        <v>1</v>
      </c>
      <c r="M13" s="20">
        <f t="shared" ref="M13:M21" si="4">IF(L13,L13/$L$25,"")</f>
        <v>0.33333333333333331</v>
      </c>
      <c r="N13" s="4">
        <v>219790</v>
      </c>
      <c r="O13" s="5">
        <v>265945.90000000002</v>
      </c>
      <c r="P13" s="21">
        <f t="shared" ref="P13:P21" si="5">IF(O13,O13/$O$25,"")</f>
        <v>0.90033559557635412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2" customFormat="1" ht="36" customHeight="1" x14ac:dyDescent="0.4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3.3333333333333333E-2</v>
      </c>
      <c r="I14" s="6">
        <v>47083.65</v>
      </c>
      <c r="J14" s="7">
        <v>56971.22</v>
      </c>
      <c r="K14" s="21">
        <f t="shared" si="3"/>
        <v>3.1811630667182483E-2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4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4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2</v>
      </c>
      <c r="H18" s="66">
        <f t="shared" si="2"/>
        <v>6.6666666666666666E-2</v>
      </c>
      <c r="I18" s="69">
        <v>503660.52</v>
      </c>
      <c r="J18" s="70">
        <v>609429.23</v>
      </c>
      <c r="K18" s="67">
        <f t="shared" si="3"/>
        <v>0.34029353035700144</v>
      </c>
      <c r="L18" s="71">
        <v>1</v>
      </c>
      <c r="M18" s="66">
        <f t="shared" si="4"/>
        <v>0.33333333333333331</v>
      </c>
      <c r="N18" s="69">
        <v>18368.53</v>
      </c>
      <c r="O18" s="70">
        <v>22225.919999999998</v>
      </c>
      <c r="P18" s="67">
        <f t="shared" si="5"/>
        <v>7.5243825606758352E-2</v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0.1</v>
      </c>
      <c r="I19" s="6">
        <v>579238.73</v>
      </c>
      <c r="J19" s="7">
        <v>700878.86</v>
      </c>
      <c r="K19" s="21">
        <f t="shared" si="3"/>
        <v>0.3913572403181097</v>
      </c>
      <c r="L19" s="2">
        <v>1</v>
      </c>
      <c r="M19" s="20">
        <f t="shared" si="4"/>
        <v>0.33333333333333331</v>
      </c>
      <c r="N19" s="6">
        <v>5961.55</v>
      </c>
      <c r="O19" s="7">
        <v>7213.48</v>
      </c>
      <c r="P19" s="21">
        <f t="shared" si="5"/>
        <v>2.4420578816887636E-2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6</v>
      </c>
      <c r="H20" s="66">
        <f t="shared" si="2"/>
        <v>0.2</v>
      </c>
      <c r="I20" s="69">
        <v>36600</v>
      </c>
      <c r="J20" s="70">
        <v>41598</v>
      </c>
      <c r="K20" s="21">
        <f t="shared" si="3"/>
        <v>2.3227521062274197E-2</v>
      </c>
      <c r="L20" s="68"/>
      <c r="M20" s="66" t="str">
        <f t="shared" si="4"/>
        <v/>
      </c>
      <c r="N20" s="69"/>
      <c r="O20" s="70"/>
      <c r="P20" s="67" t="str">
        <f t="shared" si="5"/>
        <v/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15</v>
      </c>
      <c r="H21" s="20">
        <f t="shared" si="2"/>
        <v>0.5</v>
      </c>
      <c r="I21" s="6">
        <v>14184.529999999999</v>
      </c>
      <c r="J21" s="7">
        <v>16110.500000000002</v>
      </c>
      <c r="K21" s="21">
        <f t="shared" si="3"/>
        <v>8.9957925398761601E-3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3">IF(G24,G24/$G$25,"")</f>
        <v/>
      </c>
      <c r="I24" s="69"/>
      <c r="J24" s="70"/>
      <c r="K24" s="67" t="str">
        <f t="shared" ref="K24" si="24">IF(J24,J24/$J$25,"")</f>
        <v/>
      </c>
      <c r="L24" s="68"/>
      <c r="M24" s="66" t="str">
        <f t="shared" ref="M24" si="25">IF(L24,L24/$L$25,"")</f>
        <v/>
      </c>
      <c r="N24" s="69"/>
      <c r="O24" s="70"/>
      <c r="P24" s="67" t="str">
        <f t="shared" ref="P24" si="26">IF(O24,O24/$O$25,"")</f>
        <v/>
      </c>
      <c r="Q24" s="68"/>
      <c r="R24" s="66" t="str">
        <f t="shared" ref="R24" si="2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28">IF(V24,V24/$V$25,"")</f>
        <v/>
      </c>
      <c r="X24" s="69"/>
      <c r="Y24" s="70"/>
      <c r="Z24" s="67" t="str">
        <f t="shared" ref="Z24" si="29">IF(Y24,Y24/$Y$25,"")</f>
        <v/>
      </c>
      <c r="AA24" s="68"/>
      <c r="AB24" s="20" t="str">
        <f t="shared" ref="AB24" si="30">IF(AA24,AA24/$AA$25,"")</f>
        <v/>
      </c>
      <c r="AC24" s="69"/>
      <c r="AD24" s="70"/>
      <c r="AE24" s="67" t="str">
        <f t="shared" ref="AE24" si="3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30</v>
      </c>
      <c r="H25" s="17">
        <f t="shared" si="32"/>
        <v>1</v>
      </c>
      <c r="I25" s="18">
        <f t="shared" si="32"/>
        <v>1483168.24</v>
      </c>
      <c r="J25" s="18">
        <f t="shared" si="32"/>
        <v>1790892.79</v>
      </c>
      <c r="K25" s="19">
        <f t="shared" si="32"/>
        <v>1</v>
      </c>
      <c r="L25" s="16">
        <f t="shared" si="32"/>
        <v>3</v>
      </c>
      <c r="M25" s="17">
        <f t="shared" si="32"/>
        <v>1</v>
      </c>
      <c r="N25" s="18">
        <f t="shared" si="32"/>
        <v>244120.08</v>
      </c>
      <c r="O25" s="18">
        <f t="shared" si="32"/>
        <v>295385.3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5" customFormat="1" ht="18" customHeight="1" x14ac:dyDescent="0.25">
      <c r="B26" s="26"/>
      <c r="H26" s="26"/>
      <c r="N26" s="26"/>
    </row>
    <row r="27" spans="1:31" s="49" customFormat="1" ht="34.15" customHeight="1" x14ac:dyDescent="0.25">
      <c r="A27" s="125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27" t="str">
        <f>'CONTRACTACIO 1r TR 2024'!A28:Q28</f>
        <v>https://ajuntament.barcelona.cat/pressupostos2024/docs/2024/1.%20EXP.%202023-0024%20Pressupost%20General%202024_CEiH%2020.02.24.pdf#page=191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21" t="s">
        <v>36</v>
      </c>
      <c r="B29" s="121"/>
      <c r="C29" s="121"/>
      <c r="D29" s="121"/>
      <c r="E29" s="121"/>
      <c r="F29" s="121"/>
      <c r="G29" s="121"/>
      <c r="H29" s="121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02" t="s">
        <v>10</v>
      </c>
      <c r="B31" s="107" t="s">
        <v>17</v>
      </c>
      <c r="C31" s="108"/>
      <c r="D31" s="108"/>
      <c r="E31" s="108"/>
      <c r="F31" s="109"/>
      <c r="G31" s="25"/>
      <c r="J31" s="113" t="s">
        <v>15</v>
      </c>
      <c r="K31" s="114"/>
      <c r="L31" s="107" t="s">
        <v>16</v>
      </c>
      <c r="M31" s="108"/>
      <c r="N31" s="108"/>
      <c r="O31" s="108"/>
      <c r="P31" s="109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03"/>
      <c r="B32" s="110"/>
      <c r="C32" s="111"/>
      <c r="D32" s="111"/>
      <c r="E32" s="111"/>
      <c r="F32" s="112"/>
      <c r="G32" s="25"/>
      <c r="J32" s="115"/>
      <c r="K32" s="116"/>
      <c r="L32" s="110"/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04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17"/>
      <c r="K33" s="118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33">B13+G13+L13+Q13+AA13+V13</f>
        <v>4</v>
      </c>
      <c r="C34" s="8">
        <f t="shared" ref="C34:C45" si="34">IF(B34,B34/$B$46,"")</f>
        <v>0.12121212121212122</v>
      </c>
      <c r="D34" s="10">
        <f t="shared" ref="D34:D45" si="35">D13+I13+N13+S13+AC13+X13</f>
        <v>522190.81</v>
      </c>
      <c r="E34" s="11">
        <f t="shared" ref="E34:E45" si="36">E13+J13+O13+T13+AD13+Y13</f>
        <v>631850.88000000012</v>
      </c>
      <c r="F34" s="21">
        <f t="shared" ref="F34:F42" si="37">IF(E34,E34/$E$46,"")</f>
        <v>0.30286033440537169</v>
      </c>
      <c r="J34" s="150" t="s">
        <v>3</v>
      </c>
      <c r="K34" s="151"/>
      <c r="L34" s="57">
        <f>B25</f>
        <v>0</v>
      </c>
      <c r="M34" s="8" t="str">
        <f t="shared" ref="M34:M39" si="38">IF(L34,L34/$L$40,"")</f>
        <v/>
      </c>
      <c r="N34" s="58">
        <f>D25</f>
        <v>0</v>
      </c>
      <c r="O34" s="58">
        <f>E25</f>
        <v>0</v>
      </c>
      <c r="P34" s="59" t="str">
        <f t="shared" ref="P34:P39" si="39">IF(O34,O34/$O$40,"")</f>
        <v/>
      </c>
    </row>
    <row r="35" spans="1:33" s="25" customFormat="1" ht="30" customHeight="1" x14ac:dyDescent="0.25">
      <c r="A35" s="43" t="s">
        <v>18</v>
      </c>
      <c r="B35" s="12">
        <f t="shared" si="33"/>
        <v>1</v>
      </c>
      <c r="C35" s="8">
        <f t="shared" si="34"/>
        <v>3.0303030303030304E-2</v>
      </c>
      <c r="D35" s="13">
        <f t="shared" si="35"/>
        <v>47083.65</v>
      </c>
      <c r="E35" s="14">
        <f t="shared" si="36"/>
        <v>56971.22</v>
      </c>
      <c r="F35" s="21">
        <f t="shared" si="37"/>
        <v>2.7307586784847078E-2</v>
      </c>
      <c r="J35" s="146" t="s">
        <v>1</v>
      </c>
      <c r="K35" s="147"/>
      <c r="L35" s="60">
        <f>G25</f>
        <v>30</v>
      </c>
      <c r="M35" s="8">
        <f t="shared" si="38"/>
        <v>0.90909090909090906</v>
      </c>
      <c r="N35" s="61">
        <f>I25</f>
        <v>1483168.24</v>
      </c>
      <c r="O35" s="61">
        <f>J25</f>
        <v>1790892.79</v>
      </c>
      <c r="P35" s="59">
        <f t="shared" si="39"/>
        <v>0.85841518375913151</v>
      </c>
    </row>
    <row r="36" spans="1:33" ht="30" customHeight="1" x14ac:dyDescent="0.25">
      <c r="A36" s="43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5"/>
      <c r="J36" s="146" t="s">
        <v>2</v>
      </c>
      <c r="K36" s="147"/>
      <c r="L36" s="60">
        <f>L25</f>
        <v>3</v>
      </c>
      <c r="M36" s="8">
        <f t="shared" si="38"/>
        <v>9.0909090909090912E-2</v>
      </c>
      <c r="N36" s="61">
        <f>N25</f>
        <v>244120.08</v>
      </c>
      <c r="O36" s="61">
        <f>O25</f>
        <v>295385.3</v>
      </c>
      <c r="P36" s="59">
        <f t="shared" si="39"/>
        <v>0.14158481624086844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5"/>
      <c r="J37" s="146" t="s">
        <v>34</v>
      </c>
      <c r="K37" s="147"/>
      <c r="L37" s="60">
        <f>Q25</f>
        <v>0</v>
      </c>
      <c r="M37" s="8" t="str">
        <f t="shared" si="38"/>
        <v/>
      </c>
      <c r="N37" s="61">
        <f>S25</f>
        <v>0</v>
      </c>
      <c r="O37" s="61">
        <f>T25</f>
        <v>0</v>
      </c>
      <c r="P37" s="59" t="str">
        <f t="shared" si="3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5"/>
      <c r="J38" s="146" t="s">
        <v>5</v>
      </c>
      <c r="K38" s="147"/>
      <c r="L38" s="60">
        <f>V25</f>
        <v>0</v>
      </c>
      <c r="M38" s="8" t="str">
        <f t="shared" si="38"/>
        <v/>
      </c>
      <c r="N38" s="61">
        <f>X25</f>
        <v>0</v>
      </c>
      <c r="O38" s="61">
        <f>Y25</f>
        <v>0</v>
      </c>
      <c r="P38" s="59" t="str">
        <f t="shared" si="3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3"/>
        <v>3</v>
      </c>
      <c r="C39" s="8">
        <f t="shared" si="34"/>
        <v>9.0909090909090912E-2</v>
      </c>
      <c r="D39" s="13">
        <f t="shared" si="35"/>
        <v>522029.05000000005</v>
      </c>
      <c r="E39" s="22">
        <f t="shared" si="36"/>
        <v>631655.15</v>
      </c>
      <c r="F39" s="21">
        <f t="shared" si="37"/>
        <v>0.30276651661524184</v>
      </c>
      <c r="G39" s="25"/>
      <c r="J39" s="146" t="s">
        <v>4</v>
      </c>
      <c r="K39" s="147"/>
      <c r="L39" s="60">
        <f>AA25</f>
        <v>0</v>
      </c>
      <c r="M39" s="8" t="str">
        <f t="shared" si="38"/>
        <v/>
      </c>
      <c r="N39" s="61">
        <f>AC25</f>
        <v>0</v>
      </c>
      <c r="O39" s="61">
        <f>AD25</f>
        <v>0</v>
      </c>
      <c r="P39" s="59" t="str">
        <f t="shared" si="3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3"/>
        <v>4</v>
      </c>
      <c r="C40" s="8">
        <f t="shared" si="34"/>
        <v>0.12121212121212122</v>
      </c>
      <c r="D40" s="13">
        <f t="shared" si="35"/>
        <v>585200.28</v>
      </c>
      <c r="E40" s="23">
        <f t="shared" si="36"/>
        <v>708092.34</v>
      </c>
      <c r="F40" s="21">
        <f t="shared" si="37"/>
        <v>0.33940458052742145</v>
      </c>
      <c r="G40" s="25"/>
      <c r="J40" s="148" t="s">
        <v>0</v>
      </c>
      <c r="K40" s="149"/>
      <c r="L40" s="83">
        <f>SUM(L34:L39)</f>
        <v>33</v>
      </c>
      <c r="M40" s="17">
        <f>SUM(M34:M39)</f>
        <v>1</v>
      </c>
      <c r="N40" s="84">
        <f>SUM(N34:N39)</f>
        <v>1727288.3200000001</v>
      </c>
      <c r="O40" s="85">
        <f>SUM(O34:O39)</f>
        <v>2086278.09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3"/>
        <v>6</v>
      </c>
      <c r="C41" s="8">
        <f t="shared" si="34"/>
        <v>0.18181818181818182</v>
      </c>
      <c r="D41" s="13">
        <f t="shared" si="35"/>
        <v>36600</v>
      </c>
      <c r="E41" s="23">
        <f t="shared" si="36"/>
        <v>41598</v>
      </c>
      <c r="F41" s="21">
        <f t="shared" si="37"/>
        <v>1.9938856760941204E-2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33"/>
        <v>15</v>
      </c>
      <c r="C42" s="8">
        <f t="shared" si="34"/>
        <v>0.45454545454545453</v>
      </c>
      <c r="D42" s="13">
        <f t="shared" si="35"/>
        <v>14184.529999999999</v>
      </c>
      <c r="E42" s="14">
        <f t="shared" si="36"/>
        <v>16110.500000000002</v>
      </c>
      <c r="F42" s="21">
        <f t="shared" si="37"/>
        <v>7.7221249061768188E-3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33</v>
      </c>
      <c r="C46" s="17">
        <f>SUM(C34:C45)</f>
        <v>1</v>
      </c>
      <c r="D46" s="18">
        <f>SUM(D34:D45)</f>
        <v>1727288.3200000001</v>
      </c>
      <c r="E46" s="18">
        <f>SUM(E34:E45)</f>
        <v>2086278.0899999999</v>
      </c>
      <c r="F46" s="19">
        <f>SUM(F34:F45)</f>
        <v>1.0000000000000002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25" zoomScale="80" zoomScaleNormal="80" workbookViewId="0"/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ht="14.45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4.45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4.45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3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39</v>
      </c>
      <c r="B7" s="31" t="s">
        <v>55</v>
      </c>
      <c r="C7" s="32"/>
      <c r="D7" s="32"/>
      <c r="E7" s="32"/>
      <c r="F7" s="32"/>
      <c r="G7" s="33"/>
      <c r="H7" s="73"/>
      <c r="I7" s="90" t="s">
        <v>46</v>
      </c>
      <c r="J7" s="91">
        <v>45588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Institut Municipal d'Informàtica (IMI)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19.899999999999999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28" t="s">
        <v>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30"/>
    </row>
    <row r="11" spans="1:31" ht="30" customHeight="1" thickBot="1" x14ac:dyDescent="0.3">
      <c r="A11" s="119" t="s">
        <v>10</v>
      </c>
      <c r="B11" s="131" t="s">
        <v>3</v>
      </c>
      <c r="C11" s="132"/>
      <c r="D11" s="132"/>
      <c r="E11" s="132"/>
      <c r="F11" s="133"/>
      <c r="G11" s="134" t="s">
        <v>1</v>
      </c>
      <c r="H11" s="135"/>
      <c r="I11" s="135"/>
      <c r="J11" s="135"/>
      <c r="K11" s="136"/>
      <c r="L11" s="105" t="s">
        <v>2</v>
      </c>
      <c r="M11" s="106"/>
      <c r="N11" s="106"/>
      <c r="O11" s="106"/>
      <c r="P11" s="106"/>
      <c r="Q11" s="137" t="s">
        <v>34</v>
      </c>
      <c r="R11" s="138"/>
      <c r="S11" s="138"/>
      <c r="T11" s="138"/>
      <c r="U11" s="139"/>
      <c r="V11" s="143" t="s">
        <v>5</v>
      </c>
      <c r="W11" s="144"/>
      <c r="X11" s="144"/>
      <c r="Y11" s="144"/>
      <c r="Z11" s="145"/>
      <c r="AA11" s="140" t="s">
        <v>4</v>
      </c>
      <c r="AB11" s="141"/>
      <c r="AC11" s="141"/>
      <c r="AD11" s="141"/>
      <c r="AE11" s="142"/>
    </row>
    <row r="12" spans="1:31" ht="39" customHeight="1" thickBot="1" x14ac:dyDescent="0.3">
      <c r="A12" s="120"/>
      <c r="B12" s="34" t="s">
        <v>7</v>
      </c>
      <c r="C12" s="35" t="s">
        <v>8</v>
      </c>
      <c r="D12" s="36" t="s">
        <v>43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3" si="2">IF(G13,G13/$G$25,"")</f>
        <v>0.16</v>
      </c>
      <c r="I13" s="4">
        <v>2574124.5699999998</v>
      </c>
      <c r="J13" s="5">
        <v>3114690.73</v>
      </c>
      <c r="K13" s="21">
        <f t="shared" ref="K13:K23" si="3">IF(J13,J13/$J$25,"")</f>
        <v>0.9082688880030354</v>
      </c>
      <c r="L13" s="1">
        <v>1</v>
      </c>
      <c r="M13" s="20">
        <f t="shared" ref="M13:M23" si="4">IF(L13,L13/$L$25,"")</f>
        <v>0.125</v>
      </c>
      <c r="N13" s="4">
        <v>152664</v>
      </c>
      <c r="O13" s="5">
        <v>184723.44</v>
      </c>
      <c r="P13" s="21">
        <f t="shared" ref="P13:P23" si="5">IF(O13,O13/$O$25,"")</f>
        <v>0.39208885053542314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0.04</v>
      </c>
      <c r="I14" s="6">
        <v>83775.72</v>
      </c>
      <c r="J14" s="7">
        <v>101368.62</v>
      </c>
      <c r="K14" s="21">
        <f t="shared" si="3"/>
        <v>2.9559905540221084E-2</v>
      </c>
      <c r="L14" s="2">
        <v>2</v>
      </c>
      <c r="M14" s="20">
        <f t="shared" si="4"/>
        <v>0.25</v>
      </c>
      <c r="N14" s="6">
        <v>162153.15000000002</v>
      </c>
      <c r="O14" s="7">
        <v>196205.3</v>
      </c>
      <c r="P14" s="21">
        <f t="shared" si="5"/>
        <v>0.41645992812800503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1</v>
      </c>
      <c r="M15" s="20">
        <f t="shared" si="4"/>
        <v>0.125</v>
      </c>
      <c r="N15" s="6">
        <v>23335</v>
      </c>
      <c r="O15" s="7">
        <v>28235.35</v>
      </c>
      <c r="P15" s="21">
        <f t="shared" si="5"/>
        <v>5.9931570817246357E-2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4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>
        <v>1</v>
      </c>
      <c r="M18" s="66">
        <f t="shared" si="4"/>
        <v>0.125</v>
      </c>
      <c r="N18" s="69">
        <v>20715</v>
      </c>
      <c r="O18" s="70">
        <v>25065.15</v>
      </c>
      <c r="P18" s="67">
        <f t="shared" si="5"/>
        <v>5.3202592221095281E-2</v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0.08</v>
      </c>
      <c r="I19" s="6">
        <v>105942.56</v>
      </c>
      <c r="J19" s="7">
        <v>128190.5</v>
      </c>
      <c r="K19" s="21">
        <f t="shared" si="3"/>
        <v>3.7381381646052904E-2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7</v>
      </c>
      <c r="H20" s="66">
        <f t="shared" si="2"/>
        <v>0.28000000000000003</v>
      </c>
      <c r="I20" s="69">
        <v>61583.1</v>
      </c>
      <c r="J20" s="70">
        <v>70563.33</v>
      </c>
      <c r="K20" s="67">
        <f t="shared" si="3"/>
        <v>2.0576835014656892E-2</v>
      </c>
      <c r="L20" s="68">
        <v>3</v>
      </c>
      <c r="M20" s="66">
        <f t="shared" si="4"/>
        <v>0.375</v>
      </c>
      <c r="N20" s="69">
        <v>30493.59</v>
      </c>
      <c r="O20" s="70">
        <v>36897.24</v>
      </c>
      <c r="P20" s="67">
        <f t="shared" si="5"/>
        <v>7.8317058298230227E-2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customHeight="1" x14ac:dyDescent="0.25">
      <c r="A21" s="46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10</v>
      </c>
      <c r="H21" s="20">
        <f t="shared" si="2"/>
        <v>0.4</v>
      </c>
      <c r="I21" s="6">
        <v>9554.0999999999985</v>
      </c>
      <c r="J21" s="7">
        <v>11452.439999999999</v>
      </c>
      <c r="K21" s="21">
        <f t="shared" si="3"/>
        <v>3.33962368832731E-3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1</v>
      </c>
      <c r="H23" s="20">
        <f t="shared" si="2"/>
        <v>0.04</v>
      </c>
      <c r="I23" s="6">
        <v>2995</v>
      </c>
      <c r="J23" s="7">
        <v>2995</v>
      </c>
      <c r="K23" s="21">
        <f t="shared" si="3"/>
        <v>8.7336610770633114E-4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1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13">IF(G24,G24/$G$25,"")</f>
        <v/>
      </c>
      <c r="I24" s="69"/>
      <c r="J24" s="70"/>
      <c r="K24" s="67" t="str">
        <f t="shared" ref="K24" si="14">IF(J24,J24/$J$25,"")</f>
        <v/>
      </c>
      <c r="L24" s="68"/>
      <c r="M24" s="66" t="str">
        <f t="shared" ref="M24" si="15">IF(L24,L24/$L$25,"")</f>
        <v/>
      </c>
      <c r="N24" s="69"/>
      <c r="O24" s="70"/>
      <c r="P24" s="67" t="str">
        <f t="shared" ref="P24" si="16">IF(O24,O24/$O$25,"")</f>
        <v/>
      </c>
      <c r="Q24" s="68"/>
      <c r="R24" s="66" t="str">
        <f t="shared" ref="R24" si="1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18">IF(V24,V24/$V$25,"")</f>
        <v/>
      </c>
      <c r="X24" s="69"/>
      <c r="Y24" s="70"/>
      <c r="Z24" s="67" t="str">
        <f t="shared" ref="Z24" si="19">IF(Y24,Y24/$Y$25,"")</f>
        <v/>
      </c>
      <c r="AA24" s="68"/>
      <c r="AB24" s="20" t="str">
        <f t="shared" ref="AB24" si="20">IF(AA24,AA24/$AA$25,"")</f>
        <v/>
      </c>
      <c r="AC24" s="69"/>
      <c r="AD24" s="70"/>
      <c r="AE24" s="67" t="str">
        <f t="shared" ref="AE24" si="2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25</v>
      </c>
      <c r="H25" s="17">
        <f t="shared" si="22"/>
        <v>1</v>
      </c>
      <c r="I25" s="18">
        <f t="shared" si="22"/>
        <v>2837975.0500000003</v>
      </c>
      <c r="J25" s="18">
        <f t="shared" si="22"/>
        <v>3429260.62</v>
      </c>
      <c r="K25" s="19">
        <f t="shared" si="22"/>
        <v>0.99999999999999989</v>
      </c>
      <c r="L25" s="16">
        <f t="shared" si="22"/>
        <v>8</v>
      </c>
      <c r="M25" s="17">
        <f t="shared" si="22"/>
        <v>1</v>
      </c>
      <c r="N25" s="18">
        <f t="shared" si="22"/>
        <v>389360.74000000005</v>
      </c>
      <c r="O25" s="18">
        <f t="shared" si="22"/>
        <v>471126.48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15" customHeight="1" x14ac:dyDescent="0.25">
      <c r="A27" s="125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27" t="str">
        <f>'CONTRACTACIO 1r TR 2024'!A28:Q28</f>
        <v>https://ajuntament.barcelona.cat/pressupostos2024/docs/2024/1.%20EXP.%202023-0024%20Pressupost%20General%202024_CEiH%2020.02.24.pdf#page=191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21" t="s">
        <v>36</v>
      </c>
      <c r="B29" s="121"/>
      <c r="C29" s="121"/>
      <c r="D29" s="121"/>
      <c r="E29" s="121"/>
      <c r="F29" s="121"/>
      <c r="G29" s="121"/>
      <c r="H29" s="121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02" t="s">
        <v>10</v>
      </c>
      <c r="B31" s="107" t="s">
        <v>17</v>
      </c>
      <c r="C31" s="108"/>
      <c r="D31" s="108"/>
      <c r="E31" s="108"/>
      <c r="F31" s="109"/>
      <c r="G31" s="25"/>
      <c r="J31" s="113" t="s">
        <v>15</v>
      </c>
      <c r="K31" s="114"/>
      <c r="L31" s="107" t="s">
        <v>16</v>
      </c>
      <c r="M31" s="108"/>
      <c r="N31" s="108"/>
      <c r="O31" s="108"/>
      <c r="P31" s="109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03"/>
      <c r="B32" s="122"/>
      <c r="C32" s="123"/>
      <c r="D32" s="123"/>
      <c r="E32" s="123"/>
      <c r="F32" s="124"/>
      <c r="G32" s="25"/>
      <c r="J32" s="115"/>
      <c r="K32" s="116"/>
      <c r="L32" s="110"/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04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17"/>
      <c r="K33" s="118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23">B13+G13+L13+Q13+AA13+V13</f>
        <v>5</v>
      </c>
      <c r="C34" s="8">
        <f t="shared" ref="C34:C42" si="24">IF(B34,B34/$B$46,"")</f>
        <v>0.15151515151515152</v>
      </c>
      <c r="D34" s="10">
        <f t="shared" ref="D34:D45" si="25">D13+I13+N13+S13+AC13+X13</f>
        <v>2726788.57</v>
      </c>
      <c r="E34" s="11">
        <f t="shared" ref="E34:E45" si="26">E13+J13+O13+T13+AD13+Y13</f>
        <v>3299414.17</v>
      </c>
      <c r="F34" s="21">
        <f t="shared" ref="F34:F43" si="27">IF(E34,E34/$E$46,"")</f>
        <v>0.84591967038348581</v>
      </c>
      <c r="J34" s="150" t="s">
        <v>3</v>
      </c>
      <c r="K34" s="151"/>
      <c r="L34" s="57">
        <f>B25</f>
        <v>0</v>
      </c>
      <c r="M34" s="8" t="str">
        <f>IF(L34,L34/$L$40,"")</f>
        <v/>
      </c>
      <c r="N34" s="58">
        <f>D25</f>
        <v>0</v>
      </c>
      <c r="O34" s="58">
        <f>E25</f>
        <v>0</v>
      </c>
      <c r="P34" s="59" t="str">
        <f>IF(O34,O34/$O$40,"")</f>
        <v/>
      </c>
    </row>
    <row r="35" spans="1:33" s="25" customFormat="1" ht="30" customHeight="1" x14ac:dyDescent="0.25">
      <c r="A35" s="43" t="s">
        <v>18</v>
      </c>
      <c r="B35" s="12">
        <f t="shared" si="23"/>
        <v>3</v>
      </c>
      <c r="C35" s="8">
        <f t="shared" si="24"/>
        <v>9.0909090909090912E-2</v>
      </c>
      <c r="D35" s="13">
        <f t="shared" si="25"/>
        <v>245928.87000000002</v>
      </c>
      <c r="E35" s="14">
        <f t="shared" si="26"/>
        <v>297573.92</v>
      </c>
      <c r="F35" s="21">
        <f t="shared" si="27"/>
        <v>7.6293432515967458E-2</v>
      </c>
      <c r="J35" s="146" t="s">
        <v>1</v>
      </c>
      <c r="K35" s="147"/>
      <c r="L35" s="60">
        <f>G25</f>
        <v>25</v>
      </c>
      <c r="M35" s="8">
        <f>IF(L35,L35/$L$40,"")</f>
        <v>0.75757575757575757</v>
      </c>
      <c r="N35" s="61">
        <f>I25</f>
        <v>2837975.0500000003</v>
      </c>
      <c r="O35" s="61">
        <f>J25</f>
        <v>3429260.62</v>
      </c>
      <c r="P35" s="59">
        <f>IF(O35,O35/$O$40,"")</f>
        <v>0.87921032761081586</v>
      </c>
    </row>
    <row r="36" spans="1:33" ht="30" customHeight="1" x14ac:dyDescent="0.25">
      <c r="A36" s="43" t="s">
        <v>19</v>
      </c>
      <c r="B36" s="12">
        <f t="shared" si="23"/>
        <v>1</v>
      </c>
      <c r="C36" s="8">
        <f t="shared" si="24"/>
        <v>3.0303030303030304E-2</v>
      </c>
      <c r="D36" s="13">
        <f t="shared" si="25"/>
        <v>23335</v>
      </c>
      <c r="E36" s="14">
        <f t="shared" si="26"/>
        <v>28235.35</v>
      </c>
      <c r="F36" s="21">
        <f t="shared" si="27"/>
        <v>7.2391148047843768E-3</v>
      </c>
      <c r="G36" s="25"/>
      <c r="J36" s="146" t="s">
        <v>2</v>
      </c>
      <c r="K36" s="147"/>
      <c r="L36" s="60">
        <f>L25</f>
        <v>8</v>
      </c>
      <c r="M36" s="8">
        <f>IF(L36,L36/$L$40,"")</f>
        <v>0.24242424242424243</v>
      </c>
      <c r="N36" s="61">
        <f>N25</f>
        <v>389360.74000000005</v>
      </c>
      <c r="O36" s="61">
        <f>O25</f>
        <v>471126.48</v>
      </c>
      <c r="P36" s="59">
        <f>IF(O36,O36/$O$40,"")</f>
        <v>0.12078967238918413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46" t="s">
        <v>34</v>
      </c>
      <c r="K37" s="147"/>
      <c r="L37" s="60">
        <f>Q25</f>
        <v>0</v>
      </c>
      <c r="M37" s="8" t="str">
        <f>IF(L37,L37/$L$40,"")</f>
        <v/>
      </c>
      <c r="N37" s="61">
        <f>S25</f>
        <v>0</v>
      </c>
      <c r="O37" s="61">
        <f>T25</f>
        <v>0</v>
      </c>
      <c r="P37" s="59" t="str">
        <f>IF(O37,O37/$O$40,"")</f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5"/>
      <c r="J38" s="146" t="s">
        <v>5</v>
      </c>
      <c r="K38" s="147"/>
      <c r="L38" s="60">
        <f>V25</f>
        <v>0</v>
      </c>
      <c r="M38" s="8" t="str">
        <f>IF(L38,L38/$L$40,"")</f>
        <v/>
      </c>
      <c r="N38" s="61">
        <f>X25</f>
        <v>0</v>
      </c>
      <c r="O38" s="61">
        <f>Y25</f>
        <v>0</v>
      </c>
      <c r="P38" s="59" t="str">
        <f>IF(O38,O38/$O$40,"")</f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23"/>
        <v>1</v>
      </c>
      <c r="C39" s="8">
        <f t="shared" si="24"/>
        <v>3.0303030303030304E-2</v>
      </c>
      <c r="D39" s="13">
        <f t="shared" si="25"/>
        <v>20715</v>
      </c>
      <c r="E39" s="22">
        <f t="shared" si="26"/>
        <v>25065.15</v>
      </c>
      <c r="F39" s="21">
        <f t="shared" si="27"/>
        <v>6.4263236846414558E-3</v>
      </c>
      <c r="G39" s="25"/>
      <c r="J39" s="146" t="s">
        <v>4</v>
      </c>
      <c r="K39" s="147"/>
      <c r="L39" s="60">
        <f>AA25</f>
        <v>0</v>
      </c>
      <c r="M39" s="8" t="str">
        <f t="shared" ref="M39" si="28">IF(L39,L39/$L$40,"")</f>
        <v/>
      </c>
      <c r="N39" s="61">
        <f>AC25</f>
        <v>0</v>
      </c>
      <c r="O39" s="61">
        <f>AD25</f>
        <v>0</v>
      </c>
      <c r="P39" s="59" t="str">
        <f t="shared" ref="P39" si="29">IF(O39,O39/$O$40,"")</f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23"/>
        <v>2</v>
      </c>
      <c r="C40" s="8">
        <f t="shared" si="24"/>
        <v>6.0606060606060608E-2</v>
      </c>
      <c r="D40" s="13">
        <f t="shared" si="25"/>
        <v>105942.56</v>
      </c>
      <c r="E40" s="23">
        <f t="shared" si="26"/>
        <v>128190.5</v>
      </c>
      <c r="F40" s="21">
        <f t="shared" si="27"/>
        <v>3.2866096803571117E-2</v>
      </c>
      <c r="G40" s="25"/>
      <c r="J40" s="148" t="s">
        <v>0</v>
      </c>
      <c r="K40" s="149"/>
      <c r="L40" s="83">
        <f>SUM(L34:L39)</f>
        <v>33</v>
      </c>
      <c r="M40" s="17">
        <f>SUM(M34:M39)</f>
        <v>1</v>
      </c>
      <c r="N40" s="84">
        <f>SUM(N34:N39)</f>
        <v>3227335.7900000005</v>
      </c>
      <c r="O40" s="85">
        <f>SUM(O34:O39)</f>
        <v>3900387.1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23"/>
        <v>10</v>
      </c>
      <c r="C41" s="8">
        <f t="shared" si="24"/>
        <v>0.30303030303030304</v>
      </c>
      <c r="D41" s="13">
        <f t="shared" si="25"/>
        <v>92076.69</v>
      </c>
      <c r="E41" s="23">
        <f t="shared" si="26"/>
        <v>107460.57</v>
      </c>
      <c r="F41" s="21">
        <f t="shared" si="27"/>
        <v>2.7551257668758062E-2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23"/>
        <v>10</v>
      </c>
      <c r="C42" s="8">
        <f t="shared" si="24"/>
        <v>0.30303030303030304</v>
      </c>
      <c r="D42" s="13">
        <f t="shared" si="25"/>
        <v>9554.0999999999985</v>
      </c>
      <c r="E42" s="14">
        <f t="shared" si="26"/>
        <v>11452.439999999999</v>
      </c>
      <c r="F42" s="21">
        <f t="shared" si="27"/>
        <v>2.9362316371110957E-3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23"/>
        <v>1</v>
      </c>
      <c r="C44" s="8">
        <f t="shared" si="30"/>
        <v>3.0303030303030304E-2</v>
      </c>
      <c r="D44" s="13">
        <f t="shared" si="25"/>
        <v>2995</v>
      </c>
      <c r="E44" s="14">
        <f t="shared" si="26"/>
        <v>2995</v>
      </c>
      <c r="F44" s="21">
        <f t="shared" ref="F44" si="31">IF(E44,E44/$E$46,"")</f>
        <v>7.6787250168066658E-4</v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33</v>
      </c>
      <c r="C46" s="17">
        <f>SUM(C34:C45)</f>
        <v>1</v>
      </c>
      <c r="D46" s="18">
        <f>SUM(D34:D45)</f>
        <v>3227335.79</v>
      </c>
      <c r="E46" s="18">
        <f>SUM(E34:E45)</f>
        <v>3900387.0999999996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10" zoomScale="80" zoomScaleNormal="80" workbookViewId="0">
      <selection activeCell="B20" sqref="B20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ht="14.45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4.45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4.45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3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40</v>
      </c>
      <c r="B7" s="31" t="s">
        <v>56</v>
      </c>
      <c r="C7" s="32"/>
      <c r="D7" s="32"/>
      <c r="E7" s="32"/>
      <c r="F7" s="32"/>
      <c r="G7" s="33"/>
      <c r="H7" s="73"/>
      <c r="I7" s="90" t="s">
        <v>46</v>
      </c>
      <c r="J7" s="91">
        <v>45688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Institut Municipal d'Informàtica (IMI)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28" t="s">
        <v>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30"/>
    </row>
    <row r="11" spans="1:31" ht="30" customHeight="1" thickBot="1" x14ac:dyDescent="0.3">
      <c r="A11" s="119" t="s">
        <v>10</v>
      </c>
      <c r="B11" s="131" t="s">
        <v>3</v>
      </c>
      <c r="C11" s="132"/>
      <c r="D11" s="132"/>
      <c r="E11" s="132"/>
      <c r="F11" s="133"/>
      <c r="G11" s="134" t="s">
        <v>1</v>
      </c>
      <c r="H11" s="135"/>
      <c r="I11" s="135"/>
      <c r="J11" s="135"/>
      <c r="K11" s="136"/>
      <c r="L11" s="105" t="s">
        <v>2</v>
      </c>
      <c r="M11" s="106"/>
      <c r="N11" s="106"/>
      <c r="O11" s="106"/>
      <c r="P11" s="106"/>
      <c r="Q11" s="137" t="s">
        <v>34</v>
      </c>
      <c r="R11" s="138"/>
      <c r="S11" s="138"/>
      <c r="T11" s="138"/>
      <c r="U11" s="139"/>
      <c r="V11" s="143" t="s">
        <v>5</v>
      </c>
      <c r="W11" s="144"/>
      <c r="X11" s="144"/>
      <c r="Y11" s="144"/>
      <c r="Z11" s="145"/>
      <c r="AA11" s="140" t="s">
        <v>4</v>
      </c>
      <c r="AB11" s="141"/>
      <c r="AC11" s="141"/>
      <c r="AD11" s="141"/>
      <c r="AE11" s="142"/>
    </row>
    <row r="12" spans="1:31" ht="39" customHeight="1" thickBot="1" x14ac:dyDescent="0.3">
      <c r="A12" s="120"/>
      <c r="B12" s="34" t="s">
        <v>7</v>
      </c>
      <c r="C12" s="35" t="s">
        <v>8</v>
      </c>
      <c r="D12" s="36" t="s">
        <v>44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8</v>
      </c>
      <c r="H13" s="20">
        <f t="shared" ref="H13:H21" si="2">IF(G13,G13/$G$25,"")</f>
        <v>0.22222222222222221</v>
      </c>
      <c r="I13" s="4">
        <v>6581020.1299999999</v>
      </c>
      <c r="J13" s="5">
        <v>7963034.3699999992</v>
      </c>
      <c r="K13" s="21">
        <f t="shared" ref="K13:K21" si="3">IF(J13,J13/$J$25,"")</f>
        <v>0.92794917899605012</v>
      </c>
      <c r="L13" s="1">
        <v>4</v>
      </c>
      <c r="M13" s="20">
        <f>IF(L13,L13/$L$25,"")</f>
        <v>0.21052631578947367</v>
      </c>
      <c r="N13" s="4">
        <v>865371.3</v>
      </c>
      <c r="O13" s="5">
        <v>1047099.27</v>
      </c>
      <c r="P13" s="21">
        <f>IF(O13,O13/$O$25,"")</f>
        <v>8.9121349104279601E-2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2.7777777777777776E-2</v>
      </c>
      <c r="I14" s="6">
        <v>86207.66</v>
      </c>
      <c r="J14" s="7">
        <v>104311.27</v>
      </c>
      <c r="K14" s="21">
        <f t="shared" si="3"/>
        <v>1.2155612152222234E-2</v>
      </c>
      <c r="L14" s="2">
        <v>1</v>
      </c>
      <c r="M14" s="20">
        <f>IF(L14,L14/$L$25,"")</f>
        <v>5.2631578947368418E-2</v>
      </c>
      <c r="N14" s="6">
        <v>35633.17</v>
      </c>
      <c r="O14" s="7">
        <v>43116.15</v>
      </c>
      <c r="P14" s="21">
        <f>IF(O14,O14/$O$25,"")</f>
        <v>3.6697279487001126E-3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4</v>
      </c>
      <c r="M15" s="20">
        <f>IF(L15,L15/$L$25,"")</f>
        <v>0.21052631578947367</v>
      </c>
      <c r="N15" s="6">
        <v>91894.09</v>
      </c>
      <c r="O15" s="7">
        <v>111191.84</v>
      </c>
      <c r="P15" s="21">
        <f>IF(O15,O15/$O$25,"")</f>
        <v>9.4638274269708937E-3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2" customFormat="1" ht="36" customHeight="1" x14ac:dyDescent="0.4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1</v>
      </c>
      <c r="H18" s="66">
        <f t="shared" si="2"/>
        <v>2.7777777777777776E-2</v>
      </c>
      <c r="I18" s="69">
        <v>41460</v>
      </c>
      <c r="J18" s="70">
        <v>50166.6</v>
      </c>
      <c r="K18" s="67">
        <f t="shared" si="3"/>
        <v>5.8460196352289823E-3</v>
      </c>
      <c r="L18" s="71">
        <v>7</v>
      </c>
      <c r="M18" s="66">
        <f>IF(L18,L18/$L$25,"")</f>
        <v>0.36842105263157893</v>
      </c>
      <c r="N18" s="69">
        <v>8673443.5899999999</v>
      </c>
      <c r="O18" s="70">
        <v>10494866.75</v>
      </c>
      <c r="P18" s="67">
        <f>IF(O18,O18/$O$25,"")</f>
        <v>0.89324547368813112</v>
      </c>
      <c r="Q18" s="71"/>
      <c r="R18" s="66" t="str">
        <f t="shared" si="4"/>
        <v/>
      </c>
      <c r="S18" s="69"/>
      <c r="T18" s="70"/>
      <c r="U18" s="67" t="str">
        <f t="shared" si="5"/>
        <v/>
      </c>
      <c r="V18" s="71"/>
      <c r="W18" s="66" t="str">
        <f t="shared" si="6"/>
        <v/>
      </c>
      <c r="X18" s="69"/>
      <c r="Y18" s="70"/>
      <c r="Z18" s="67" t="str">
        <f t="shared" si="7"/>
        <v/>
      </c>
      <c r="AA18" s="71"/>
      <c r="AB18" s="20" t="str">
        <f t="shared" si="8"/>
        <v/>
      </c>
      <c r="AC18" s="69"/>
      <c r="AD18" s="70"/>
      <c r="AE18" s="67" t="str">
        <f t="shared" si="9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</v>
      </c>
      <c r="H19" s="20">
        <f t="shared" si="2"/>
        <v>0.1111111111111111</v>
      </c>
      <c r="I19" s="6">
        <v>306772.95999999996</v>
      </c>
      <c r="J19" s="7">
        <v>371195.27999999997</v>
      </c>
      <c r="K19" s="21">
        <f t="shared" si="3"/>
        <v>4.3256168354728446E-2</v>
      </c>
      <c r="L19" s="2">
        <v>1</v>
      </c>
      <c r="M19" s="20">
        <f>IF(L19,L19/$L$25,"")</f>
        <v>5.2631578947368418E-2</v>
      </c>
      <c r="N19" s="6">
        <v>28480.53</v>
      </c>
      <c r="O19" s="7">
        <v>34461.440000000002</v>
      </c>
      <c r="P19" s="21">
        <f>IF(O19,O19/$O$25,"")</f>
        <v>2.9331030140782978E-3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6</v>
      </c>
      <c r="H20" s="66">
        <f t="shared" si="2"/>
        <v>0.16666666666666666</v>
      </c>
      <c r="I20" s="69">
        <v>65663.62</v>
      </c>
      <c r="J20" s="70">
        <v>78962.38</v>
      </c>
      <c r="K20" s="67">
        <f t="shared" si="3"/>
        <v>9.2016525721179496E-3</v>
      </c>
      <c r="L20" s="68">
        <v>2</v>
      </c>
      <c r="M20" s="66">
        <f>IF(L20,L20/$L$25,"")</f>
        <v>0.10526315789473684</v>
      </c>
      <c r="N20" s="69">
        <v>15210.95</v>
      </c>
      <c r="O20" s="70">
        <v>18405.25</v>
      </c>
      <c r="P20" s="67">
        <f>IF(O20,O20/$O$25,"")</f>
        <v>1.5665188178400145E-3</v>
      </c>
      <c r="Q20" s="68"/>
      <c r="R20" s="66" t="str">
        <f t="shared" si="4"/>
        <v/>
      </c>
      <c r="S20" s="69"/>
      <c r="T20" s="70"/>
      <c r="U20" s="67" t="str">
        <f t="shared" si="5"/>
        <v/>
      </c>
      <c r="V20" s="68">
        <v>3</v>
      </c>
      <c r="W20" s="66">
        <f t="shared" si="6"/>
        <v>1</v>
      </c>
      <c r="X20" s="69">
        <v>45480</v>
      </c>
      <c r="Y20" s="70">
        <v>55030.8</v>
      </c>
      <c r="Z20" s="67">
        <f t="shared" si="7"/>
        <v>1</v>
      </c>
      <c r="AA20" s="68"/>
      <c r="AB20" s="20" t="str">
        <f t="shared" si="8"/>
        <v/>
      </c>
      <c r="AC20" s="69"/>
      <c r="AD20" s="70"/>
      <c r="AE20" s="67" t="str">
        <f t="shared" si="9"/>
        <v/>
      </c>
    </row>
    <row r="21" spans="1:31" s="42" customFormat="1" ht="39.950000000000003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16</v>
      </c>
      <c r="H21" s="20">
        <f t="shared" si="2"/>
        <v>0.44444444444444442</v>
      </c>
      <c r="I21" s="6">
        <v>11729.940000000002</v>
      </c>
      <c r="J21" s="7">
        <v>13656.05</v>
      </c>
      <c r="K21" s="21">
        <f t="shared" si="3"/>
        <v>1.5913682896522537E-3</v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0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1">IF(G24,G24/$G$25,"")</f>
        <v/>
      </c>
      <c r="I24" s="69"/>
      <c r="J24" s="70"/>
      <c r="K24" s="67" t="str">
        <f t="shared" ref="K24" si="22">IF(J24,J24/$J$25,"")</f>
        <v/>
      </c>
      <c r="L24" s="68"/>
      <c r="M24" s="66" t="str">
        <f t="shared" ref="M24" si="23">IF(L24,L24/$L$25,"")</f>
        <v/>
      </c>
      <c r="N24" s="69"/>
      <c r="O24" s="70"/>
      <c r="P24" s="67" t="str">
        <f t="shared" ref="P24" si="24">IF(O24,O24/$O$25,"")</f>
        <v/>
      </c>
      <c r="Q24" s="68"/>
      <c r="R24" s="66" t="str">
        <f t="shared" ref="R24" si="25">IF(Q24,Q24/$Q$25,"")</f>
        <v/>
      </c>
      <c r="S24" s="69"/>
      <c r="T24" s="70"/>
      <c r="U24" s="67" t="str">
        <f t="shared" si="5"/>
        <v/>
      </c>
      <c r="V24" s="68"/>
      <c r="W24" s="66" t="str">
        <f t="shared" ref="W24" si="26">IF(V24,V24/$V$25,"")</f>
        <v/>
      </c>
      <c r="X24" s="69"/>
      <c r="Y24" s="70"/>
      <c r="Z24" s="67" t="str">
        <f t="shared" ref="Z24" si="27">IF(Y24,Y24/$Y$25,"")</f>
        <v/>
      </c>
      <c r="AA24" s="68"/>
      <c r="AB24" s="20" t="str">
        <f t="shared" ref="AB24" si="28">IF(AA24,AA24/$AA$25,"")</f>
        <v/>
      </c>
      <c r="AC24" s="69"/>
      <c r="AD24" s="70"/>
      <c r="AE24" s="67" t="str">
        <f t="shared" ref="AE24" si="29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36</v>
      </c>
      <c r="H25" s="17">
        <f t="shared" si="30"/>
        <v>1</v>
      </c>
      <c r="I25" s="18">
        <f t="shared" si="30"/>
        <v>7092854.3100000005</v>
      </c>
      <c r="J25" s="18">
        <f t="shared" si="30"/>
        <v>8581325.9499999993</v>
      </c>
      <c r="K25" s="19">
        <f t="shared" si="30"/>
        <v>1</v>
      </c>
      <c r="L25" s="16">
        <f t="shared" si="30"/>
        <v>19</v>
      </c>
      <c r="M25" s="17">
        <f t="shared" si="30"/>
        <v>0.99999999999999989</v>
      </c>
      <c r="N25" s="18">
        <f t="shared" si="30"/>
        <v>9710033.629999999</v>
      </c>
      <c r="O25" s="18">
        <f t="shared" si="30"/>
        <v>11749140.699999999</v>
      </c>
      <c r="P25" s="19">
        <f t="shared" si="30"/>
        <v>1.0000000000000002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3</v>
      </c>
      <c r="W25" s="17">
        <f t="shared" si="30"/>
        <v>1</v>
      </c>
      <c r="X25" s="18">
        <f t="shared" si="30"/>
        <v>45480</v>
      </c>
      <c r="Y25" s="18">
        <f t="shared" si="30"/>
        <v>55030.8</v>
      </c>
      <c r="Z25" s="19">
        <f t="shared" si="30"/>
        <v>1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15" customHeight="1" x14ac:dyDescent="0.25">
      <c r="A27" s="125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27" t="str">
        <f>'CONTRACTACIO 1r TR 2024'!A28:Q28</f>
        <v>https://ajuntament.barcelona.cat/pressupostos2024/docs/2024/1.%20EXP.%202023-0024%20Pressupost%20General%202024_CEiH%2020.02.24.pdf#page=191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21" t="s">
        <v>36</v>
      </c>
      <c r="B29" s="121"/>
      <c r="C29" s="121"/>
      <c r="D29" s="121"/>
      <c r="E29" s="121"/>
      <c r="F29" s="121"/>
      <c r="G29" s="121"/>
      <c r="H29" s="121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02" t="s">
        <v>10</v>
      </c>
      <c r="B31" s="107" t="s">
        <v>17</v>
      </c>
      <c r="C31" s="108"/>
      <c r="D31" s="108"/>
      <c r="E31" s="108"/>
      <c r="F31" s="109"/>
      <c r="G31" s="25"/>
      <c r="J31" s="113" t="s">
        <v>15</v>
      </c>
      <c r="K31" s="114"/>
      <c r="L31" s="107" t="s">
        <v>16</v>
      </c>
      <c r="M31" s="108"/>
      <c r="N31" s="108"/>
      <c r="O31" s="108"/>
      <c r="P31" s="109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03"/>
      <c r="B32" s="122"/>
      <c r="C32" s="123"/>
      <c r="D32" s="123"/>
      <c r="E32" s="123"/>
      <c r="F32" s="124"/>
      <c r="G32" s="25"/>
      <c r="J32" s="115"/>
      <c r="K32" s="116"/>
      <c r="L32" s="110"/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04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17"/>
      <c r="K33" s="118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2" si="31">B13+G13+L13+Q13+AA13+V13</f>
        <v>12</v>
      </c>
      <c r="C34" s="8">
        <f t="shared" ref="C34:C45" si="32">IF(B34,B34/$B$46,"")</f>
        <v>0.20689655172413793</v>
      </c>
      <c r="D34" s="10">
        <f t="shared" ref="D34:D42" si="33">D13+I13+N13+S13+AC13+X13</f>
        <v>7446391.4299999997</v>
      </c>
      <c r="E34" s="11">
        <f t="shared" ref="E34:E42" si="34">E13+J13+O13+T13+AD13+Y13</f>
        <v>9010133.6399999987</v>
      </c>
      <c r="F34" s="21">
        <f t="shared" ref="F34:F42" si="35">IF(E34,E34/$E$46,"")</f>
        <v>0.44198743062804186</v>
      </c>
      <c r="J34" s="150" t="s">
        <v>3</v>
      </c>
      <c r="K34" s="151"/>
      <c r="L34" s="57">
        <f>B25</f>
        <v>0</v>
      </c>
      <c r="M34" s="8" t="str">
        <f t="shared" ref="M34:M39" si="36">IF(L34,L34/$L$40,"")</f>
        <v/>
      </c>
      <c r="N34" s="58">
        <f>D25</f>
        <v>0</v>
      </c>
      <c r="O34" s="58">
        <f>E25</f>
        <v>0</v>
      </c>
      <c r="P34" s="59" t="str">
        <f t="shared" ref="P34:P39" si="37">IF(O34,O34/$O$40,"")</f>
        <v/>
      </c>
    </row>
    <row r="35" spans="1:33" s="25" customFormat="1" ht="30" customHeight="1" x14ac:dyDescent="0.25">
      <c r="A35" s="43" t="s">
        <v>18</v>
      </c>
      <c r="B35" s="12">
        <f t="shared" si="31"/>
        <v>2</v>
      </c>
      <c r="C35" s="8">
        <f t="shared" si="32"/>
        <v>3.4482758620689655E-2</v>
      </c>
      <c r="D35" s="13">
        <f t="shared" si="33"/>
        <v>121840.83</v>
      </c>
      <c r="E35" s="14">
        <f t="shared" si="34"/>
        <v>147427.42000000001</v>
      </c>
      <c r="F35" s="21">
        <f t="shared" si="35"/>
        <v>7.2319755925308567E-3</v>
      </c>
      <c r="J35" s="146" t="s">
        <v>1</v>
      </c>
      <c r="K35" s="147"/>
      <c r="L35" s="60">
        <f>G25</f>
        <v>36</v>
      </c>
      <c r="M35" s="8">
        <f t="shared" si="36"/>
        <v>0.62068965517241381</v>
      </c>
      <c r="N35" s="61">
        <f>I25</f>
        <v>7092854.3100000005</v>
      </c>
      <c r="O35" s="61">
        <f>J25</f>
        <v>8581325.9499999993</v>
      </c>
      <c r="P35" s="59">
        <f t="shared" si="37"/>
        <v>0.42095249189025796</v>
      </c>
    </row>
    <row r="36" spans="1:33" ht="30" customHeight="1" x14ac:dyDescent="0.25">
      <c r="A36" s="43" t="s">
        <v>19</v>
      </c>
      <c r="B36" s="12">
        <f t="shared" si="31"/>
        <v>4</v>
      </c>
      <c r="C36" s="8">
        <f t="shared" si="32"/>
        <v>6.8965517241379309E-2</v>
      </c>
      <c r="D36" s="13">
        <f t="shared" si="33"/>
        <v>91894.09</v>
      </c>
      <c r="E36" s="14">
        <f t="shared" si="34"/>
        <v>111191.84</v>
      </c>
      <c r="F36" s="21">
        <f t="shared" si="35"/>
        <v>5.4544580171625879E-3</v>
      </c>
      <c r="G36" s="25"/>
      <c r="J36" s="146" t="s">
        <v>2</v>
      </c>
      <c r="K36" s="147"/>
      <c r="L36" s="60">
        <f>L25</f>
        <v>19</v>
      </c>
      <c r="M36" s="8">
        <f t="shared" si="36"/>
        <v>0.32758620689655171</v>
      </c>
      <c r="N36" s="61">
        <f>N25</f>
        <v>9710033.629999999</v>
      </c>
      <c r="O36" s="61">
        <f>O25</f>
        <v>11749140.699999999</v>
      </c>
      <c r="P36" s="59">
        <f t="shared" si="37"/>
        <v>0.57634800076953729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5"/>
      <c r="J37" s="146" t="s">
        <v>34</v>
      </c>
      <c r="K37" s="147"/>
      <c r="L37" s="60">
        <f>Q25</f>
        <v>0</v>
      </c>
      <c r="M37" s="8" t="str">
        <f t="shared" si="36"/>
        <v/>
      </c>
      <c r="N37" s="61">
        <f>S25</f>
        <v>0</v>
      </c>
      <c r="O37" s="61">
        <f>T25</f>
        <v>0</v>
      </c>
      <c r="P37" s="59" t="str">
        <f t="shared" si="37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5"/>
      <c r="J38" s="146" t="s">
        <v>5</v>
      </c>
      <c r="K38" s="147"/>
      <c r="L38" s="60">
        <f>V25</f>
        <v>3</v>
      </c>
      <c r="M38" s="8">
        <f t="shared" si="36"/>
        <v>5.1724137931034482E-2</v>
      </c>
      <c r="N38" s="61">
        <f>X25</f>
        <v>45480</v>
      </c>
      <c r="O38" s="61">
        <f>Y25</f>
        <v>55030.8</v>
      </c>
      <c r="P38" s="59">
        <f t="shared" si="37"/>
        <v>2.6995073402047397E-3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1"/>
        <v>8</v>
      </c>
      <c r="C39" s="8">
        <f t="shared" si="32"/>
        <v>0.13793103448275862</v>
      </c>
      <c r="D39" s="13">
        <f t="shared" si="33"/>
        <v>8714903.5899999999</v>
      </c>
      <c r="E39" s="22">
        <f t="shared" si="34"/>
        <v>10545033.35</v>
      </c>
      <c r="F39" s="21">
        <f t="shared" si="35"/>
        <v>0.51728113948968169</v>
      </c>
      <c r="G39" s="25"/>
      <c r="J39" s="146" t="s">
        <v>4</v>
      </c>
      <c r="K39" s="147"/>
      <c r="L39" s="60">
        <f>AA25</f>
        <v>0</v>
      </c>
      <c r="M39" s="8" t="str">
        <f t="shared" si="36"/>
        <v/>
      </c>
      <c r="N39" s="61">
        <f>AC25</f>
        <v>0</v>
      </c>
      <c r="O39" s="61">
        <f>AD25</f>
        <v>0</v>
      </c>
      <c r="P39" s="59" t="str">
        <f t="shared" si="37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1"/>
        <v>5</v>
      </c>
      <c r="C40" s="8">
        <f t="shared" si="32"/>
        <v>8.6206896551724144E-2</v>
      </c>
      <c r="D40" s="13">
        <f t="shared" si="33"/>
        <v>335253.49</v>
      </c>
      <c r="E40" s="23">
        <f t="shared" si="34"/>
        <v>405656.72</v>
      </c>
      <c r="F40" s="21">
        <f t="shared" si="35"/>
        <v>1.9899279916762588E-2</v>
      </c>
      <c r="G40" s="25"/>
      <c r="J40" s="148" t="s">
        <v>0</v>
      </c>
      <c r="K40" s="149"/>
      <c r="L40" s="83">
        <f>SUM(L34:L39)</f>
        <v>58</v>
      </c>
      <c r="M40" s="17">
        <f>SUM(M34:M39)</f>
        <v>1</v>
      </c>
      <c r="N40" s="84">
        <f>SUM(N34:N39)</f>
        <v>16848367.939999998</v>
      </c>
      <c r="O40" s="85">
        <f>SUM(O34:O39)</f>
        <v>20385497.449999999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1"/>
        <v>11</v>
      </c>
      <c r="C41" s="8">
        <f t="shared" si="32"/>
        <v>0.18965517241379309</v>
      </c>
      <c r="D41" s="13">
        <f t="shared" si="33"/>
        <v>126354.56999999999</v>
      </c>
      <c r="E41" s="23">
        <f t="shared" si="34"/>
        <v>152398.43</v>
      </c>
      <c r="F41" s="21">
        <f t="shared" si="35"/>
        <v>7.4758259087761431E-3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31"/>
        <v>16</v>
      </c>
      <c r="C42" s="8">
        <f t="shared" si="32"/>
        <v>0.27586206896551724</v>
      </c>
      <c r="D42" s="13">
        <f t="shared" si="33"/>
        <v>11729.940000000002</v>
      </c>
      <c r="E42" s="14">
        <f t="shared" si="34"/>
        <v>13656.05</v>
      </c>
      <c r="F42" s="21">
        <f t="shared" si="35"/>
        <v>6.6989044704425396E-4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58</v>
      </c>
      <c r="C46" s="17">
        <f>SUM(C34:C45)</f>
        <v>0.99999999999999989</v>
      </c>
      <c r="D46" s="18">
        <f>SUM(D34:D45)</f>
        <v>16848367.940000001</v>
      </c>
      <c r="E46" s="18">
        <f>SUM(E34:E45)</f>
        <v>20385497.449999999</v>
      </c>
      <c r="F46" s="19">
        <f>SUM(F34:F45)</f>
        <v>0.99999999999999989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21" zoomScale="80" zoomScaleNormal="80" workbookViewId="0">
      <selection activeCell="E46" sqref="E46"/>
    </sheetView>
  </sheetViews>
  <sheetFormatPr defaultColWidth="9.140625" defaultRowHeight="15" x14ac:dyDescent="0.25"/>
  <cols>
    <col min="1" max="1" width="30.42578125" style="27" customWidth="1"/>
    <col min="2" max="2" width="11.140625" style="62" customWidth="1"/>
    <col min="3" max="3" width="10.7109375" style="27" customWidth="1"/>
    <col min="4" max="4" width="19.140625" style="27" customWidth="1"/>
    <col min="5" max="5" width="19.710937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1" width="11.42578125" style="27" customWidth="1"/>
    <col min="12" max="12" width="11.7109375" style="27" customWidth="1"/>
    <col min="13" max="13" width="10.7109375" style="27" customWidth="1"/>
    <col min="14" max="14" width="20.14062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5.425781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ht="14.45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4.45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4.45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x14ac:dyDescent="0.35">
      <c r="B4" s="26"/>
      <c r="H4" s="26"/>
      <c r="N4" s="26"/>
    </row>
    <row r="5" spans="1:31" s="25" customFormat="1" ht="30.75" customHeight="1" x14ac:dyDescent="0.25">
      <c r="A5" s="28" t="s">
        <v>37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57</v>
      </c>
      <c r="B7" s="31" t="s">
        <v>58</v>
      </c>
      <c r="C7" s="32"/>
      <c r="D7" s="32"/>
      <c r="E7" s="32"/>
      <c r="F7" s="32"/>
      <c r="G7" s="33"/>
      <c r="H7" s="73"/>
      <c r="J7" s="32"/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Institut Municipal d'Informàtica (IMI)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4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70" t="s">
        <v>6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2"/>
    </row>
    <row r="11" spans="1:31" ht="30" customHeight="1" thickBot="1" x14ac:dyDescent="0.3">
      <c r="A11" s="173" t="s">
        <v>10</v>
      </c>
      <c r="B11" s="131" t="s">
        <v>3</v>
      </c>
      <c r="C11" s="132"/>
      <c r="D11" s="132"/>
      <c r="E11" s="132"/>
      <c r="F11" s="133"/>
      <c r="G11" s="134" t="s">
        <v>1</v>
      </c>
      <c r="H11" s="135"/>
      <c r="I11" s="135"/>
      <c r="J11" s="135"/>
      <c r="K11" s="136"/>
      <c r="L11" s="105" t="s">
        <v>2</v>
      </c>
      <c r="M11" s="106"/>
      <c r="N11" s="106"/>
      <c r="O11" s="106"/>
      <c r="P11" s="106"/>
      <c r="Q11" s="137" t="s">
        <v>34</v>
      </c>
      <c r="R11" s="138"/>
      <c r="S11" s="138"/>
      <c r="T11" s="138"/>
      <c r="U11" s="139"/>
      <c r="V11" s="140" t="s">
        <v>4</v>
      </c>
      <c r="W11" s="141"/>
      <c r="X11" s="141"/>
      <c r="Y11" s="141"/>
      <c r="Z11" s="142"/>
      <c r="AA11" s="143" t="s">
        <v>5</v>
      </c>
      <c r="AB11" s="144"/>
      <c r="AC11" s="144"/>
      <c r="AD11" s="144"/>
      <c r="AE11" s="145"/>
    </row>
    <row r="12" spans="1:31" ht="39" customHeight="1" thickBot="1" x14ac:dyDescent="0.3">
      <c r="A12" s="174"/>
      <c r="B12" s="34" t="s">
        <v>7</v>
      </c>
      <c r="C12" s="35" t="s">
        <v>8</v>
      </c>
      <c r="D12" s="36" t="s">
        <v>48</v>
      </c>
      <c r="E12" s="37" t="s">
        <v>49</v>
      </c>
      <c r="F12" s="38" t="s">
        <v>13</v>
      </c>
      <c r="G12" s="39" t="s">
        <v>7</v>
      </c>
      <c r="H12" s="35" t="s">
        <v>8</v>
      </c>
      <c r="I12" s="36" t="s">
        <v>48</v>
      </c>
      <c r="J12" s="37" t="s">
        <v>49</v>
      </c>
      <c r="K12" s="38" t="s">
        <v>13</v>
      </c>
      <c r="L12" s="39" t="s">
        <v>7</v>
      </c>
      <c r="M12" s="35" t="s">
        <v>8</v>
      </c>
      <c r="N12" s="36" t="s">
        <v>48</v>
      </c>
      <c r="O12" s="37" t="s">
        <v>49</v>
      </c>
      <c r="P12" s="38" t="s">
        <v>13</v>
      </c>
      <c r="Q12" s="39" t="s">
        <v>7</v>
      </c>
      <c r="R12" s="35" t="s">
        <v>8</v>
      </c>
      <c r="S12" s="36" t="s">
        <v>48</v>
      </c>
      <c r="T12" s="37" t="s">
        <v>49</v>
      </c>
      <c r="U12" s="40" t="s">
        <v>13</v>
      </c>
      <c r="V12" s="34" t="s">
        <v>7</v>
      </c>
      <c r="W12" s="35" t="s">
        <v>8</v>
      </c>
      <c r="X12" s="36" t="s">
        <v>48</v>
      </c>
      <c r="Y12" s="37" t="s">
        <v>49</v>
      </c>
      <c r="Z12" s="38" t="s">
        <v>13</v>
      </c>
      <c r="AA12" s="34" t="s">
        <v>7</v>
      </c>
      <c r="AB12" s="35" t="s">
        <v>8</v>
      </c>
      <c r="AC12" s="36" t="s">
        <v>48</v>
      </c>
      <c r="AD12" s="37" t="s">
        <v>49</v>
      </c>
      <c r="AE12" s="38" t="s">
        <v>13</v>
      </c>
    </row>
    <row r="13" spans="1:31" s="42" customFormat="1" ht="36" customHeight="1" x14ac:dyDescent="0.35">
      <c r="A13" s="41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20</v>
      </c>
      <c r="H13" s="20">
        <f t="shared" ref="H13:H24" si="2">IF(G13,G13/$G$25,"")</f>
        <v>0.17391304347826086</v>
      </c>
      <c r="I13" s="10">
        <f>'CONTRACTACIO 1r TR 2024'!I13+'CONTRACTACIO 2n TR 2024'!I13+'CONTRACTACIO 3r TR 2024'!I13+'CONTRACTACIO 4t TR 2024'!I13</f>
        <v>17767595.579999998</v>
      </c>
      <c r="J13" s="10">
        <f>'CONTRACTACIO 1r TR 2024'!J13+'CONTRACTACIO 2n TR 2024'!J13+'CONTRACTACIO 3r TR 2024'!J13+'CONTRACTACIO 4t TR 2024'!J13</f>
        <v>21498790.68</v>
      </c>
      <c r="K13" s="21">
        <f t="shared" ref="K13:K24" si="3">IF(J13,J13/$J$25,"")</f>
        <v>0.85646093566115089</v>
      </c>
      <c r="L13" s="9">
        <f>'CONTRACTACIO 1r TR 2024'!L13+'CONTRACTACIO 2n TR 2024'!L13+'CONTRACTACIO 3r TR 2024'!L13+'CONTRACTACIO 4t TR 2024'!L13</f>
        <v>6</v>
      </c>
      <c r="M13" s="20">
        <f t="shared" ref="M13:M24" si="4">IF(L13,L13/$L$25,"")</f>
        <v>0.18181818181818182</v>
      </c>
      <c r="N13" s="10">
        <f>'CONTRACTACIO 1r TR 2024'!N13+'CONTRACTACIO 2n TR 2024'!N13+'CONTRACTACIO 3r TR 2024'!N13+'CONTRACTACIO 4t TR 2024'!N13</f>
        <v>1237825.3</v>
      </c>
      <c r="O13" s="10">
        <f>'CONTRACTACIO 1r TR 2024'!O13+'CONTRACTACIO 2n TR 2024'!O13+'CONTRACTACIO 3r TR 2024'!O13+'CONTRACTACIO 4t TR 2024'!O13</f>
        <v>1497768.61</v>
      </c>
      <c r="P13" s="21">
        <f t="shared" ref="P13:P24" si="5">IF(O13,O13/$O$25,"")</f>
        <v>0.11925538007622323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2" customFormat="1" ht="36" customHeight="1" x14ac:dyDescent="0.4">
      <c r="A14" s="43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5</v>
      </c>
      <c r="H14" s="20">
        <f t="shared" si="2"/>
        <v>4.3478260869565216E-2</v>
      </c>
      <c r="I14" s="13">
        <f>'CONTRACTACIO 1r TR 2024'!I14+'CONTRACTACIO 2n TR 2024'!I14+'CONTRACTACIO 3r TR 2024'!I14+'CONTRACTACIO 4t TR 2024'!I14</f>
        <v>353022.35</v>
      </c>
      <c r="J14" s="13">
        <f>'CONTRACTACIO 1r TR 2024'!J14+'CONTRACTACIO 2n TR 2024'!J14+'CONTRACTACIO 3r TR 2024'!J14+'CONTRACTACIO 4t TR 2024'!J14</f>
        <v>427157.04000000004</v>
      </c>
      <c r="K14" s="21">
        <f t="shared" si="3"/>
        <v>1.7016925444694256E-2</v>
      </c>
      <c r="L14" s="9">
        <f>'CONTRACTACIO 1r TR 2024'!L14+'CONTRACTACIO 2n TR 2024'!L14+'CONTRACTACIO 3r TR 2024'!L14+'CONTRACTACIO 4t TR 2024'!L14</f>
        <v>4</v>
      </c>
      <c r="M14" s="20">
        <f t="shared" si="4"/>
        <v>0.12121212121212122</v>
      </c>
      <c r="N14" s="13">
        <f>'CONTRACTACIO 1r TR 2024'!N14+'CONTRACTACIO 2n TR 2024'!N14+'CONTRACTACIO 3r TR 2024'!N14+'CONTRACTACIO 4t TR 2024'!N14</f>
        <v>214181.32</v>
      </c>
      <c r="O14" s="13">
        <f>'CONTRACTACIO 1r TR 2024'!O14+'CONTRACTACIO 2n TR 2024'!O14+'CONTRACTACIO 3r TR 2024'!O14+'CONTRACTACIO 4t TR 2024'!O14</f>
        <v>259159.4</v>
      </c>
      <c r="P14" s="21">
        <f t="shared" si="5"/>
        <v>2.063479801951916E-2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2" customFormat="1" ht="36" customHeight="1" x14ac:dyDescent="0.4">
      <c r="A15" s="43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5</v>
      </c>
      <c r="M15" s="20">
        <f t="shared" si="4"/>
        <v>0.15151515151515152</v>
      </c>
      <c r="N15" s="13">
        <f>'CONTRACTACIO 1r TR 2024'!N15+'CONTRACTACIO 2n TR 2024'!N15+'CONTRACTACIO 3r TR 2024'!N15+'CONTRACTACIO 4t TR 2024'!N15</f>
        <v>115229.09</v>
      </c>
      <c r="O15" s="13">
        <f>'CONTRACTACIO 1r TR 2024'!O15+'CONTRACTACIO 2n TR 2024'!O15+'CONTRACTACIO 3r TR 2024'!O15+'CONTRACTACIO 4t TR 2024'!O15</f>
        <v>139427.19</v>
      </c>
      <c r="P15" s="21">
        <f t="shared" si="5"/>
        <v>1.1101476172884803E-2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2" customFormat="1" ht="36" customHeight="1" x14ac:dyDescent="0.4">
      <c r="A16" s="43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2" customFormat="1" ht="36" customHeight="1" x14ac:dyDescent="0.4">
      <c r="A18" s="44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5</v>
      </c>
      <c r="H18" s="20">
        <f t="shared" si="2"/>
        <v>4.3478260869565216E-2</v>
      </c>
      <c r="I18" s="13">
        <f>'CONTRACTACIO 1r TR 2024'!I18+'CONTRACTACIO 2n TR 2024'!I18+'CONTRACTACIO 3r TR 2024'!I18+'CONTRACTACIO 4t TR 2024'!I18</f>
        <v>1415614.6400000001</v>
      </c>
      <c r="J18" s="13">
        <f>'CONTRACTACIO 1r TR 2024'!J18+'CONTRACTACIO 2n TR 2024'!J18+'CONTRACTACIO 3r TR 2024'!J18+'CONTRACTACIO 4t TR 2024'!J18</f>
        <v>1712893.73</v>
      </c>
      <c r="K18" s="21">
        <f t="shared" si="3"/>
        <v>6.8237631991490175E-2</v>
      </c>
      <c r="L18" s="9">
        <f>'CONTRACTACIO 1r TR 2024'!L18+'CONTRACTACIO 2n TR 2024'!L18+'CONTRACTACIO 3r TR 2024'!L18+'CONTRACTACIO 4t TR 2024'!L18</f>
        <v>10</v>
      </c>
      <c r="M18" s="20">
        <f t="shared" si="4"/>
        <v>0.30303030303030304</v>
      </c>
      <c r="N18" s="13">
        <f>'CONTRACTACIO 1r TR 2024'!N18+'CONTRACTACIO 2n TR 2024'!N18+'CONTRACTACIO 3r TR 2024'!N18+'CONTRACTACIO 4t TR 2024'!N18</f>
        <v>8728620.1199999992</v>
      </c>
      <c r="O18" s="13">
        <f>'CONTRACTACIO 1r TR 2024'!O18+'CONTRACTACIO 2n TR 2024'!O18+'CONTRACTACIO 3r TR 2024'!O18+'CONTRACTACIO 4t TR 2024'!O18</f>
        <v>10561630.35</v>
      </c>
      <c r="P18" s="21">
        <f t="shared" si="5"/>
        <v>0.84093846886924983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2" customFormat="1" ht="36" customHeight="1" x14ac:dyDescent="0.4">
      <c r="A19" s="44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11</v>
      </c>
      <c r="H19" s="20">
        <f t="shared" si="2"/>
        <v>9.5652173913043481E-2</v>
      </c>
      <c r="I19" s="13">
        <f>'CONTRACTACIO 1r TR 2024'!I19+'CONTRACTACIO 2n TR 2024'!I19+'CONTRACTACIO 3r TR 2024'!I19+'CONTRACTACIO 4t TR 2024'!I19</f>
        <v>995755.89999999991</v>
      </c>
      <c r="J19" s="13">
        <f>'CONTRACTACIO 1r TR 2024'!J19+'CONTRACTACIO 2n TR 2024'!J19+'CONTRACTACIO 3r TR 2024'!J19+'CONTRACTACIO 4t TR 2024'!J19</f>
        <v>1204864.6299999999</v>
      </c>
      <c r="K19" s="21">
        <f t="shared" si="3"/>
        <v>4.7998955090753331E-2</v>
      </c>
      <c r="L19" s="9">
        <f>'CONTRACTACIO 1r TR 2024'!L19+'CONTRACTACIO 2n TR 2024'!L19+'CONTRACTACIO 3r TR 2024'!L19+'CONTRACTACIO 4t TR 2024'!L19</f>
        <v>2</v>
      </c>
      <c r="M19" s="20">
        <f t="shared" si="4"/>
        <v>6.0606060606060608E-2</v>
      </c>
      <c r="N19" s="13">
        <f>'CONTRACTACIO 1r TR 2024'!N19+'CONTRACTACIO 2n TR 2024'!N19+'CONTRACTACIO 3r TR 2024'!N19+'CONTRACTACIO 4t TR 2024'!N19</f>
        <v>34442.080000000002</v>
      </c>
      <c r="O19" s="13">
        <f>'CONTRACTACIO 1r TR 2024'!O19+'CONTRACTACIO 2n TR 2024'!O19+'CONTRACTACIO 3r TR 2024'!O19+'CONTRACTACIO 4t TR 2024'!O19</f>
        <v>41674.92</v>
      </c>
      <c r="P19" s="21">
        <f t="shared" si="5"/>
        <v>3.3182418105599078E-3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2" customFormat="1" ht="36" customHeight="1" x14ac:dyDescent="0.25">
      <c r="A20" s="45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21</v>
      </c>
      <c r="H20" s="20">
        <f t="shared" si="2"/>
        <v>0.18260869565217391</v>
      </c>
      <c r="I20" s="13">
        <f>'CONTRACTACIO 1r TR 2024'!I20+'CONTRACTACIO 2n TR 2024'!I20+'CONTRACTACIO 3r TR 2024'!I20+'CONTRACTACIO 4t TR 2024'!I20</f>
        <v>177268.22</v>
      </c>
      <c r="J20" s="13">
        <f>'CONTRACTACIO 1r TR 2024'!J20+'CONTRACTACIO 2n TR 2024'!J20+'CONTRACTACIO 3r TR 2024'!J20+'CONTRACTACIO 4t TR 2024'!J20</f>
        <v>207363.73</v>
      </c>
      <c r="K20" s="21">
        <f t="shared" si="3"/>
        <v>8.2608801984012936E-3</v>
      </c>
      <c r="L20" s="9">
        <f>'CONTRACTACIO 1r TR 2024'!L20+'CONTRACTACIO 2n TR 2024'!L20+'CONTRACTACIO 3r TR 2024'!L20+'CONTRACTACIO 4t TR 2024'!L20</f>
        <v>6</v>
      </c>
      <c r="M20" s="20">
        <f t="shared" si="4"/>
        <v>0.18181818181818182</v>
      </c>
      <c r="N20" s="13">
        <f>'CONTRACTACIO 1r TR 2024'!N20+'CONTRACTACIO 2n TR 2024'!N20+'CONTRACTACIO 3r TR 2024'!N20+'CONTRACTACIO 4t TR 2024'!N20</f>
        <v>49320.160000000003</v>
      </c>
      <c r="O20" s="13">
        <f>'CONTRACTACIO 1r TR 2024'!O20+'CONTRACTACIO 2n TR 2024'!O20+'CONTRACTACIO 3r TR 2024'!O20+'CONTRACTACIO 4t TR 2024'!O20</f>
        <v>59677.39</v>
      </c>
      <c r="P20" s="21">
        <f t="shared" si="5"/>
        <v>4.7516350515631406E-3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4</v>
      </c>
      <c r="AB20" s="20">
        <f t="shared" si="10"/>
        <v>1</v>
      </c>
      <c r="AC20" s="13">
        <f>'CONTRACTACIO 1r TR 2024'!X20+'CONTRACTACIO 2n TR 2024'!X20+'CONTRACTACIO 3r TR 2024'!X20+'CONTRACTACIO 4t TR 2024'!X20</f>
        <v>49480</v>
      </c>
      <c r="AD20" s="13">
        <f>'CONTRACTACIO 1r TR 2024'!Y20+'CONTRACTACIO 2n TR 2024'!Y20+'CONTRACTACIO 3r TR 2024'!Y20+'CONTRACTACIO 4t TR 2024'!Y20</f>
        <v>59870.8</v>
      </c>
      <c r="AE20" s="21">
        <f t="shared" si="11"/>
        <v>1</v>
      </c>
    </row>
    <row r="21" spans="1:31" s="42" customFormat="1" ht="39.950000000000003" customHeight="1" x14ac:dyDescent="0.25">
      <c r="A21" s="46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52</v>
      </c>
      <c r="H21" s="20">
        <f t="shared" si="2"/>
        <v>0.45217391304347826</v>
      </c>
      <c r="I21" s="13">
        <f>'CONTRACTACIO 1r TR 2024'!I21+'CONTRACTACIO 2n TR 2024'!I21+'CONTRACTACIO 3r TR 2024'!I21+'CONTRACTACIO 4t TR 2024'!I21</f>
        <v>41017.96</v>
      </c>
      <c r="J21" s="13">
        <f>'CONTRACTACIO 1r TR 2024'!J21+'CONTRACTACIO 2n TR 2024'!J21+'CONTRACTACIO 3r TR 2024'!J21+'CONTRACTACIO 4t TR 2024'!J21</f>
        <v>47828.09</v>
      </c>
      <c r="K21" s="21">
        <f t="shared" si="3"/>
        <v>1.9053579023118213E-3</v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2" customFormat="1" ht="39.950000000000003" customHeight="1" x14ac:dyDescent="0.25">
      <c r="A22" s="92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23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23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23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23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23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23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81">
        <f>'CONTRACTACIO 1r TR 2024'!B23+'CONTRACTACIO 2n TR 2024'!B23+'CONTRACTACIO 3r TR 2024'!B23+'CONTRACTACIO 4t TR 2024'!B23</f>
        <v>0</v>
      </c>
      <c r="C23" s="66" t="str">
        <f t="shared" si="0"/>
        <v/>
      </c>
      <c r="D23" s="77">
        <f>'CONTRACTACIO 1r TR 2024'!D23+'CONTRACTACIO 2n TR 2024'!D23+'CONTRACTACIO 3r TR 2024'!D23+'CONTRACTACIO 4t TR 2024'!D23</f>
        <v>0</v>
      </c>
      <c r="E23" s="78">
        <f>'CONTRACTACIO 1r TR 2024'!E23+'CONTRACTACIO 2n TR 2024'!E23+'CONTRACTACIO 3r TR 2024'!E23+'CONTRACTACIO 4t TR 2024'!E23</f>
        <v>0</v>
      </c>
      <c r="F23" s="67" t="str">
        <f t="shared" si="1"/>
        <v/>
      </c>
      <c r="G23" s="81">
        <f>'CONTRACTACIO 1r TR 2024'!G23+'CONTRACTACIO 2n TR 2024'!G23+'CONTRACTACIO 3r TR 2024'!G23+'CONTRACTACIO 4t TR 2024'!G23</f>
        <v>1</v>
      </c>
      <c r="H23" s="66">
        <f t="shared" si="2"/>
        <v>8.6956521739130436E-3</v>
      </c>
      <c r="I23" s="77">
        <f>'CONTRACTACIO 1r TR 2024'!I23+'CONTRACTACIO 2n TR 2024'!I23+'CONTRACTACIO 3r TR 2024'!I23+'CONTRACTACIO 4t TR 2024'!I23</f>
        <v>2995</v>
      </c>
      <c r="J23" s="78">
        <f>'CONTRACTACIO 1r TR 2024'!J23+'CONTRACTACIO 2n TR 2024'!J23+'CONTRACTACIO 3r TR 2024'!J23+'CONTRACTACIO 4t TR 2024'!J23</f>
        <v>2995</v>
      </c>
      <c r="K23" s="67">
        <f t="shared" si="3"/>
        <v>1.1931371119824992E-4</v>
      </c>
      <c r="L23" s="81">
        <f>'CONTRACTACIO 1r TR 2024'!L23+'CONTRACTACIO 2n TR 2024'!L23+'CONTRACTACIO 3r TR 2024'!L23+'CONTRACTACIO 4t TR 2024'!L23</f>
        <v>0</v>
      </c>
      <c r="M23" s="66" t="str">
        <f t="shared" si="4"/>
        <v/>
      </c>
      <c r="N23" s="77">
        <f>'CONTRACTACIO 1r TR 2024'!N23+'CONTRACTACIO 2n TR 2024'!N23+'CONTRACTACIO 3r TR 2024'!N23+'CONTRACTACIO 4t TR 2024'!N23</f>
        <v>0</v>
      </c>
      <c r="O23" s="78">
        <f>'CONTRACTACIO 1r TR 2024'!O23+'CONTRACTACIO 2n TR 2024'!O23+'CONTRACTACIO 3r TR 2024'!O23+'CONTRACTACIO 4t TR 2024'!O23</f>
        <v>0</v>
      </c>
      <c r="P23" s="67" t="str">
        <f t="shared" si="5"/>
        <v/>
      </c>
      <c r="Q23" s="81">
        <f>'CONTRACTACIO 1r TR 2024'!Q23+'CONTRACTACIO 2n TR 2024'!Q23+'CONTRACTACIO 3r TR 2024'!Q23+'CONTRACTACIO 4t TR 2024'!Q23</f>
        <v>0</v>
      </c>
      <c r="R23" s="66" t="str">
        <f t="shared" si="6"/>
        <v/>
      </c>
      <c r="S23" s="77">
        <f>'CONTRACTACIO 1r TR 2024'!S23+'CONTRACTACIO 2n TR 2024'!S23+'CONTRACTACIO 3r TR 2024'!S23+'CONTRACTACIO 4t TR 2024'!S23</f>
        <v>0</v>
      </c>
      <c r="T23" s="78">
        <f>'CONTRACTACIO 1r TR 2024'!T23+'CONTRACTACIO 2n TR 2024'!T23+'CONTRACTACIO 3r TR 2024'!T23+'CONTRACTACIO 4t TR 2024'!T23</f>
        <v>0</v>
      </c>
      <c r="U23" s="67" t="str">
        <f t="shared" si="7"/>
        <v/>
      </c>
      <c r="V23" s="81">
        <f>'CONTRACTACIO 1r TR 2024'!AA23+'CONTRACTACIO 2n TR 2024'!AA23+'CONTRACTACIO 3r TR 2024'!AA23+'CONTRACTACIO 4t TR 2024'!AA23</f>
        <v>0</v>
      </c>
      <c r="W23" s="66" t="str">
        <f t="shared" si="8"/>
        <v/>
      </c>
      <c r="X23" s="77">
        <f>'CONTRACTACIO 1r TR 2024'!AC23+'CONTRACTACIO 2n TR 2024'!AC23+'CONTRACTACIO 3r TR 2024'!AC23+'CONTRACTACIO 4t TR 2024'!AC23</f>
        <v>0</v>
      </c>
      <c r="Y23" s="78">
        <f>'CONTRACTACIO 1r TR 2024'!AD23+'CONTRACTACIO 2n TR 2024'!AD23+'CONTRACTACIO 3r TR 2024'!AD23+'CONTRACTACIO 4t TR 2024'!AD23</f>
        <v>0</v>
      </c>
      <c r="Z23" s="67" t="str">
        <f t="shared" si="9"/>
        <v/>
      </c>
      <c r="AA23" s="81">
        <f>'CONTRACTACIO 1r TR 2024'!V23+'CONTRACTACIO 2n TR 2024'!V23+'CONTRACTACIO 3r TR 2024'!V23+'CONTRACTACIO 4t TR 2024'!V23</f>
        <v>0</v>
      </c>
      <c r="AB23" s="20" t="str">
        <f t="shared" si="10"/>
        <v/>
      </c>
      <c r="AC23" s="77">
        <f>'CONTRACTACIO 1r TR 2024'!X23+'CONTRACTACIO 2n TR 2024'!X23+'CONTRACTACIO 3r TR 2024'!X23+'CONTRACTACIO 4t TR 2024'!X23</f>
        <v>0</v>
      </c>
      <c r="AD23" s="78">
        <f>'CONTRACTACIO 1r TR 2024'!Y23+'CONTRACTACIO 2n TR 2024'!Y23+'CONTRACTACIO 3r TR 2024'!Y23+'CONTRACTACIO 4t TR 2024'!Y23</f>
        <v>0</v>
      </c>
      <c r="AE23" s="67" t="str">
        <f t="shared" si="11"/>
        <v/>
      </c>
    </row>
    <row r="24" spans="1:31" s="42" customFormat="1" ht="36" customHeight="1" x14ac:dyDescent="0.25">
      <c r="A24" s="97" t="s">
        <v>52</v>
      </c>
      <c r="B24" s="81">
        <f>'CONTRACTACIO 1r TR 2024'!B24+'CONTRACTACIO 2n TR 2024'!B24+'CONTRACTACIO 3r TR 2024'!B24+'CONTRACTACIO 4t TR 2024'!B24</f>
        <v>0</v>
      </c>
      <c r="C24" s="66" t="str">
        <f t="shared" si="0"/>
        <v/>
      </c>
      <c r="D24" s="77">
        <f>'CONTRACTACIO 1r TR 2024'!D24+'CONTRACTACIO 2n TR 2024'!D24+'CONTRACTACIO 3r TR 2024'!D24+'CONTRACTACIO 4t TR 2024'!D24</f>
        <v>0</v>
      </c>
      <c r="E24" s="78">
        <f>'CONTRACTACIO 1r TR 2024'!E24+'CONTRACTACIO 2n TR 2024'!E24+'CONTRACTACIO 3r TR 2024'!E24+'CONTRACTACIO 4t TR 2024'!E24</f>
        <v>0</v>
      </c>
      <c r="F24" s="67" t="str">
        <f t="shared" si="1"/>
        <v/>
      </c>
      <c r="G24" s="81">
        <f>'CONTRACTACIO 1r TR 2024'!G24+'CONTRACTACIO 2n TR 2024'!G24+'CONTRACTACIO 3r TR 2024'!G24+'CONTRACTACIO 4t TR 2024'!G24</f>
        <v>0</v>
      </c>
      <c r="H24" s="66" t="str">
        <f t="shared" si="2"/>
        <v/>
      </c>
      <c r="I24" s="77">
        <f>'CONTRACTACIO 1r TR 2024'!I24+'CONTRACTACIO 2n TR 2024'!I24+'CONTRACTACIO 3r TR 2024'!I24+'CONTRACTACIO 4t TR 2024'!I24</f>
        <v>0</v>
      </c>
      <c r="J24" s="78">
        <f>'CONTRACTACIO 1r TR 2024'!J24+'CONTRACTACIO 2n TR 2024'!J24+'CONTRACTACIO 3r TR 2024'!J24+'CONTRACTACIO 4t TR 2024'!J24</f>
        <v>0</v>
      </c>
      <c r="K24" s="67" t="str">
        <f t="shared" si="3"/>
        <v/>
      </c>
      <c r="L24" s="81">
        <f>'CONTRACTACIO 1r TR 2024'!L24+'CONTRACTACIO 2n TR 2024'!L24+'CONTRACTACIO 3r TR 2024'!L24+'CONTRACTACIO 4t TR 2024'!L24</f>
        <v>0</v>
      </c>
      <c r="M24" s="66" t="str">
        <f t="shared" si="4"/>
        <v/>
      </c>
      <c r="N24" s="77">
        <f>'CONTRACTACIO 1r TR 2024'!N24+'CONTRACTACIO 2n TR 2024'!N24+'CONTRACTACIO 3r TR 2024'!N24+'CONTRACTACIO 4t TR 2024'!N24</f>
        <v>0</v>
      </c>
      <c r="O24" s="78">
        <f>'CONTRACTACIO 1r TR 2024'!O24+'CONTRACTACIO 2n TR 2024'!O24+'CONTRACTACIO 3r TR 2024'!O24+'CONTRACTACIO 4t TR 2024'!O24</f>
        <v>0</v>
      </c>
      <c r="P24" s="67" t="str">
        <f t="shared" si="5"/>
        <v/>
      </c>
      <c r="Q24" s="81">
        <f>'CONTRACTACIO 1r TR 2024'!Q24+'CONTRACTACIO 2n TR 2024'!Q24+'CONTRACTACIO 3r TR 2024'!Q24+'CONTRACTACIO 4t TR 2024'!Q24</f>
        <v>0</v>
      </c>
      <c r="R24" s="66" t="str">
        <f t="shared" si="6"/>
        <v/>
      </c>
      <c r="S24" s="77">
        <f>'CONTRACTACIO 1r TR 2024'!S24+'CONTRACTACIO 2n TR 2024'!S24+'CONTRACTACIO 3r TR 2024'!S24+'CONTRACTACIO 4t TR 2024'!S24</f>
        <v>0</v>
      </c>
      <c r="T24" s="78">
        <f>'CONTRACTACIO 1r TR 2024'!T24+'CONTRACTACIO 2n TR 2024'!T24+'CONTRACTACIO 3r TR 2024'!T24+'CONTRACTACIO 4t TR 2024'!T24</f>
        <v>0</v>
      </c>
      <c r="U24" s="67" t="str">
        <f t="shared" si="7"/>
        <v/>
      </c>
      <c r="V24" s="81">
        <f>'CONTRACTACIO 1r TR 2024'!AA24+'CONTRACTACIO 2n TR 2024'!AA24+'CONTRACTACIO 3r TR 2024'!AA24+'CONTRACTACIO 4t TR 2024'!AA24</f>
        <v>0</v>
      </c>
      <c r="W24" s="66" t="str">
        <f t="shared" si="8"/>
        <v/>
      </c>
      <c r="X24" s="77">
        <f>'CONTRACTACIO 1r TR 2024'!AC24+'CONTRACTACIO 2n TR 2024'!AC24+'CONTRACTACIO 3r TR 2024'!AC24+'CONTRACTACIO 4t TR 2024'!AC24</f>
        <v>0</v>
      </c>
      <c r="Y24" s="78">
        <f>'CONTRACTACIO 1r TR 2024'!AD24+'CONTRACTACIO 2n TR 2024'!AD24+'CONTRACTACIO 3r TR 2024'!AD24+'CONTRACTACIO 4t TR 2024'!AD24</f>
        <v>0</v>
      </c>
      <c r="Z24" s="67" t="str">
        <f t="shared" si="9"/>
        <v/>
      </c>
      <c r="AA24" s="81">
        <f>'CONTRACTACIO 1r TR 2024'!V24+'CONTRACTACIO 2n TR 2024'!V24+'CONTRACTACIO 3r TR 2024'!V24+'CONTRACTACIO 4t TR 2024'!V24</f>
        <v>0</v>
      </c>
      <c r="AB24" s="20" t="str">
        <f t="shared" si="10"/>
        <v/>
      </c>
      <c r="AC24" s="77">
        <f>'CONTRACTACIO 1r TR 2024'!X24+'CONTRACTACIO 2n TR 2024'!X24+'CONTRACTACIO 3r TR 2024'!X24+'CONTRACTACIO 4t TR 2024'!X24</f>
        <v>0</v>
      </c>
      <c r="AD24" s="78">
        <f>'CONTRACTACIO 1r TR 2024'!Y24+'CONTRACTACIO 2n TR 2024'!Y24+'CONTRACTACIO 3r TR 2024'!Y24+'CONTRACTACIO 4t TR 2024'!Y24</f>
        <v>0</v>
      </c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115</v>
      </c>
      <c r="H25" s="17">
        <f t="shared" si="12"/>
        <v>1</v>
      </c>
      <c r="I25" s="18">
        <f t="shared" si="12"/>
        <v>20753269.649999999</v>
      </c>
      <c r="J25" s="18">
        <f t="shared" si="12"/>
        <v>25101892.899999999</v>
      </c>
      <c r="K25" s="19">
        <f t="shared" si="12"/>
        <v>1</v>
      </c>
      <c r="L25" s="16">
        <f t="shared" si="12"/>
        <v>33</v>
      </c>
      <c r="M25" s="17">
        <f t="shared" si="12"/>
        <v>1</v>
      </c>
      <c r="N25" s="18">
        <f t="shared" si="12"/>
        <v>10379618.07</v>
      </c>
      <c r="O25" s="18">
        <f t="shared" si="12"/>
        <v>12559337.859999999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4</v>
      </c>
      <c r="AB25" s="17">
        <f t="shared" si="12"/>
        <v>1</v>
      </c>
      <c r="AC25" s="18">
        <f t="shared" si="12"/>
        <v>49480</v>
      </c>
      <c r="AD25" s="18">
        <f t="shared" si="12"/>
        <v>59870.8</v>
      </c>
      <c r="AE25" s="19">
        <f t="shared" si="12"/>
        <v>1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15" customHeight="1" x14ac:dyDescent="0.25">
      <c r="A27" s="125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27" t="str">
        <f>'CONTRACTACIO 1r TR 2024'!A28:Q28</f>
        <v>https://ajuntament.barcelona.cat/pressupostos2024/docs/2024/1.%20EXP.%202023-0024%20Pressupost%20General%202024_CEiH%2020.02.24.pdf#page=191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21" t="s">
        <v>36</v>
      </c>
      <c r="B29" s="121"/>
      <c r="C29" s="121"/>
      <c r="D29" s="121"/>
      <c r="E29" s="121"/>
      <c r="F29" s="121"/>
      <c r="G29" s="121"/>
      <c r="H29" s="121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21.6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7"/>
      <c r="W30" s="47"/>
      <c r="X30" s="47"/>
      <c r="Y30" s="49"/>
      <c r="Z30" s="49"/>
      <c r="AA30" s="49"/>
      <c r="AB30" s="49"/>
      <c r="AC30" s="47"/>
      <c r="AD30" s="47"/>
      <c r="AE30" s="47"/>
    </row>
    <row r="31" spans="1:31" s="53" customFormat="1" ht="18" customHeight="1" x14ac:dyDescent="0.25">
      <c r="A31" s="152" t="s">
        <v>10</v>
      </c>
      <c r="B31" s="155" t="s">
        <v>17</v>
      </c>
      <c r="C31" s="156"/>
      <c r="D31" s="156"/>
      <c r="E31" s="156"/>
      <c r="F31" s="157"/>
      <c r="G31" s="25"/>
      <c r="H31" s="54"/>
      <c r="I31" s="54"/>
      <c r="J31" s="161" t="s">
        <v>15</v>
      </c>
      <c r="K31" s="162"/>
      <c r="L31" s="155" t="s">
        <v>16</v>
      </c>
      <c r="M31" s="156"/>
      <c r="N31" s="156"/>
      <c r="O31" s="156"/>
      <c r="P31" s="157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thickBot="1" x14ac:dyDescent="0.3">
      <c r="A32" s="153"/>
      <c r="B32" s="158"/>
      <c r="C32" s="159"/>
      <c r="D32" s="159"/>
      <c r="E32" s="159"/>
      <c r="F32" s="160"/>
      <c r="G32" s="25"/>
      <c r="J32" s="163"/>
      <c r="K32" s="164"/>
      <c r="L32" s="167"/>
      <c r="M32" s="168"/>
      <c r="N32" s="168"/>
      <c r="O32" s="168"/>
      <c r="P32" s="169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40.15" customHeight="1" thickBot="1" x14ac:dyDescent="0.3">
      <c r="A33" s="154"/>
      <c r="B33" s="55" t="s">
        <v>14</v>
      </c>
      <c r="C33" s="35" t="s">
        <v>8</v>
      </c>
      <c r="D33" s="36" t="s">
        <v>48</v>
      </c>
      <c r="E33" s="37" t="s">
        <v>49</v>
      </c>
      <c r="F33" s="56" t="s">
        <v>9</v>
      </c>
      <c r="G33" s="25"/>
      <c r="H33" s="25"/>
      <c r="I33" s="25"/>
      <c r="J33" s="165"/>
      <c r="K33" s="166"/>
      <c r="L33" s="55" t="s">
        <v>14</v>
      </c>
      <c r="M33" s="35" t="s">
        <v>8</v>
      </c>
      <c r="N33" s="36" t="s">
        <v>48</v>
      </c>
      <c r="O33" s="37" t="s">
        <v>49</v>
      </c>
      <c r="P33" s="56" t="s">
        <v>9</v>
      </c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x14ac:dyDescent="0.25">
      <c r="A34" s="41" t="s">
        <v>25</v>
      </c>
      <c r="B34" s="9">
        <f t="shared" ref="B34:B43" si="13">B13+G13+L13+Q13+V13+AA13</f>
        <v>26</v>
      </c>
      <c r="C34" s="8">
        <f t="shared" ref="C34:C40" si="14">IF(B34,B34/$B$46,"")</f>
        <v>0.17105263157894737</v>
      </c>
      <c r="D34" s="10">
        <f t="shared" ref="D34:D43" si="15">D13+I13+N13+S13+X13+AC13</f>
        <v>19005420.879999999</v>
      </c>
      <c r="E34" s="11">
        <f t="shared" ref="E34:E43" si="16">E13+J13+O13+T13+Y13+AD13</f>
        <v>22996559.289999999</v>
      </c>
      <c r="F34" s="21">
        <f t="shared" ref="F34:F40" si="17">IF(E34,E34/$E$46,"")</f>
        <v>0.6096470765420563</v>
      </c>
      <c r="J34" s="150" t="s">
        <v>3</v>
      </c>
      <c r="K34" s="151"/>
      <c r="L34" s="57">
        <f>B25</f>
        <v>0</v>
      </c>
      <c r="M34" s="8" t="str">
        <f t="shared" ref="M34:M39" si="18">IF(L34,L34/$L$40,"")</f>
        <v/>
      </c>
      <c r="N34" s="58">
        <f>D25</f>
        <v>0</v>
      </c>
      <c r="O34" s="58">
        <f>E25</f>
        <v>0</v>
      </c>
      <c r="P34" s="59" t="str">
        <f t="shared" ref="P34:P39" si="19">IF(O34,O34/$O$40,"")</f>
        <v/>
      </c>
    </row>
    <row r="35" spans="1:33" s="25" customFormat="1" ht="30" customHeight="1" x14ac:dyDescent="0.25">
      <c r="A35" s="43" t="s">
        <v>18</v>
      </c>
      <c r="B35" s="12">
        <f t="shared" si="13"/>
        <v>9</v>
      </c>
      <c r="C35" s="8">
        <f t="shared" si="14"/>
        <v>5.921052631578947E-2</v>
      </c>
      <c r="D35" s="13">
        <f t="shared" si="15"/>
        <v>567203.66999999993</v>
      </c>
      <c r="E35" s="14">
        <f t="shared" si="16"/>
        <v>686316.44000000006</v>
      </c>
      <c r="F35" s="21">
        <f t="shared" si="17"/>
        <v>1.8194496226689727E-2</v>
      </c>
      <c r="J35" s="146" t="s">
        <v>1</v>
      </c>
      <c r="K35" s="147"/>
      <c r="L35" s="60">
        <f>G25</f>
        <v>115</v>
      </c>
      <c r="M35" s="8">
        <f t="shared" si="18"/>
        <v>0.75657894736842102</v>
      </c>
      <c r="N35" s="61">
        <f>I25</f>
        <v>20753269.649999999</v>
      </c>
      <c r="O35" s="61">
        <f>J25</f>
        <v>25101892.899999999</v>
      </c>
      <c r="P35" s="59">
        <f t="shared" si="19"/>
        <v>0.66546022947056271</v>
      </c>
    </row>
    <row r="36" spans="1:33" s="25" customFormat="1" ht="30" customHeight="1" x14ac:dyDescent="0.25">
      <c r="A36" s="43" t="s">
        <v>19</v>
      </c>
      <c r="B36" s="12">
        <f t="shared" si="13"/>
        <v>5</v>
      </c>
      <c r="C36" s="8">
        <f t="shared" si="14"/>
        <v>3.2894736842105261E-2</v>
      </c>
      <c r="D36" s="13">
        <f t="shared" si="15"/>
        <v>115229.09</v>
      </c>
      <c r="E36" s="14">
        <f t="shared" si="16"/>
        <v>139427.19</v>
      </c>
      <c r="F36" s="21">
        <f t="shared" si="17"/>
        <v>3.6962650673979945E-3</v>
      </c>
      <c r="J36" s="146" t="s">
        <v>2</v>
      </c>
      <c r="K36" s="147"/>
      <c r="L36" s="60">
        <f>L25</f>
        <v>33</v>
      </c>
      <c r="M36" s="8">
        <f t="shared" si="18"/>
        <v>0.21710526315789475</v>
      </c>
      <c r="N36" s="61">
        <f>N25</f>
        <v>10379618.07</v>
      </c>
      <c r="O36" s="61">
        <f>O25</f>
        <v>12559337.859999999</v>
      </c>
      <c r="P36" s="59">
        <f t="shared" si="19"/>
        <v>0.33295257403930389</v>
      </c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H37" s="25"/>
      <c r="I37" s="25"/>
      <c r="J37" s="146" t="s">
        <v>34</v>
      </c>
      <c r="K37" s="147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5"/>
      <c r="H38" s="25"/>
      <c r="I38" s="25"/>
      <c r="J38" s="146" t="s">
        <v>5</v>
      </c>
      <c r="K38" s="147"/>
      <c r="L38" s="60">
        <f>AA25</f>
        <v>4</v>
      </c>
      <c r="M38" s="8">
        <f t="shared" si="18"/>
        <v>2.6315789473684209E-2</v>
      </c>
      <c r="N38" s="61">
        <f>AC25</f>
        <v>49480</v>
      </c>
      <c r="O38" s="61">
        <f>AD25</f>
        <v>59870.8</v>
      </c>
      <c r="P38" s="59">
        <f t="shared" si="19"/>
        <v>1.5871964901334661E-3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15</v>
      </c>
      <c r="C39" s="8">
        <f t="shared" si="14"/>
        <v>9.8684210526315791E-2</v>
      </c>
      <c r="D39" s="13">
        <f t="shared" si="15"/>
        <v>10144234.76</v>
      </c>
      <c r="E39" s="22">
        <f t="shared" si="16"/>
        <v>12274524.08</v>
      </c>
      <c r="F39" s="21">
        <f t="shared" si="17"/>
        <v>0.32540205806227251</v>
      </c>
      <c r="G39" s="25"/>
      <c r="H39" s="25"/>
      <c r="I39" s="25"/>
      <c r="J39" s="146" t="s">
        <v>4</v>
      </c>
      <c r="K39" s="147"/>
      <c r="L39" s="60">
        <f>V25</f>
        <v>0</v>
      </c>
      <c r="M39" s="8" t="str">
        <f t="shared" si="18"/>
        <v/>
      </c>
      <c r="N39" s="61">
        <f>X25</f>
        <v>0</v>
      </c>
      <c r="O39" s="61">
        <f>Y25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13</v>
      </c>
      <c r="C40" s="8">
        <f t="shared" si="14"/>
        <v>8.5526315789473686E-2</v>
      </c>
      <c r="D40" s="13">
        <f t="shared" si="15"/>
        <v>1030197.9799999999</v>
      </c>
      <c r="E40" s="23">
        <f t="shared" si="16"/>
        <v>1246539.5499999998</v>
      </c>
      <c r="F40" s="21">
        <f t="shared" si="17"/>
        <v>3.3046212821150701E-2</v>
      </c>
      <c r="G40" s="25"/>
      <c r="H40" s="25"/>
      <c r="I40" s="25"/>
      <c r="J40" s="148" t="s">
        <v>0</v>
      </c>
      <c r="K40" s="149"/>
      <c r="L40" s="83">
        <f>SUM(L34:L39)</f>
        <v>152</v>
      </c>
      <c r="M40" s="17">
        <f>SUM(M34:M39)</f>
        <v>0.99999999999999989</v>
      </c>
      <c r="N40" s="84">
        <f>SUM(N34:N39)</f>
        <v>31182367.719999999</v>
      </c>
      <c r="O40" s="85">
        <f>SUM(O34:O39)</f>
        <v>37721101.559999995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31</v>
      </c>
      <c r="C41" s="8">
        <f>IF(B41,B41/$B$46,"")</f>
        <v>0.20394736842105263</v>
      </c>
      <c r="D41" s="13">
        <f t="shared" si="15"/>
        <v>276068.38</v>
      </c>
      <c r="E41" s="23">
        <f t="shared" si="16"/>
        <v>326911.92</v>
      </c>
      <c r="F41" s="21">
        <f>IF(E41,E41/$E$46,"")</f>
        <v>8.6665528439037447E-3</v>
      </c>
      <c r="G41" s="25"/>
      <c r="H41" s="25"/>
      <c r="I41" s="25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6" t="s">
        <v>32</v>
      </c>
      <c r="B42" s="12">
        <f t="shared" si="13"/>
        <v>52</v>
      </c>
      <c r="C42" s="8">
        <f>IF(B42,B42/$B$46,"")</f>
        <v>0.34210526315789475</v>
      </c>
      <c r="D42" s="13">
        <f t="shared" si="15"/>
        <v>41017.96</v>
      </c>
      <c r="E42" s="14">
        <f t="shared" si="16"/>
        <v>47828.09</v>
      </c>
      <c r="F42" s="21">
        <f>IF(E42,E42/$E$46,"")</f>
        <v>1.2679399068959744E-3</v>
      </c>
      <c r="G42" s="25"/>
      <c r="H42" s="25"/>
      <c r="I42" s="25"/>
      <c r="J42" s="50"/>
      <c r="K42" s="50"/>
      <c r="L42" s="72"/>
      <c r="M42" s="51"/>
      <c r="N42" s="47"/>
      <c r="O42" s="47"/>
      <c r="P42" s="50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0" customHeight="1" x14ac:dyDescent="0.25">
      <c r="A43" s="80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5"/>
      <c r="H43" s="25"/>
      <c r="I43" s="25"/>
      <c r="J43" s="50"/>
      <c r="K43" s="50"/>
      <c r="L43" s="89"/>
      <c r="M43" s="51"/>
      <c r="N43" s="47"/>
      <c r="O43" s="47"/>
      <c r="P43" s="50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30" customHeight="1" x14ac:dyDescent="0.25">
      <c r="A44" s="94" t="s">
        <v>47</v>
      </c>
      <c r="B44" s="12">
        <f t="shared" ref="B44" si="20">B23+G23+L23+Q23+V23+AA23</f>
        <v>1</v>
      </c>
      <c r="C44" s="8">
        <f>IF(B44,B44/$B$46,"")</f>
        <v>6.5789473684210523E-3</v>
      </c>
      <c r="D44" s="13">
        <f t="shared" ref="D44" si="21">D23+I23+N23+S23+X23+AC23</f>
        <v>2995</v>
      </c>
      <c r="E44" s="14">
        <f t="shared" ref="E44" si="22">E23+J23+O23+T23+Y23+AD23</f>
        <v>2995</v>
      </c>
      <c r="F44" s="21">
        <f>IF(E44,E44/$E$46,"")</f>
        <v>7.9398529632971826E-5</v>
      </c>
      <c r="G44" s="25"/>
      <c r="H44" s="25"/>
      <c r="I44" s="25"/>
      <c r="J44" s="50"/>
      <c r="K44" s="50"/>
      <c r="L44" s="96"/>
      <c r="M44" s="51"/>
      <c r="N44" s="47"/>
      <c r="O44" s="47"/>
      <c r="P44" s="50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30" customHeight="1" x14ac:dyDescent="0.25">
      <c r="A45" s="94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5"/>
      <c r="H45" s="25"/>
      <c r="I45" s="25"/>
      <c r="J45" s="50"/>
      <c r="K45" s="50"/>
      <c r="L45" s="72"/>
      <c r="M45" s="51"/>
      <c r="N45" s="47"/>
      <c r="O45" s="47"/>
      <c r="P45" s="50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s="53" customFormat="1" ht="30" customHeight="1" thickBot="1" x14ac:dyDescent="0.3">
      <c r="A46" s="64" t="s">
        <v>0</v>
      </c>
      <c r="B46" s="16">
        <f>SUM(B34:B45)</f>
        <v>152</v>
      </c>
      <c r="C46" s="17">
        <f>SUM(C34:C45)</f>
        <v>1</v>
      </c>
      <c r="D46" s="18">
        <f>SUM(D34:D45)</f>
        <v>31182367.719999999</v>
      </c>
      <c r="E46" s="18">
        <f>SUM(E34:E45)</f>
        <v>37721101.560000002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50"/>
      <c r="R46" s="72"/>
      <c r="S46" s="47"/>
      <c r="T46" s="47"/>
      <c r="U46" s="47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s="53" customFormat="1" ht="30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65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ht="36" customHeight="1" x14ac:dyDescent="0.25">
      <c r="A48" s="25"/>
      <c r="B48" s="26"/>
      <c r="C48" s="25"/>
      <c r="D48" s="25"/>
      <c r="E48" s="25"/>
      <c r="F48" s="25"/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2:14" s="25" customFormat="1" ht="23.1" customHeigh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1:21" s="25" customFormat="1" x14ac:dyDescent="0.25">
      <c r="B97" s="26"/>
      <c r="H97" s="26"/>
      <c r="N97" s="26"/>
    </row>
    <row r="98" spans="1:21" s="25" customFormat="1" x14ac:dyDescent="0.25">
      <c r="B98" s="26"/>
      <c r="H98" s="26"/>
      <c r="N98" s="26"/>
    </row>
    <row r="99" spans="1:21" s="25" customFormat="1" x14ac:dyDescent="0.25">
      <c r="B99" s="26"/>
      <c r="H99" s="26"/>
      <c r="N99" s="26"/>
    </row>
    <row r="100" spans="1:21" s="25" customFormat="1" x14ac:dyDescent="0.25">
      <c r="B100" s="26"/>
      <c r="H100" s="26"/>
      <c r="N100" s="26"/>
    </row>
    <row r="101" spans="1:21" s="25" customFormat="1" x14ac:dyDescent="0.25">
      <c r="B101" s="26"/>
      <c r="H101" s="26"/>
      <c r="N101" s="26"/>
    </row>
    <row r="102" spans="1:21" s="25" customFormat="1" x14ac:dyDescent="0.25">
      <c r="B102" s="26"/>
      <c r="H102" s="26"/>
      <c r="N102" s="26"/>
    </row>
    <row r="103" spans="1:21" s="25" customFormat="1" x14ac:dyDescent="0.25">
      <c r="B103" s="26"/>
      <c r="H103" s="26"/>
      <c r="N103" s="26"/>
    </row>
    <row r="104" spans="1:21" s="25" customFormat="1" x14ac:dyDescent="0.25">
      <c r="B104" s="26"/>
      <c r="H104" s="26"/>
      <c r="N104" s="26"/>
    </row>
    <row r="105" spans="1:21" s="25" customFormat="1" x14ac:dyDescent="0.25">
      <c r="B105" s="26"/>
      <c r="H105" s="26"/>
      <c r="N105" s="26"/>
    </row>
    <row r="106" spans="1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</row>
    <row r="107" spans="1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1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1:21" s="25" customFormat="1" x14ac:dyDescent="0.25">
      <c r="A109" s="27"/>
      <c r="B109" s="62"/>
      <c r="C109" s="27"/>
      <c r="D109" s="27"/>
      <c r="E109" s="27"/>
      <c r="F109" s="27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2025-06-10T11:02:35Z</dcterms:modified>
</cp:coreProperties>
</file>