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BASA\"/>
    </mc:Choice>
  </mc:AlternateContent>
  <xr:revisionPtr revIDLastSave="0" documentId="8_{FACB693B-9DA7-4C5B-B3F6-77E08D2B3BE5}" xr6:coauthVersionLast="47" xr6:coauthVersionMax="47" xr10:uidLastSave="{00000000-0000-0000-0000-000000000000}"/>
  <bookViews>
    <workbookView xWindow="-60" yWindow="-60" windowWidth="28920" windowHeight="15720" tabRatio="700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D44" i="6"/>
  <c r="B44" i="6"/>
  <c r="E44" i="5"/>
  <c r="D44" i="5"/>
  <c r="B44" i="5"/>
  <c r="E44" i="4"/>
  <c r="F44" i="4" s="1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/>
  <c r="O23" i="7"/>
  <c r="P23" i="7" s="1"/>
  <c r="N23" i="7"/>
  <c r="L23" i="7"/>
  <c r="M23" i="7" s="1"/>
  <c r="J23" i="7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/>
  <c r="T22" i="7"/>
  <c r="U22" i="7"/>
  <c r="S22" i="7"/>
  <c r="Q22" i="7"/>
  <c r="R22" i="7" s="1"/>
  <c r="O22" i="7"/>
  <c r="P22" i="7"/>
  <c r="N22" i="7"/>
  <c r="L22" i="7"/>
  <c r="M22" i="7" s="1"/>
  <c r="J22" i="7"/>
  <c r="I22" i="7"/>
  <c r="G22" i="7"/>
  <c r="E22" i="7"/>
  <c r="F22" i="7" s="1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C13" i="1" s="1"/>
  <c r="B16" i="7"/>
  <c r="C16" i="7" s="1"/>
  <c r="D16" i="7"/>
  <c r="J24" i="7"/>
  <c r="K24" i="7" s="1"/>
  <c r="E24" i="7"/>
  <c r="F24" i="7" s="1"/>
  <c r="O24" i="7"/>
  <c r="P24" i="7" s="1"/>
  <c r="T24" i="7"/>
  <c r="U24" i="7" s="1"/>
  <c r="Y24" i="7"/>
  <c r="Z24" i="7" s="1"/>
  <c r="AD24" i="7"/>
  <c r="AE24" i="7" s="1"/>
  <c r="E13" i="7"/>
  <c r="E25" i="7" s="1"/>
  <c r="O34" i="7" s="1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Z20" i="7" s="1"/>
  <c r="E21" i="7"/>
  <c r="J21" i="7"/>
  <c r="O21" i="7"/>
  <c r="AD21" i="7"/>
  <c r="T21" i="7"/>
  <c r="U21" i="7" s="1"/>
  <c r="Y21" i="7"/>
  <c r="J14" i="7"/>
  <c r="K14" i="7" s="1"/>
  <c r="O14" i="7"/>
  <c r="E14" i="7"/>
  <c r="T14" i="7"/>
  <c r="U14" i="7" s="1"/>
  <c r="Y14" i="7"/>
  <c r="Z14" i="7" s="1"/>
  <c r="AD14" i="7"/>
  <c r="AE14" i="7"/>
  <c r="J15" i="7"/>
  <c r="O15" i="7"/>
  <c r="E36" i="7" s="1"/>
  <c r="E15" i="7"/>
  <c r="T15" i="7"/>
  <c r="U15" i="7" s="1"/>
  <c r="Y15" i="7"/>
  <c r="Z15" i="7" s="1"/>
  <c r="AD15" i="7"/>
  <c r="AE15" i="7" s="1"/>
  <c r="J16" i="7"/>
  <c r="O16" i="7"/>
  <c r="E16" i="7"/>
  <c r="F16" i="7" s="1"/>
  <c r="T16" i="7"/>
  <c r="Y16" i="7"/>
  <c r="AD16" i="7"/>
  <c r="J17" i="7"/>
  <c r="K17" i="7" s="1"/>
  <c r="O17" i="7"/>
  <c r="E17" i="7"/>
  <c r="F17" i="7" s="1"/>
  <c r="T17" i="7"/>
  <c r="U17" i="7" s="1"/>
  <c r="Y17" i="7"/>
  <c r="Z17" i="7" s="1"/>
  <c r="AD17" i="7"/>
  <c r="J18" i="7"/>
  <c r="E39" i="7" s="1"/>
  <c r="O18" i="7"/>
  <c r="AD18" i="7"/>
  <c r="AE18" i="7" s="1"/>
  <c r="E18" i="7"/>
  <c r="T18" i="7"/>
  <c r="U18" i="7" s="1"/>
  <c r="Y18" i="7"/>
  <c r="Z18" i="7" s="1"/>
  <c r="J19" i="7"/>
  <c r="O19" i="7"/>
  <c r="AD19" i="7"/>
  <c r="AE19" i="7" s="1"/>
  <c r="E19" i="7"/>
  <c r="F19" i="7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AC25" i="7" s="1"/>
  <c r="N38" i="7" s="1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 s="1"/>
  <c r="AA24" i="7"/>
  <c r="AB24" i="7" s="1"/>
  <c r="G16" i="7"/>
  <c r="L16" i="7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H14" i="7" s="1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B36" i="7" s="1"/>
  <c r="V15" i="7"/>
  <c r="W15" i="7"/>
  <c r="AA15" i="7"/>
  <c r="AB15" i="7" s="1"/>
  <c r="G17" i="7"/>
  <c r="H17" i="7" s="1"/>
  <c r="L17" i="7"/>
  <c r="M17" i="7" s="1"/>
  <c r="B17" i="7"/>
  <c r="C17" i="7" s="1"/>
  <c r="Q17" i="7"/>
  <c r="V17" i="7"/>
  <c r="W17" i="7" s="1"/>
  <c r="AA17" i="7"/>
  <c r="AB17" i="7" s="1"/>
  <c r="G18" i="7"/>
  <c r="L18" i="7"/>
  <c r="M18" i="7" s="1"/>
  <c r="AA18" i="7"/>
  <c r="B18" i="7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5" i="6"/>
  <c r="O35" i="6" s="1"/>
  <c r="E25" i="6"/>
  <c r="O25" i="6"/>
  <c r="O36" i="6" s="1"/>
  <c r="Y25" i="6"/>
  <c r="O38" i="6" s="1"/>
  <c r="T25" i="6"/>
  <c r="O37" i="6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 s="1"/>
  <c r="G25" i="6"/>
  <c r="L35" i="6" s="1"/>
  <c r="H15" i="6"/>
  <c r="B25" i="6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E34" i="6"/>
  <c r="E35" i="6"/>
  <c r="E36" i="6"/>
  <c r="E37" i="6"/>
  <c r="E38" i="6"/>
  <c r="F38" i="6" s="1"/>
  <c r="E39" i="6"/>
  <c r="E40" i="6"/>
  <c r="E41" i="6"/>
  <c r="E42" i="6"/>
  <c r="F42" i="6" s="1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 s="1"/>
  <c r="B39" i="6"/>
  <c r="B40" i="6"/>
  <c r="B41" i="6"/>
  <c r="AE13" i="6"/>
  <c r="AE25" i="6" s="1"/>
  <c r="AE14" i="6"/>
  <c r="AE15" i="6"/>
  <c r="AE16" i="6"/>
  <c r="AE17" i="6"/>
  <c r="AE18" i="6"/>
  <c r="AE19" i="6"/>
  <c r="AE20" i="6"/>
  <c r="AE21" i="6"/>
  <c r="AE24" i="6"/>
  <c r="AB13" i="6"/>
  <c r="AB14" i="6"/>
  <c r="AB15" i="6"/>
  <c r="AB25" i="6" s="1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25" i="6" s="1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6" i="6"/>
  <c r="P18" i="6"/>
  <c r="P20" i="6"/>
  <c r="P21" i="6"/>
  <c r="P24" i="6"/>
  <c r="M14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25" i="6" s="1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13" i="5" s="1"/>
  <c r="L25" i="5"/>
  <c r="L36" i="5" s="1"/>
  <c r="Q25" i="5"/>
  <c r="L37" i="5" s="1"/>
  <c r="M37" i="5" s="1"/>
  <c r="V25" i="5"/>
  <c r="L38" i="5"/>
  <c r="M38" i="5" s="1"/>
  <c r="E34" i="5"/>
  <c r="E35" i="5"/>
  <c r="E36" i="5"/>
  <c r="E41" i="5"/>
  <c r="E42" i="5"/>
  <c r="E39" i="5"/>
  <c r="E40" i="5"/>
  <c r="E45" i="5"/>
  <c r="F45" i="5" s="1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21" i="5"/>
  <c r="K16" i="5"/>
  <c r="K17" i="5"/>
  <c r="H16" i="5"/>
  <c r="H17" i="5"/>
  <c r="H21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F38" i="4" s="1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O38" i="4" s="1"/>
  <c r="P38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3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1" i="4"/>
  <c r="M24" i="4"/>
  <c r="J25" i="4"/>
  <c r="O35" i="4" s="1"/>
  <c r="K16" i="4"/>
  <c r="K17" i="4"/>
  <c r="I25" i="4"/>
  <c r="N35" i="4" s="1"/>
  <c r="G25" i="4"/>
  <c r="H13" i="4" s="1"/>
  <c r="H16" i="4"/>
  <c r="H17" i="4"/>
  <c r="H21" i="4"/>
  <c r="E25" i="4"/>
  <c r="O34" i="4" s="1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/>
  <c r="X25" i="1"/>
  <c r="N38" i="1" s="1"/>
  <c r="G25" i="1"/>
  <c r="H13" i="1" s="1"/>
  <c r="H22" i="1"/>
  <c r="L25" i="1"/>
  <c r="L36" i="1" s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25" i="1" s="1"/>
  <c r="R17" i="1"/>
  <c r="R16" i="1"/>
  <c r="R15" i="1"/>
  <c r="R14" i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7" i="1"/>
  <c r="K16" i="1"/>
  <c r="K15" i="1"/>
  <c r="K14" i="1"/>
  <c r="H21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E42" i="1"/>
  <c r="E34" i="1"/>
  <c r="E41" i="1"/>
  <c r="E35" i="1"/>
  <c r="F35" i="1" s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B36" i="1"/>
  <c r="C36" i="1" s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4" i="1"/>
  <c r="C22" i="1"/>
  <c r="C23" i="1"/>
  <c r="O34" i="6"/>
  <c r="P34" i="6" s="1"/>
  <c r="F22" i="6"/>
  <c r="L34" i="6"/>
  <c r="M34" i="6" s="1"/>
  <c r="C22" i="6"/>
  <c r="F45" i="1"/>
  <c r="M18" i="6"/>
  <c r="M13" i="6"/>
  <c r="P19" i="6"/>
  <c r="P14" i="6"/>
  <c r="Z21" i="6"/>
  <c r="H22" i="6"/>
  <c r="H22" i="5"/>
  <c r="O38" i="5"/>
  <c r="P38" i="5" s="1"/>
  <c r="K22" i="5"/>
  <c r="M14" i="4"/>
  <c r="P21" i="4"/>
  <c r="H19" i="4"/>
  <c r="K22" i="4"/>
  <c r="Z21" i="4"/>
  <c r="L34" i="1"/>
  <c r="F20" i="1"/>
  <c r="K21" i="1"/>
  <c r="H16" i="1"/>
  <c r="H14" i="1"/>
  <c r="H18" i="1"/>
  <c r="H24" i="1"/>
  <c r="Z18" i="6"/>
  <c r="C20" i="6"/>
  <c r="C13" i="6"/>
  <c r="F14" i="6"/>
  <c r="K15" i="6"/>
  <c r="R16" i="6"/>
  <c r="U16" i="6"/>
  <c r="U13" i="6"/>
  <c r="H24" i="6"/>
  <c r="H14" i="6"/>
  <c r="K14" i="6"/>
  <c r="K21" i="6"/>
  <c r="T25" i="7"/>
  <c r="O37" i="7" s="1"/>
  <c r="P37" i="7" s="1"/>
  <c r="F13" i="6"/>
  <c r="W19" i="6"/>
  <c r="W18" i="6"/>
  <c r="K24" i="6"/>
  <c r="H14" i="5"/>
  <c r="H24" i="5"/>
  <c r="H18" i="5"/>
  <c r="K15" i="5"/>
  <c r="K18" i="5"/>
  <c r="K14" i="5"/>
  <c r="K21" i="5"/>
  <c r="P15" i="5"/>
  <c r="P18" i="5"/>
  <c r="P14" i="5"/>
  <c r="H15" i="5"/>
  <c r="W18" i="5"/>
  <c r="R16" i="5"/>
  <c r="C14" i="5"/>
  <c r="C13" i="5"/>
  <c r="F43" i="5"/>
  <c r="AE21" i="5"/>
  <c r="AE20" i="5"/>
  <c r="C20" i="5"/>
  <c r="F21" i="5"/>
  <c r="F20" i="5"/>
  <c r="P21" i="5"/>
  <c r="C43" i="6"/>
  <c r="H15" i="4"/>
  <c r="H18" i="4"/>
  <c r="H14" i="4"/>
  <c r="K15" i="4"/>
  <c r="K14" i="4"/>
  <c r="K18" i="4"/>
  <c r="C15" i="4"/>
  <c r="F15" i="4"/>
  <c r="P14" i="4"/>
  <c r="P18" i="4"/>
  <c r="H24" i="4"/>
  <c r="K19" i="4"/>
  <c r="K24" i="4"/>
  <c r="C14" i="4"/>
  <c r="F14" i="4"/>
  <c r="F20" i="4"/>
  <c r="K21" i="4"/>
  <c r="W17" i="4"/>
  <c r="E38" i="7"/>
  <c r="F38" i="7" s="1"/>
  <c r="Z17" i="4"/>
  <c r="C18" i="4"/>
  <c r="W20" i="4"/>
  <c r="M20" i="4"/>
  <c r="P18" i="7"/>
  <c r="F43" i="4"/>
  <c r="C24" i="7"/>
  <c r="B35" i="7"/>
  <c r="B37" i="7"/>
  <c r="C37" i="7" s="1"/>
  <c r="E37" i="7"/>
  <c r="B39" i="7"/>
  <c r="D38" i="7"/>
  <c r="E35" i="7"/>
  <c r="F35" i="7" s="1"/>
  <c r="E45" i="7"/>
  <c r="F45" i="7" s="1"/>
  <c r="B45" i="7"/>
  <c r="C45" i="7" s="1"/>
  <c r="C35" i="1"/>
  <c r="B38" i="7"/>
  <c r="C38" i="7" s="1"/>
  <c r="R17" i="7"/>
  <c r="F38" i="1"/>
  <c r="P17" i="7"/>
  <c r="P16" i="7"/>
  <c r="F37" i="4"/>
  <c r="Z16" i="7"/>
  <c r="F37" i="1"/>
  <c r="M16" i="7"/>
  <c r="F43" i="1"/>
  <c r="F44" i="1"/>
  <c r="C22" i="7"/>
  <c r="C23" i="7"/>
  <c r="C44" i="1"/>
  <c r="F15" i="7"/>
  <c r="F42" i="1"/>
  <c r="F36" i="1"/>
  <c r="C39" i="5"/>
  <c r="C43" i="5"/>
  <c r="C45" i="1"/>
  <c r="C37" i="1"/>
  <c r="C15" i="7"/>
  <c r="F37" i="6"/>
  <c r="C37" i="6"/>
  <c r="C35" i="6"/>
  <c r="F35" i="6"/>
  <c r="U13" i="7"/>
  <c r="U16" i="7"/>
  <c r="F45" i="6"/>
  <c r="AB18" i="7"/>
  <c r="C45" i="6"/>
  <c r="C45" i="5"/>
  <c r="F39" i="5"/>
  <c r="AE20" i="7"/>
  <c r="R16" i="7"/>
  <c r="C36" i="5"/>
  <c r="C37" i="5"/>
  <c r="F36" i="5"/>
  <c r="F37" i="5"/>
  <c r="F18" i="7"/>
  <c r="F35" i="5"/>
  <c r="F21" i="7"/>
  <c r="F14" i="7"/>
  <c r="F42" i="5"/>
  <c r="W20" i="7"/>
  <c r="Z21" i="7"/>
  <c r="AE17" i="7"/>
  <c r="F35" i="4"/>
  <c r="C38" i="4"/>
  <c r="C35" i="4"/>
  <c r="F42" i="4"/>
  <c r="C45" i="4"/>
  <c r="K15" i="7"/>
  <c r="K16" i="7"/>
  <c r="C18" i="7"/>
  <c r="C14" i="7"/>
  <c r="C40" i="4"/>
  <c r="C39" i="4"/>
  <c r="F39" i="4"/>
  <c r="R13" i="7"/>
  <c r="K21" i="7"/>
  <c r="F40" i="4"/>
  <c r="P14" i="7"/>
  <c r="H15" i="7"/>
  <c r="H16" i="7"/>
  <c r="H24" i="7"/>
  <c r="F37" i="7"/>
  <c r="D43" i="7" l="1"/>
  <c r="H22" i="4"/>
  <c r="F43" i="6"/>
  <c r="K22" i="6"/>
  <c r="K13" i="6"/>
  <c r="K18" i="6"/>
  <c r="K19" i="6"/>
  <c r="H23" i="6"/>
  <c r="K23" i="6"/>
  <c r="P15" i="6"/>
  <c r="H20" i="6"/>
  <c r="K20" i="6"/>
  <c r="M15" i="6"/>
  <c r="H19" i="6"/>
  <c r="H18" i="6"/>
  <c r="P13" i="6"/>
  <c r="P25" i="6" s="1"/>
  <c r="H13" i="6"/>
  <c r="B46" i="6"/>
  <c r="C41" i="6" s="1"/>
  <c r="K23" i="5"/>
  <c r="K20" i="5"/>
  <c r="H23" i="5"/>
  <c r="M20" i="5"/>
  <c r="P20" i="5"/>
  <c r="H19" i="5"/>
  <c r="H25" i="5" s="1"/>
  <c r="C41" i="5"/>
  <c r="H20" i="5"/>
  <c r="L35" i="5"/>
  <c r="K19" i="5"/>
  <c r="P19" i="5"/>
  <c r="M19" i="5"/>
  <c r="M13" i="5"/>
  <c r="P13" i="5"/>
  <c r="P25" i="5" s="1"/>
  <c r="K13" i="5"/>
  <c r="F13" i="5"/>
  <c r="F20" i="7"/>
  <c r="C25" i="5"/>
  <c r="D41" i="7"/>
  <c r="P20" i="4"/>
  <c r="O36" i="4"/>
  <c r="P15" i="4"/>
  <c r="K20" i="4"/>
  <c r="H20" i="4"/>
  <c r="H25" i="4" s="1"/>
  <c r="L35" i="4"/>
  <c r="L40" i="4" s="1"/>
  <c r="C20" i="4"/>
  <c r="C25" i="4" s="1"/>
  <c r="D46" i="4"/>
  <c r="M13" i="4"/>
  <c r="M25" i="4" s="1"/>
  <c r="K13" i="4"/>
  <c r="E46" i="4"/>
  <c r="F41" i="4" s="1"/>
  <c r="D46" i="5"/>
  <c r="D46" i="6"/>
  <c r="D44" i="7"/>
  <c r="B44" i="7"/>
  <c r="E44" i="7"/>
  <c r="D39" i="7"/>
  <c r="D36" i="7"/>
  <c r="S25" i="7"/>
  <c r="N37" i="7" s="1"/>
  <c r="B46" i="5"/>
  <c r="C40" i="5" s="1"/>
  <c r="M25" i="6"/>
  <c r="B25" i="7"/>
  <c r="L34" i="7" s="1"/>
  <c r="I25" i="7"/>
  <c r="N35" i="7" s="1"/>
  <c r="D45" i="7"/>
  <c r="B43" i="7"/>
  <c r="U25" i="1"/>
  <c r="W25" i="5"/>
  <c r="E46" i="6"/>
  <c r="F36" i="6" s="1"/>
  <c r="U25" i="4"/>
  <c r="D40" i="7"/>
  <c r="P25" i="4"/>
  <c r="F25" i="6"/>
  <c r="D35" i="7"/>
  <c r="D37" i="7"/>
  <c r="E46" i="5"/>
  <c r="F34" i="5" s="1"/>
  <c r="E41" i="7"/>
  <c r="B41" i="7"/>
  <c r="B46" i="1"/>
  <c r="C41" i="1" s="1"/>
  <c r="K18" i="1"/>
  <c r="K20" i="1"/>
  <c r="D46" i="1"/>
  <c r="H20" i="1"/>
  <c r="H25" i="1" s="1"/>
  <c r="L35" i="1"/>
  <c r="L40" i="1" s="1"/>
  <c r="M34" i="1" s="1"/>
  <c r="K19" i="1"/>
  <c r="C40" i="1"/>
  <c r="C39" i="1"/>
  <c r="B40" i="7"/>
  <c r="M13" i="1"/>
  <c r="M25" i="1"/>
  <c r="K13" i="1"/>
  <c r="F13" i="1"/>
  <c r="F25" i="1" s="1"/>
  <c r="E34" i="7"/>
  <c r="F13" i="7"/>
  <c r="C25" i="1"/>
  <c r="B34" i="7"/>
  <c r="N40" i="6"/>
  <c r="E46" i="1"/>
  <c r="F41" i="1" s="1"/>
  <c r="N40" i="1"/>
  <c r="Z25" i="4"/>
  <c r="AB25" i="4"/>
  <c r="C34" i="1"/>
  <c r="AA25" i="7"/>
  <c r="L38" i="7" s="1"/>
  <c r="M38" i="7" s="1"/>
  <c r="J25" i="7"/>
  <c r="K19" i="7" s="1"/>
  <c r="F23" i="7"/>
  <c r="AE25" i="4"/>
  <c r="F25" i="5"/>
  <c r="R25" i="5"/>
  <c r="Z25" i="5"/>
  <c r="Y25" i="7"/>
  <c r="O39" i="7" s="1"/>
  <c r="P39" i="7" s="1"/>
  <c r="E43" i="7"/>
  <c r="AE25" i="1"/>
  <c r="D25" i="7"/>
  <c r="N34" i="7" s="1"/>
  <c r="E40" i="7"/>
  <c r="W25" i="6"/>
  <c r="D34" i="7"/>
  <c r="P25" i="1"/>
  <c r="N40" i="5"/>
  <c r="C19" i="7"/>
  <c r="O25" i="7"/>
  <c r="P20" i="7" s="1"/>
  <c r="W25" i="4"/>
  <c r="AE25" i="5"/>
  <c r="X25" i="7"/>
  <c r="N39" i="7" s="1"/>
  <c r="F25" i="4"/>
  <c r="R25" i="4"/>
  <c r="Z25" i="1"/>
  <c r="U25" i="5"/>
  <c r="AB25" i="5"/>
  <c r="Q25" i="7"/>
  <c r="L37" i="7" s="1"/>
  <c r="M37" i="7" s="1"/>
  <c r="B46" i="4"/>
  <c r="W25" i="1"/>
  <c r="R15" i="7"/>
  <c r="AB25" i="1"/>
  <c r="R25" i="6"/>
  <c r="Z25" i="6"/>
  <c r="P38" i="6"/>
  <c r="O40" i="6"/>
  <c r="P35" i="6" s="1"/>
  <c r="L40" i="6"/>
  <c r="M35" i="6" s="1"/>
  <c r="M38" i="6"/>
  <c r="AB25" i="7"/>
  <c r="V25" i="7"/>
  <c r="L39" i="7" s="1"/>
  <c r="M39" i="7" s="1"/>
  <c r="W25" i="7"/>
  <c r="L40" i="5"/>
  <c r="M34" i="5" s="1"/>
  <c r="O40" i="5"/>
  <c r="P34" i="5" s="1"/>
  <c r="R25" i="7"/>
  <c r="L25" i="7"/>
  <c r="M14" i="7" s="1"/>
  <c r="N40" i="4"/>
  <c r="O40" i="4"/>
  <c r="P35" i="4" s="1"/>
  <c r="P21" i="7"/>
  <c r="U25" i="7"/>
  <c r="Z25" i="7"/>
  <c r="D42" i="7"/>
  <c r="E42" i="7"/>
  <c r="O40" i="1"/>
  <c r="P34" i="1" s="1"/>
  <c r="F42" i="7"/>
  <c r="AE21" i="7"/>
  <c r="AE25" i="7" s="1"/>
  <c r="G25" i="7"/>
  <c r="H20" i="7" s="1"/>
  <c r="B42" i="7"/>
  <c r="AD25" i="7"/>
  <c r="O38" i="7" s="1"/>
  <c r="P38" i="7" s="1"/>
  <c r="N25" i="7"/>
  <c r="N36" i="7" s="1"/>
  <c r="C41" i="4" l="1"/>
  <c r="C43" i="4"/>
  <c r="H22" i="7"/>
  <c r="K25" i="6"/>
  <c r="K22" i="7"/>
  <c r="H25" i="6"/>
  <c r="F44" i="6"/>
  <c r="C44" i="6"/>
  <c r="F41" i="6"/>
  <c r="C40" i="6"/>
  <c r="C36" i="6"/>
  <c r="F34" i="6"/>
  <c r="F40" i="6"/>
  <c r="F39" i="6"/>
  <c r="C34" i="6"/>
  <c r="C39" i="6"/>
  <c r="M36" i="6"/>
  <c r="M40" i="6" s="1"/>
  <c r="P36" i="6"/>
  <c r="P40" i="6" s="1"/>
  <c r="C13" i="7"/>
  <c r="C20" i="7"/>
  <c r="C25" i="7" s="1"/>
  <c r="F44" i="5"/>
  <c r="F40" i="5"/>
  <c r="K23" i="7"/>
  <c r="H23" i="7"/>
  <c r="C44" i="5"/>
  <c r="M25" i="5"/>
  <c r="F41" i="5"/>
  <c r="F46" i="5" s="1"/>
  <c r="K25" i="5"/>
  <c r="P19" i="7"/>
  <c r="M19" i="7"/>
  <c r="C34" i="5"/>
  <c r="C35" i="5"/>
  <c r="M36" i="5"/>
  <c r="P35" i="5"/>
  <c r="P36" i="5"/>
  <c r="M35" i="5"/>
  <c r="K25" i="4"/>
  <c r="M36" i="4"/>
  <c r="M34" i="4"/>
  <c r="F25" i="7"/>
  <c r="P34" i="4"/>
  <c r="F34" i="4"/>
  <c r="F36" i="4"/>
  <c r="P15" i="7"/>
  <c r="C34" i="4"/>
  <c r="C36" i="4"/>
  <c r="M20" i="7"/>
  <c r="M15" i="7"/>
  <c r="M35" i="4"/>
  <c r="P36" i="4"/>
  <c r="K20" i="7"/>
  <c r="K25" i="1"/>
  <c r="F39" i="1"/>
  <c r="K18" i="7"/>
  <c r="H19" i="7"/>
  <c r="C46" i="1"/>
  <c r="L35" i="7"/>
  <c r="H18" i="7"/>
  <c r="F34" i="1"/>
  <c r="F40" i="1"/>
  <c r="P35" i="1"/>
  <c r="O36" i="7"/>
  <c r="P13" i="7"/>
  <c r="P36" i="1"/>
  <c r="L36" i="7"/>
  <c r="M13" i="7"/>
  <c r="M36" i="1"/>
  <c r="O35" i="7"/>
  <c r="K13" i="7"/>
  <c r="E46" i="7"/>
  <c r="F44" i="7" s="1"/>
  <c r="M35" i="1"/>
  <c r="H13" i="7"/>
  <c r="D46" i="7"/>
  <c r="N40" i="7"/>
  <c r="B46" i="7"/>
  <c r="C35" i="7" s="1"/>
  <c r="C42" i="7"/>
  <c r="C43" i="7" l="1"/>
  <c r="P40" i="4"/>
  <c r="F43" i="7"/>
  <c r="F46" i="6"/>
  <c r="C46" i="6"/>
  <c r="C44" i="7"/>
  <c r="P40" i="5"/>
  <c r="M40" i="5"/>
  <c r="C46" i="5"/>
  <c r="P25" i="7"/>
  <c r="M40" i="4"/>
  <c r="F41" i="7"/>
  <c r="F36" i="7"/>
  <c r="F46" i="4"/>
  <c r="M25" i="7"/>
  <c r="C41" i="7"/>
  <c r="C36" i="7"/>
  <c r="C46" i="4"/>
  <c r="L40" i="7"/>
  <c r="M34" i="7" s="1"/>
  <c r="H25" i="7"/>
  <c r="O40" i="7"/>
  <c r="P34" i="7" s="1"/>
  <c r="K25" i="7"/>
  <c r="P40" i="1"/>
  <c r="F34" i="7"/>
  <c r="F39" i="7"/>
  <c r="C34" i="7"/>
  <c r="C39" i="7"/>
  <c r="F46" i="1"/>
  <c r="F40" i="7"/>
  <c r="C40" i="7"/>
  <c r="M40" i="1"/>
  <c r="M36" i="7" l="1"/>
  <c r="P35" i="7"/>
  <c r="M35" i="7"/>
  <c r="P36" i="7"/>
  <c r="C46" i="7"/>
  <c r="F46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<sst xmlns="http://schemas.openxmlformats.org/spreadsheetml/2006/main" count="457" uniqueCount="62">
  <si>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</si>
  <si>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</si>
  <si>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</si>
  <si>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</si>
  <si>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</si>
  <si>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</si>
  <si>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</si>
  <si>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</si>
  <si>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</si>
  <si>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</si>
  <si>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</si>
  <si>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</si>
  <si>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</si>
  <si>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</si>
  <si>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</si>
  <si>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</si>
  <si>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</si>
  <si>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</si>
  <si>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</si>
  <si>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</si>
  <si>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</si>
  <si>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</si>
  <si>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</si>
  <si>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</si>
  <si>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</si>
  <si>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</si>
  <si>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</si>
  <si>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</si>
  <si>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</si>
  <si>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</si>
  <si>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</si>
  <si>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</si>
  <si>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</si>
  <si>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</si>
  <si>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</si>
  <si>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</si>
  <si>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</si>
  <si>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</si>
  <si>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</si>
  <si>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</si>
  <si>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</si>
  <si>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</si>
  <si>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</si>
  <si>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</si>
  <si>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</si>
  <si>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</si>
  <si>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</si>
  <si>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</si>
  <si>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</si>
  <si>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</si>
  <si>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</si>
  <si>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</si>
  <si>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</si>
  <si>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</si>
  <si>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</si>
  <si>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</si>
  <si>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</si>
  <si>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</si>
  <si>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</si>
  <si>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</si>
  <si>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</si>
  <si>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Barcelona Activa SAU SPM (BASA)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</si>
</sst>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B9-4B29-B21E-802F9B9D4D6F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B9-4B29-B21E-802F9B9D4D6F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B9-4B29-B21E-802F9B9D4D6F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B9-4B29-B21E-802F9B9D4D6F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B9-4B29-B21E-802F9B9D4D6F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B9-4B29-B21E-802F9B9D4D6F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B9-4B29-B21E-802F9B9D4D6F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B9-4B29-B21E-802F9B9D4D6F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B9-4B29-B21E-802F9B9D4D6F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B9-4B29-B21E-802F9B9D4D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74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18</c:v>
                </c:pt>
                <c:pt idx="7">
                  <c:v>742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B9-4B29-B21E-802F9B9D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EE-402A-97F6-A63F48E6597E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E-402A-97F6-A63F48E6597E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EE-402A-97F6-A63F48E6597E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E-402A-97F6-A63F48E6597E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EE-402A-97F6-A63F48E6597E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EE-402A-97F6-A63F48E6597E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EE-402A-97F6-A63F48E6597E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EE-402A-97F6-A63F48E6597E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EE-402A-97F6-A63F48E6597E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EE-402A-97F6-A63F48E659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9304025.5</c:v>
                </c:pt>
                <c:pt idx="1">
                  <c:v>0</c:v>
                </c:pt>
                <c:pt idx="2">
                  <c:v>125892.41</c:v>
                </c:pt>
                <c:pt idx="3">
                  <c:v>0</c:v>
                </c:pt>
                <c:pt idx="4">
                  <c:v>0</c:v>
                </c:pt>
                <c:pt idx="5">
                  <c:v>145829.20000000001</c:v>
                </c:pt>
                <c:pt idx="6">
                  <c:v>759742.39</c:v>
                </c:pt>
                <c:pt idx="7">
                  <c:v>1470099.3762000003</c:v>
                </c:pt>
                <c:pt idx="8">
                  <c:v>0</c:v>
                </c:pt>
                <c:pt idx="9">
                  <c:v>0</c:v>
                </c:pt>
                <c:pt idx="10">
                  <c:v>3292.7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EE-402A-97F6-A63F48E659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4-40A9-9257-F7890808F106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4-40A9-9257-F7890808F106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4-40A9-9257-F7890808F106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4-40A9-9257-F7890808F10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5</c:v>
                </c:pt>
                <c:pt idx="1">
                  <c:v>601</c:v>
                </c:pt>
                <c:pt idx="2">
                  <c:v>241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64-40A9-9257-F7890808F1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B-4AAE-BC4C-808A049DB43E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B-4AAE-BC4C-808A049DB43E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B-4AAE-BC4C-808A049DB43E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B-4AAE-BC4C-808A049DB43E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B-4AAE-BC4C-808A049DB43E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B-4AAE-BC4C-808A049DB4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780337.03</c:v>
                </c:pt>
                <c:pt idx="1">
                  <c:v>7478589.6662000008</c:v>
                </c:pt>
                <c:pt idx="2">
                  <c:v>3549954.8800000004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CB-4AAE-BC4C-808A049DB4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1710690</xdr:colOff>
      <xdr:row>2</xdr:row>
      <xdr:rowOff>155575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zoomScale="85" zoomScaleNormal="85" workbookViewId="0">
      <selection activeCell="H16" sqref="H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45464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</v>
      </c>
      <c r="C13" s="20">
        <f t="shared" ref="C13:C24" si="0">IF(B13,B13/$B$25,"")</f>
        <v>1</v>
      </c>
      <c r="D13" s="4">
        <v>278526.46999999997</v>
      </c>
      <c r="E13" s="5">
        <v>337017.03</v>
      </c>
      <c r="F13" s="21">
        <f t="shared" ref="F13:F24" si="1">IF(E13,E13/$E$25,"")</f>
        <v>1</v>
      </c>
      <c r="G13" s="1">
        <v>10</v>
      </c>
      <c r="H13" s="20">
        <f t="shared" ref="H13:H24" si="2">IF(G13,G13/$G$25,"")</f>
        <v>6.8965517241379309E-2</v>
      </c>
      <c r="I13" s="4">
        <v>573195.39</v>
      </c>
      <c r="J13" s="5">
        <v>690920.43</v>
      </c>
      <c r="K13" s="21">
        <f t="shared" ref="K13:K24" si="3">IF(J13,J13/$J$25,"")</f>
        <v>0.69362978525850216</v>
      </c>
      <c r="L13" s="1">
        <v>3</v>
      </c>
      <c r="M13" s="20">
        <f t="shared" ref="M13:M24" si="4">IF(L13,L13/$L$25,"")</f>
        <v>4.7619047619047616E-2</v>
      </c>
      <c r="N13" s="4">
        <v>66760.81</v>
      </c>
      <c r="O13" s="5">
        <v>80780.570000000007</v>
      </c>
      <c r="P13" s="21">
        <f t="shared" ref="P13:P24" si="5">IF(O13,O13/$O$25,"")</f>
        <v>0.41383075322761892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6.8965517241379309E-3</v>
      </c>
      <c r="I18" s="65">
        <v>15000</v>
      </c>
      <c r="J18" s="66">
        <v>18150</v>
      </c>
      <c r="K18" s="63">
        <f t="shared" si="3"/>
        <v>1.8221172881574529E-2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1.3793103448275862E-2</v>
      </c>
      <c r="I19" s="6">
        <v>35029.449999999997</v>
      </c>
      <c r="J19" s="7">
        <v>42385.64</v>
      </c>
      <c r="K19" s="21">
        <f t="shared" si="3"/>
        <v>4.2551849814665595E-2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132</v>
      </c>
      <c r="H20" s="62">
        <f t="shared" si="2"/>
        <v>0.91034482758620694</v>
      </c>
      <c r="I20" s="65">
        <v>220380.05</v>
      </c>
      <c r="J20" s="66">
        <v>244637.87620000006</v>
      </c>
      <c r="K20" s="63">
        <f t="shared" si="3"/>
        <v>0.24559719204525773</v>
      </c>
      <c r="L20" s="64">
        <v>60</v>
      </c>
      <c r="M20" s="62">
        <f t="shared" si="4"/>
        <v>0.95238095238095233</v>
      </c>
      <c r="N20" s="65">
        <v>94975.61</v>
      </c>
      <c r="O20" s="66">
        <v>114421.38</v>
      </c>
      <c r="P20" s="63">
        <f t="shared" si="5"/>
        <v>0.58616924677238114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1</v>
      </c>
      <c r="C25" s="17">
        <f t="shared" si="12"/>
        <v>1</v>
      </c>
      <c r="D25" s="18">
        <f t="shared" si="12"/>
        <v>278526.46999999997</v>
      </c>
      <c r="E25" s="18">
        <f t="shared" si="12"/>
        <v>337017.03</v>
      </c>
      <c r="F25" s="19">
        <f t="shared" si="12"/>
        <v>1</v>
      </c>
      <c r="G25" s="16">
        <f t="shared" si="12"/>
        <v>145</v>
      </c>
      <c r="H25" s="17">
        <f t="shared" si="12"/>
        <v>1</v>
      </c>
      <c r="I25" s="18">
        <f t="shared" si="12"/>
        <v>843604.8899999999</v>
      </c>
      <c r="J25" s="18">
        <f t="shared" si="12"/>
        <v>996093.94620000012</v>
      </c>
      <c r="K25" s="19">
        <f t="shared" si="12"/>
        <v>1</v>
      </c>
      <c r="L25" s="16">
        <f t="shared" si="12"/>
        <v>63</v>
      </c>
      <c r="M25" s="17">
        <f t="shared" si="12"/>
        <v>1</v>
      </c>
      <c r="N25" s="18">
        <f t="shared" si="12"/>
        <v>161736.41999999998</v>
      </c>
      <c r="O25" s="18">
        <f t="shared" si="12"/>
        <v>195201.95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hidden="1" customHeight="1" x14ac:dyDescent="0.25">
      <c r="A27" s="118" t="s">
        <v>55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19" t="s">
        <v>53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14</v>
      </c>
      <c r="C34" s="8">
        <f t="shared" ref="C34:C43" si="14">IF(B34,B34/$B$46,"")</f>
        <v>6.6985645933014357E-2</v>
      </c>
      <c r="D34" s="10">
        <f t="shared" ref="D34:D45" si="15">D13+I13+N13+S13+AC13+X13</f>
        <v>918482.66999999993</v>
      </c>
      <c r="E34" s="11">
        <f t="shared" ref="E34:E45" si="16">E13+J13+O13+T13+AD13+Y13</f>
        <v>1108718.03</v>
      </c>
      <c r="F34" s="21">
        <f t="shared" ref="F34:F43" si="17">IF(E34,E34/$E$46,"")</f>
        <v>0.72545223624897193</v>
      </c>
      <c r="J34" s="143" t="s">
        <v>3</v>
      </c>
      <c r="K34" s="144"/>
      <c r="L34" s="54">
        <f>B25</f>
        <v>1</v>
      </c>
      <c r="M34" s="8">
        <f t="shared" ref="M34:M39" si="18">IF(L34,L34/$L$40,"")</f>
        <v>4.7846889952153108E-3</v>
      </c>
      <c r="N34" s="55">
        <f>D25</f>
        <v>278526.46999999997</v>
      </c>
      <c r="O34" s="55">
        <f>E25</f>
        <v>337017.03</v>
      </c>
      <c r="P34" s="56">
        <f t="shared" ref="P34:P39" si="19">IF(O34,O34/$O$40,"")</f>
        <v>0.22051572307116432</v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145</v>
      </c>
      <c r="M35" s="8">
        <f t="shared" si="18"/>
        <v>0.69377990430622005</v>
      </c>
      <c r="N35" s="58">
        <f>I25</f>
        <v>843604.8899999999</v>
      </c>
      <c r="O35" s="58">
        <f>J25</f>
        <v>996093.94620000012</v>
      </c>
      <c r="P35" s="56">
        <f t="shared" si="19"/>
        <v>0.65176046680223387</v>
      </c>
    </row>
    <row r="36" spans="1:33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9" t="s">
        <v>2</v>
      </c>
      <c r="K36" s="140"/>
      <c r="L36" s="57">
        <f>L25</f>
        <v>63</v>
      </c>
      <c r="M36" s="8">
        <f t="shared" si="18"/>
        <v>0.30143540669856461</v>
      </c>
      <c r="N36" s="58">
        <f>N25</f>
        <v>161736.41999999998</v>
      </c>
      <c r="O36" s="58">
        <f>O25</f>
        <v>195201.95</v>
      </c>
      <c r="P36" s="56">
        <f t="shared" si="19"/>
        <v>0.12772381012660181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1</v>
      </c>
      <c r="C39" s="8">
        <f t="shared" si="14"/>
        <v>4.7846889952153108E-3</v>
      </c>
      <c r="D39" s="13">
        <f t="shared" si="15"/>
        <v>15000</v>
      </c>
      <c r="E39" s="22">
        <f t="shared" si="16"/>
        <v>18150</v>
      </c>
      <c r="F39" s="21">
        <f t="shared" si="17"/>
        <v>1.1875840142979221E-2</v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2</v>
      </c>
      <c r="C40" s="8">
        <f t="shared" si="14"/>
        <v>9.5693779904306216E-3</v>
      </c>
      <c r="D40" s="13">
        <f t="shared" si="15"/>
        <v>35029.449999999997</v>
      </c>
      <c r="E40" s="14">
        <f t="shared" si="16"/>
        <v>42385.64</v>
      </c>
      <c r="F40" s="21">
        <f t="shared" si="17"/>
        <v>2.7733613498505002E-2</v>
      </c>
      <c r="G40" s="24"/>
      <c r="J40" s="141" t="s">
        <v>0</v>
      </c>
      <c r="K40" s="142"/>
      <c r="L40" s="79">
        <f>SUM(L34:L39)</f>
        <v>209</v>
      </c>
      <c r="M40" s="17">
        <f>SUM(M34:M39)</f>
        <v>1</v>
      </c>
      <c r="N40" s="80">
        <f>SUM(N34:N39)</f>
        <v>1283867.7799999998</v>
      </c>
      <c r="O40" s="81">
        <f>SUM(O34:O39)</f>
        <v>1528312.9262000001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192</v>
      </c>
      <c r="C41" s="8">
        <f t="shared" si="14"/>
        <v>0.91866028708133973</v>
      </c>
      <c r="D41" s="13">
        <f t="shared" si="15"/>
        <v>315355.65999999997</v>
      </c>
      <c r="E41" s="14">
        <f t="shared" si="16"/>
        <v>359059.25620000006</v>
      </c>
      <c r="F41" s="21">
        <f t="shared" si="17"/>
        <v>0.23493831010954389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209</v>
      </c>
      <c r="C46" s="17">
        <f>SUM(C34:C45)</f>
        <v>1</v>
      </c>
      <c r="D46" s="18">
        <f>SUM(D34:D45)</f>
        <v>1283867.7799999998</v>
      </c>
      <c r="E46" s="18">
        <f>SUM(E34:E45)</f>
        <v>1528312.9262000001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70" zoomScaleNormal="70" workbookViewId="0">
      <selection activeCell="I22" sqref="I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45579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9</v>
      </c>
      <c r="H13" s="20">
        <f t="shared" ref="H13:H21" si="2">IF(G13,G13/$G$25,"")</f>
        <v>5.4545454545454543E-2</v>
      </c>
      <c r="I13" s="4">
        <v>2408499.59</v>
      </c>
      <c r="J13" s="5">
        <v>2914284.5</v>
      </c>
      <c r="K13" s="21">
        <f t="shared" ref="K13:K21" si="3">IF(J13,J13/$J$25,"")</f>
        <v>0.90374675588060827</v>
      </c>
      <c r="L13" s="1">
        <v>5</v>
      </c>
      <c r="M13" s="20">
        <f t="shared" ref="M13:M21" si="4">IF(L13,L13/$L$25,"")</f>
        <v>8.3333333333333329E-2</v>
      </c>
      <c r="N13" s="4">
        <v>1876372.95</v>
      </c>
      <c r="O13" s="5">
        <v>2270411.27</v>
      </c>
      <c r="P13" s="21">
        <f t="shared" ref="P13:P21" si="5">IF(O13,O13/$O$25,"")</f>
        <v>0.93307143159793082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2</v>
      </c>
      <c r="M15" s="20">
        <f t="shared" si="4"/>
        <v>3.3333333333333333E-2</v>
      </c>
      <c r="N15" s="6">
        <v>48074.9</v>
      </c>
      <c r="O15" s="7">
        <v>58170.63</v>
      </c>
      <c r="P15" s="21">
        <f t="shared" si="5"/>
        <v>2.3906396928277025E-2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>
        <v>2</v>
      </c>
      <c r="C20" s="62">
        <f t="shared" si="0"/>
        <v>1</v>
      </c>
      <c r="D20" s="65">
        <v>6075</v>
      </c>
      <c r="E20" s="66">
        <v>7320.75</v>
      </c>
      <c r="F20" s="21">
        <f t="shared" si="1"/>
        <v>1</v>
      </c>
      <c r="G20" s="64">
        <v>156</v>
      </c>
      <c r="H20" s="62">
        <f t="shared" si="2"/>
        <v>0.94545454545454544</v>
      </c>
      <c r="I20" s="65">
        <v>281219.65000000002</v>
      </c>
      <c r="J20" s="66">
        <v>310384.89</v>
      </c>
      <c r="K20" s="21">
        <f t="shared" si="3"/>
        <v>9.625324411939172E-2</v>
      </c>
      <c r="L20" s="64">
        <v>53</v>
      </c>
      <c r="M20" s="62">
        <f t="shared" si="4"/>
        <v>0.8833333333333333</v>
      </c>
      <c r="N20" s="65">
        <v>86786.33</v>
      </c>
      <c r="O20" s="66">
        <v>104684.4</v>
      </c>
      <c r="P20" s="63">
        <f t="shared" si="5"/>
        <v>4.3022171473792246E-2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2</v>
      </c>
      <c r="C25" s="17">
        <f t="shared" si="32"/>
        <v>1</v>
      </c>
      <c r="D25" s="18">
        <f t="shared" si="32"/>
        <v>6075</v>
      </c>
      <c r="E25" s="18">
        <f t="shared" si="32"/>
        <v>7320.75</v>
      </c>
      <c r="F25" s="19">
        <f t="shared" si="32"/>
        <v>1</v>
      </c>
      <c r="G25" s="16">
        <f t="shared" si="32"/>
        <v>165</v>
      </c>
      <c r="H25" s="17">
        <f t="shared" si="32"/>
        <v>1</v>
      </c>
      <c r="I25" s="18">
        <f t="shared" si="32"/>
        <v>2689719.2399999998</v>
      </c>
      <c r="J25" s="18">
        <f t="shared" si="32"/>
        <v>3224669.39</v>
      </c>
      <c r="K25" s="19">
        <f t="shared" si="32"/>
        <v>1</v>
      </c>
      <c r="L25" s="16">
        <f t="shared" si="32"/>
        <v>60</v>
      </c>
      <c r="M25" s="17">
        <f t="shared" si="32"/>
        <v>1</v>
      </c>
      <c r="N25" s="18">
        <f t="shared" si="32"/>
        <v>2011234.18</v>
      </c>
      <c r="O25" s="18">
        <f t="shared" si="32"/>
        <v>2433266.2999999998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14</v>
      </c>
      <c r="C34" s="8">
        <f t="shared" ref="C34:C45" si="34">IF(B34,B34/$B$46,"")</f>
        <v>6.1674008810572688E-2</v>
      </c>
      <c r="D34" s="10">
        <f t="shared" ref="D34:D45" si="35">D13+I13+N13+S13+AC13+X13</f>
        <v>4284872.54</v>
      </c>
      <c r="E34" s="11">
        <f t="shared" ref="E34:E45" si="36">E13+J13+O13+T13+AD13+Y13</f>
        <v>5184695.7699999996</v>
      </c>
      <c r="F34" s="21">
        <f t="shared" ref="F34:F42" si="37">IF(E34,E34/$E$46,"")</f>
        <v>0.91517406580098248</v>
      </c>
      <c r="J34" s="143" t="s">
        <v>3</v>
      </c>
      <c r="K34" s="144"/>
      <c r="L34" s="54">
        <f>B25</f>
        <v>2</v>
      </c>
      <c r="M34" s="8">
        <f t="shared" ref="M34:M39" si="38">IF(L34,L34/$L$40,"")</f>
        <v>8.8105726872246704E-3</v>
      </c>
      <c r="N34" s="55">
        <f>D25</f>
        <v>6075</v>
      </c>
      <c r="O34" s="55">
        <f>E25</f>
        <v>7320.75</v>
      </c>
      <c r="P34" s="56">
        <f t="shared" ref="P34:P39" si="39">IF(O34,O34/$O$40,"")</f>
        <v>1.292218644916275E-3</v>
      </c>
    </row>
    <row r="35" spans="1:33" s="24" customFormat="1" ht="30" customHeight="1" x14ac:dyDescent="0.25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1</v>
      </c>
      <c r="K35" s="140"/>
      <c r="L35" s="57">
        <f>G25</f>
        <v>165</v>
      </c>
      <c r="M35" s="8">
        <f t="shared" si="38"/>
        <v>0.72687224669603523</v>
      </c>
      <c r="N35" s="58">
        <f>I25</f>
        <v>2689719.2399999998</v>
      </c>
      <c r="O35" s="58">
        <f>J25</f>
        <v>3224669.39</v>
      </c>
      <c r="P35" s="56">
        <f t="shared" si="39"/>
        <v>0.56920095747686938</v>
      </c>
    </row>
    <row r="36" spans="1:33" ht="30" customHeight="1" x14ac:dyDescent="0.25">
      <c r="A36" s="41" t="s">
        <v>19</v>
      </c>
      <c r="B36" s="12">
        <f t="shared" si="33"/>
        <v>2</v>
      </c>
      <c r="C36" s="8">
        <f t="shared" si="34"/>
        <v>8.8105726872246704E-3</v>
      </c>
      <c r="D36" s="13">
        <f t="shared" si="35"/>
        <v>48074.9</v>
      </c>
      <c r="E36" s="14">
        <f t="shared" si="36"/>
        <v>58170.63</v>
      </c>
      <c r="F36" s="21">
        <f t="shared" si="37"/>
        <v>1.0267960615036166E-2</v>
      </c>
      <c r="G36" s="24"/>
      <c r="J36" s="139" t="s">
        <v>2</v>
      </c>
      <c r="K36" s="140"/>
      <c r="L36" s="57">
        <f>L25</f>
        <v>60</v>
      </c>
      <c r="M36" s="8">
        <f t="shared" si="38"/>
        <v>0.26431718061674009</v>
      </c>
      <c r="N36" s="58">
        <f>N25</f>
        <v>2011234.18</v>
      </c>
      <c r="O36" s="58">
        <f>O25</f>
        <v>2433266.2999999998</v>
      </c>
      <c r="P36" s="56">
        <f t="shared" si="39"/>
        <v>0.42950682387821443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0</v>
      </c>
      <c r="C40" s="8" t="str">
        <f t="shared" si="34"/>
        <v/>
      </c>
      <c r="D40" s="13">
        <f t="shared" si="35"/>
        <v>0</v>
      </c>
      <c r="E40" s="14">
        <f t="shared" si="36"/>
        <v>0</v>
      </c>
      <c r="F40" s="21" t="str">
        <f t="shared" si="37"/>
        <v/>
      </c>
      <c r="G40" s="24"/>
      <c r="J40" s="141" t="s">
        <v>0</v>
      </c>
      <c r="K40" s="142"/>
      <c r="L40" s="79">
        <f>SUM(L34:L39)</f>
        <v>227</v>
      </c>
      <c r="M40" s="17">
        <f>SUM(M34:M39)</f>
        <v>1</v>
      </c>
      <c r="N40" s="80">
        <f>SUM(N34:N39)</f>
        <v>4707028.42</v>
      </c>
      <c r="O40" s="81">
        <f>SUM(O34:O39)</f>
        <v>5665256.4399999995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211</v>
      </c>
      <c r="C41" s="8">
        <f t="shared" si="34"/>
        <v>0.92951541850220265</v>
      </c>
      <c r="D41" s="13">
        <f t="shared" si="35"/>
        <v>374080.98000000004</v>
      </c>
      <c r="E41" s="14">
        <f t="shared" si="36"/>
        <v>422390.04000000004</v>
      </c>
      <c r="F41" s="21">
        <f t="shared" si="37"/>
        <v>7.4557973583981321E-2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227</v>
      </c>
      <c r="C46" s="17">
        <f>SUM(C34:C45)</f>
        <v>1</v>
      </c>
      <c r="D46" s="18">
        <f>SUM(D34:D45)</f>
        <v>4707028.4200000009</v>
      </c>
      <c r="E46" s="18">
        <f>SUM(E34:E45)</f>
        <v>5665256.4399999995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70" zoomScaleNormal="70" workbookViewId="0">
      <selection activeCell="G15" sqref="G15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45698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2</v>
      </c>
      <c r="C13" s="20">
        <f t="shared" ref="C13:C23" si="0">IF(B13,B13/$B$25,"")</f>
        <v>1</v>
      </c>
      <c r="D13" s="4">
        <v>360329.97</v>
      </c>
      <c r="E13" s="5">
        <v>435999.25</v>
      </c>
      <c r="F13" s="21">
        <f t="shared" ref="F13:F24" si="1">IF(E13,E13/$E$25,"")</f>
        <v>1</v>
      </c>
      <c r="G13" s="1">
        <v>17</v>
      </c>
      <c r="H13" s="20">
        <f t="shared" ref="H13:H23" si="2">IF(G13,G13/$G$25,"")</f>
        <v>0.12686567164179105</v>
      </c>
      <c r="I13" s="4">
        <v>361094.32</v>
      </c>
      <c r="J13" s="5">
        <v>430132.73</v>
      </c>
      <c r="K13" s="21">
        <f t="shared" ref="K13:K23" si="3">IF(J13,J13/$J$25,"")</f>
        <v>0.4924781377412295</v>
      </c>
      <c r="L13" s="1">
        <v>2</v>
      </c>
      <c r="M13" s="20">
        <f t="shared" ref="M13:M23" si="4">IF(L13,L13/$L$25,"")</f>
        <v>3.7037037037037035E-2</v>
      </c>
      <c r="N13" s="4">
        <v>146691.1</v>
      </c>
      <c r="O13" s="5">
        <v>177496.24</v>
      </c>
      <c r="P13" s="21">
        <f t="shared" ref="P13:P23" si="5">IF(O13,O13/$O$25,"")</f>
        <v>0.71065687185920534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4</v>
      </c>
      <c r="H19" s="20">
        <f t="shared" si="2"/>
        <v>2.9850746268656716E-2</v>
      </c>
      <c r="I19" s="6">
        <v>120188.24</v>
      </c>
      <c r="J19" s="7">
        <v>145427.76999999999</v>
      </c>
      <c r="K19" s="21">
        <f t="shared" si="3"/>
        <v>0.16650673699129998</v>
      </c>
      <c r="L19" s="2">
        <v>1</v>
      </c>
      <c r="M19" s="20">
        <f t="shared" si="4"/>
        <v>1.8518518518518517E-2</v>
      </c>
      <c r="N19" s="6">
        <v>2092.5</v>
      </c>
      <c r="O19" s="7">
        <v>2531.9299999999998</v>
      </c>
      <c r="P19" s="21">
        <f t="shared" si="5"/>
        <v>1.0137304618770954E-2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110</v>
      </c>
      <c r="H20" s="62">
        <f t="shared" si="2"/>
        <v>0.82089552238805974</v>
      </c>
      <c r="I20" s="65">
        <v>265033.44</v>
      </c>
      <c r="J20" s="66">
        <v>296286.62</v>
      </c>
      <c r="K20" s="63">
        <f t="shared" si="3"/>
        <v>0.33923175959021612</v>
      </c>
      <c r="L20" s="64">
        <v>51</v>
      </c>
      <c r="M20" s="62">
        <f t="shared" si="4"/>
        <v>0.94444444444444442</v>
      </c>
      <c r="N20" s="65">
        <v>57972.17</v>
      </c>
      <c r="O20" s="66">
        <v>69735.460000000006</v>
      </c>
      <c r="P20" s="63">
        <f t="shared" si="5"/>
        <v>0.27920582352202361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3</v>
      </c>
      <c r="H23" s="20">
        <f t="shared" si="2"/>
        <v>2.2388059701492536E-2</v>
      </c>
      <c r="I23" s="6">
        <v>1440</v>
      </c>
      <c r="J23" s="7">
        <v>1557.6</v>
      </c>
      <c r="K23" s="21">
        <f t="shared" si="3"/>
        <v>1.7833656772544119E-3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2</v>
      </c>
      <c r="C25" s="17">
        <f t="shared" si="22"/>
        <v>1</v>
      </c>
      <c r="D25" s="18">
        <f t="shared" si="22"/>
        <v>360329.97</v>
      </c>
      <c r="E25" s="18">
        <f t="shared" si="22"/>
        <v>435999.25</v>
      </c>
      <c r="F25" s="19">
        <f t="shared" si="22"/>
        <v>1</v>
      </c>
      <c r="G25" s="16">
        <f t="shared" si="22"/>
        <v>134</v>
      </c>
      <c r="H25" s="17">
        <f t="shared" si="22"/>
        <v>1</v>
      </c>
      <c r="I25" s="18">
        <f t="shared" si="22"/>
        <v>747756</v>
      </c>
      <c r="J25" s="18">
        <f t="shared" si="22"/>
        <v>873404.72</v>
      </c>
      <c r="K25" s="19">
        <f t="shared" si="22"/>
        <v>1</v>
      </c>
      <c r="L25" s="16">
        <f t="shared" si="22"/>
        <v>54</v>
      </c>
      <c r="M25" s="17">
        <f t="shared" si="22"/>
        <v>1</v>
      </c>
      <c r="N25" s="18">
        <f t="shared" si="22"/>
        <v>206755.77000000002</v>
      </c>
      <c r="O25" s="18">
        <f t="shared" si="22"/>
        <v>249763.63</v>
      </c>
      <c r="P25" s="19">
        <f t="shared" si="22"/>
        <v>0.99999999999999989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21</v>
      </c>
      <c r="C34" s="8">
        <f t="shared" ref="C34:C42" si="24">IF(B34,B34/$B$46,"")</f>
        <v>0.11052631578947368</v>
      </c>
      <c r="D34" s="10">
        <f t="shared" ref="D34:D45" si="25">D13+I13+N13+S13+AC13+X13</f>
        <v>868115.39</v>
      </c>
      <c r="E34" s="11">
        <f t="shared" ref="E34:E45" si="26">E13+J13+O13+T13+AD13+Y13</f>
        <v>1043628.22</v>
      </c>
      <c r="F34" s="21">
        <f t="shared" ref="F34:F43" si="27">IF(E34,E34/$E$46,"")</f>
        <v>0.66934960680301459</v>
      </c>
      <c r="J34" s="143" t="s">
        <v>3</v>
      </c>
      <c r="K34" s="144"/>
      <c r="L34" s="54">
        <f>B25</f>
        <v>2</v>
      </c>
      <c r="M34" s="8">
        <f>IF(L34,L34/$L$40,"")</f>
        <v>1.0526315789473684E-2</v>
      </c>
      <c r="N34" s="55">
        <f>D25</f>
        <v>360329.97</v>
      </c>
      <c r="O34" s="55">
        <f>E25</f>
        <v>435999.25</v>
      </c>
      <c r="P34" s="56">
        <f>IF(O34,O34/$O$40,"")</f>
        <v>0.2796359095712353</v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1</v>
      </c>
      <c r="K35" s="140"/>
      <c r="L35" s="57">
        <f>G25</f>
        <v>134</v>
      </c>
      <c r="M35" s="8">
        <f>IF(L35,L35/$L$40,"")</f>
        <v>0.70526315789473681</v>
      </c>
      <c r="N35" s="58">
        <f>I25</f>
        <v>747756</v>
      </c>
      <c r="O35" s="58">
        <f>J25</f>
        <v>873404.72</v>
      </c>
      <c r="P35" s="56">
        <f>IF(O35,O35/$O$40,"")</f>
        <v>0.56017372346629057</v>
      </c>
    </row>
    <row r="36" spans="1:33" ht="30" customHeight="1" x14ac:dyDescent="0.25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9" t="s">
        <v>2</v>
      </c>
      <c r="K36" s="140"/>
      <c r="L36" s="57">
        <f>L25</f>
        <v>54</v>
      </c>
      <c r="M36" s="8">
        <f>IF(L36,L36/$L$40,"")</f>
        <v>0.28421052631578947</v>
      </c>
      <c r="N36" s="58">
        <f>N25</f>
        <v>206755.77000000002</v>
      </c>
      <c r="O36" s="58">
        <f>O25</f>
        <v>249763.63</v>
      </c>
      <c r="P36" s="56">
        <f>IF(O36,O36/$O$40,"")</f>
        <v>0.16019036696247407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5</v>
      </c>
      <c r="C40" s="8">
        <f t="shared" si="24"/>
        <v>2.6315789473684209E-2</v>
      </c>
      <c r="D40" s="13">
        <f t="shared" si="25"/>
        <v>122280.74</v>
      </c>
      <c r="E40" s="14">
        <f t="shared" si="26"/>
        <v>147959.69999999998</v>
      </c>
      <c r="F40" s="21">
        <f t="shared" si="27"/>
        <v>9.4896597389530143E-2</v>
      </c>
      <c r="G40" s="24"/>
      <c r="J40" s="141" t="s">
        <v>0</v>
      </c>
      <c r="K40" s="142"/>
      <c r="L40" s="79">
        <f>SUM(L34:L39)</f>
        <v>190</v>
      </c>
      <c r="M40" s="17">
        <f>SUM(M34:M39)</f>
        <v>1</v>
      </c>
      <c r="N40" s="80">
        <f>SUM(N34:N39)</f>
        <v>1314841.74</v>
      </c>
      <c r="O40" s="81">
        <f>SUM(O34:O39)</f>
        <v>1559167.6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161</v>
      </c>
      <c r="C41" s="8">
        <f t="shared" si="24"/>
        <v>0.84736842105263155</v>
      </c>
      <c r="D41" s="13">
        <f t="shared" si="25"/>
        <v>323005.61</v>
      </c>
      <c r="E41" s="14">
        <f t="shared" si="26"/>
        <v>366022.08</v>
      </c>
      <c r="F41" s="21">
        <f t="shared" si="27"/>
        <v>0.23475480121572562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3</v>
      </c>
      <c r="C44" s="8">
        <f t="shared" si="30"/>
        <v>1.5789473684210527E-2</v>
      </c>
      <c r="D44" s="13">
        <f t="shared" si="25"/>
        <v>1440</v>
      </c>
      <c r="E44" s="14">
        <f t="shared" si="26"/>
        <v>1557.6</v>
      </c>
      <c r="F44" s="21">
        <f t="shared" ref="F44" si="31">IF(E44,E44/$E$46,"")</f>
        <v>9.9899459172958678E-4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190</v>
      </c>
      <c r="C46" s="17">
        <f>SUM(C34:C45)</f>
        <v>1</v>
      </c>
      <c r="D46" s="18">
        <f>SUM(D34:D45)</f>
        <v>1314841.74</v>
      </c>
      <c r="E46" s="18">
        <f>SUM(E34:E45)</f>
        <v>1559167.6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F10" zoomScale="85" zoomScaleNormal="85" workbookViewId="0">
      <selection activeCell="O22" sqref="O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45751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0</v>
      </c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12</v>
      </c>
      <c r="H13" s="20">
        <f t="shared" ref="H13:H21" si="2">IF(G13,G13/$G$25,"")</f>
        <v>7.6433121019108277E-2</v>
      </c>
      <c r="I13" s="4">
        <v>1190208.6599999999</v>
      </c>
      <c r="J13" s="5">
        <v>1427130.87</v>
      </c>
      <c r="K13" s="21">
        <f t="shared" ref="K13:K21" si="3">IF(J13,J13/$J$25,"")</f>
        <v>0.59852287196809961</v>
      </c>
      <c r="L13" s="1">
        <v>13</v>
      </c>
      <c r="M13" s="20">
        <f>IF(L13,L13/$L$25,"")</f>
        <v>0.203125</v>
      </c>
      <c r="N13" s="4">
        <v>446159.19</v>
      </c>
      <c r="O13" s="5">
        <v>539852.61</v>
      </c>
      <c r="P13" s="21">
        <f>IF(O13,O13/$O$25,"")</f>
        <v>0.80368337841640081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3</v>
      </c>
      <c r="M15" s="20">
        <f>IF(L15,L15/$L$25,"")</f>
        <v>4.6875E-2</v>
      </c>
      <c r="N15" s="6">
        <v>55968.41</v>
      </c>
      <c r="O15" s="7">
        <v>67721.78</v>
      </c>
      <c r="P15" s="21">
        <f>IF(O15,O15/$O$25,"")</f>
        <v>0.10081801575947229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6.369426751592357E-3</v>
      </c>
      <c r="I18" s="65">
        <v>105520</v>
      </c>
      <c r="J18" s="66">
        <v>127679.2</v>
      </c>
      <c r="K18" s="63">
        <f t="shared" si="3"/>
        <v>5.3547241588705441E-2</v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11</v>
      </c>
      <c r="H19" s="20">
        <f t="shared" si="2"/>
        <v>7.0063694267515922E-2</v>
      </c>
      <c r="I19" s="6">
        <v>471273.34</v>
      </c>
      <c r="J19" s="7">
        <v>569397.05000000005</v>
      </c>
      <c r="K19" s="21">
        <f t="shared" si="3"/>
        <v>0.23879881293308694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130</v>
      </c>
      <c r="H20" s="62">
        <f t="shared" si="2"/>
        <v>0.82802547770700641</v>
      </c>
      <c r="I20" s="65">
        <v>231626.33</v>
      </c>
      <c r="J20" s="66">
        <v>258479.39</v>
      </c>
      <c r="K20" s="63">
        <f t="shared" si="3"/>
        <v>0.10840339179781212</v>
      </c>
      <c r="L20" s="64">
        <v>48</v>
      </c>
      <c r="M20" s="62">
        <f>IF(L20,L20/$L$25,"")</f>
        <v>0.75</v>
      </c>
      <c r="N20" s="65">
        <v>53812.99</v>
      </c>
      <c r="O20" s="66">
        <v>64148.61</v>
      </c>
      <c r="P20" s="63">
        <f>IF(O20,O20/$O$25,"")</f>
        <v>9.5498605824126906E-2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3</v>
      </c>
      <c r="H23" s="20">
        <f t="shared" si="11"/>
        <v>1.9108280254777069E-2</v>
      </c>
      <c r="I23" s="6">
        <v>1735.1</v>
      </c>
      <c r="J23" s="7">
        <v>1735.1</v>
      </c>
      <c r="K23" s="21">
        <f t="shared" si="12"/>
        <v>7.2768171229583829E-4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157</v>
      </c>
      <c r="H25" s="17">
        <f t="shared" si="30"/>
        <v>1</v>
      </c>
      <c r="I25" s="18">
        <f t="shared" si="30"/>
        <v>2000363.4300000002</v>
      </c>
      <c r="J25" s="18">
        <f t="shared" si="30"/>
        <v>2384421.6100000003</v>
      </c>
      <c r="K25" s="19">
        <f t="shared" si="30"/>
        <v>0.99999999999999989</v>
      </c>
      <c r="L25" s="16">
        <f t="shared" si="30"/>
        <v>64</v>
      </c>
      <c r="M25" s="17">
        <f t="shared" si="30"/>
        <v>1</v>
      </c>
      <c r="N25" s="18">
        <f t="shared" si="30"/>
        <v>555940.59</v>
      </c>
      <c r="O25" s="18">
        <f t="shared" si="30"/>
        <v>671723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25</v>
      </c>
      <c r="C34" s="8">
        <f t="shared" ref="C34:C45" si="32">IF(B34,B34/$B$46,"")</f>
        <v>0.11312217194570136</v>
      </c>
      <c r="D34" s="10">
        <f t="shared" ref="D34:D42" si="33">D13+I13+N13+S13+AC13+X13</f>
        <v>1636367.8499999999</v>
      </c>
      <c r="E34" s="11">
        <f t="shared" ref="E34:E42" si="34">E13+J13+O13+T13+AD13+Y13</f>
        <v>1966983.48</v>
      </c>
      <c r="F34" s="21">
        <f t="shared" ref="F34:F42" si="35">IF(E34,E34/$E$46,"")</f>
        <v>0.64361597077698496</v>
      </c>
      <c r="J34" s="143" t="s">
        <v>3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1</v>
      </c>
      <c r="K35" s="140"/>
      <c r="L35" s="57">
        <f>G25</f>
        <v>157</v>
      </c>
      <c r="M35" s="8">
        <f t="shared" si="36"/>
        <v>0.71040723981900455</v>
      </c>
      <c r="N35" s="58">
        <f>I25</f>
        <v>2000363.4300000002</v>
      </c>
      <c r="O35" s="58">
        <f>J25</f>
        <v>2384421.6100000003</v>
      </c>
      <c r="P35" s="56">
        <f t="shared" si="37"/>
        <v>0.7802057540726125</v>
      </c>
    </row>
    <row r="36" spans="1:33" ht="30" customHeight="1" x14ac:dyDescent="0.25">
      <c r="A36" s="41" t="s">
        <v>19</v>
      </c>
      <c r="B36" s="12">
        <f t="shared" si="31"/>
        <v>3</v>
      </c>
      <c r="C36" s="8">
        <f t="shared" si="32"/>
        <v>1.3574660633484163E-2</v>
      </c>
      <c r="D36" s="13">
        <f t="shared" si="33"/>
        <v>55968.41</v>
      </c>
      <c r="E36" s="14">
        <f t="shared" si="34"/>
        <v>67721.78</v>
      </c>
      <c r="F36" s="21">
        <f t="shared" si="35"/>
        <v>2.2159219749748688E-2</v>
      </c>
      <c r="G36" s="24"/>
      <c r="J36" s="139" t="s">
        <v>2</v>
      </c>
      <c r="K36" s="140"/>
      <c r="L36" s="57">
        <f>L25</f>
        <v>64</v>
      </c>
      <c r="M36" s="8">
        <f t="shared" si="36"/>
        <v>0.2895927601809955</v>
      </c>
      <c r="N36" s="58">
        <f>N25</f>
        <v>555940.59</v>
      </c>
      <c r="O36" s="58">
        <f>O25</f>
        <v>671723</v>
      </c>
      <c r="P36" s="56">
        <f t="shared" si="37"/>
        <v>0.21979424592738755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1</v>
      </c>
      <c r="C39" s="8">
        <f t="shared" si="32"/>
        <v>4.5248868778280547E-3</v>
      </c>
      <c r="D39" s="13">
        <f t="shared" si="33"/>
        <v>105520</v>
      </c>
      <c r="E39" s="22">
        <f t="shared" si="34"/>
        <v>127679.2</v>
      </c>
      <c r="F39" s="21">
        <f t="shared" si="35"/>
        <v>4.1777866002224287E-2</v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11</v>
      </c>
      <c r="C40" s="8">
        <f t="shared" si="32"/>
        <v>4.9773755656108594E-2</v>
      </c>
      <c r="D40" s="13">
        <f t="shared" si="33"/>
        <v>471273.34</v>
      </c>
      <c r="E40" s="14">
        <f t="shared" si="34"/>
        <v>569397.05000000005</v>
      </c>
      <c r="F40" s="21">
        <f t="shared" si="35"/>
        <v>0.18631220791610384</v>
      </c>
      <c r="G40" s="24"/>
      <c r="J40" s="141" t="s">
        <v>0</v>
      </c>
      <c r="K40" s="142"/>
      <c r="L40" s="79">
        <f>SUM(L34:L39)</f>
        <v>221</v>
      </c>
      <c r="M40" s="17">
        <f>SUM(M34:M39)</f>
        <v>1</v>
      </c>
      <c r="N40" s="80">
        <f>SUM(N34:N39)</f>
        <v>2556304.02</v>
      </c>
      <c r="O40" s="81">
        <f>SUM(O34:O39)</f>
        <v>3056144.6100000003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178</v>
      </c>
      <c r="C41" s="8">
        <f t="shared" si="32"/>
        <v>0.80542986425339369</v>
      </c>
      <c r="D41" s="13">
        <f t="shared" si="33"/>
        <v>285439.32</v>
      </c>
      <c r="E41" s="14">
        <f t="shared" si="34"/>
        <v>322628</v>
      </c>
      <c r="F41" s="21">
        <f t="shared" si="35"/>
        <v>0.10556699409587167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3</v>
      </c>
      <c r="C44" s="8">
        <f t="shared" si="32"/>
        <v>1.3574660633484163E-2</v>
      </c>
      <c r="D44" s="13">
        <f t="shared" si="39"/>
        <v>1735.1</v>
      </c>
      <c r="E44" s="14">
        <f t="shared" si="40"/>
        <v>1735.1</v>
      </c>
      <c r="F44" s="21">
        <f>IF(E44,E44/$E$46,"")</f>
        <v>5.6774145906662442E-4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221</v>
      </c>
      <c r="C46" s="17">
        <f>SUM(C34:C45)</f>
        <v>1</v>
      </c>
      <c r="D46" s="18">
        <f>SUM(D34:D45)</f>
        <v>2556304.0199999996</v>
      </c>
      <c r="E46" s="18">
        <f>SUM(E34:E45)</f>
        <v>3056144.61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J46" sqref="J46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Barcelona Activa SAU SPM (BASA)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3</v>
      </c>
      <c r="C13" s="20">
        <f t="shared" ref="C13:C24" si="0">IF(B13,B13/$B$25,"")</f>
        <v>0.6</v>
      </c>
      <c r="D13" s="10">
        <f>'CONTRACTACIO 1r TR 2024'!D13+'CONTRACTACIO 2n TR 2024'!D13+'CONTRACTACIO 3r TR 2024'!D13+'CONTRACTACIO 4t TR 2024'!D13</f>
        <v>638856.43999999994</v>
      </c>
      <c r="E13" s="10">
        <f>'CONTRACTACIO 1r TR 2024'!E13+'CONTRACTACIO 2n TR 2024'!E13+'CONTRACTACIO 3r TR 2024'!E13+'CONTRACTACIO 4t TR 2024'!E13</f>
        <v>773016.28</v>
      </c>
      <c r="F13" s="21">
        <f t="shared" ref="F13:F24" si="1">IF(E13,E13/$E$25,"")</f>
        <v>0.99061847673690429</v>
      </c>
      <c r="G13" s="9">
        <f>'CONTRACTACIO 1r TR 2024'!G13+'CONTRACTACIO 2n TR 2024'!G13+'CONTRACTACIO 3r TR 2024'!G13+'CONTRACTACIO 4t TR 2024'!G13</f>
        <v>48</v>
      </c>
      <c r="H13" s="20">
        <f t="shared" ref="H13:H24" si="2">IF(G13,G13/$G$25,"")</f>
        <v>7.9866888519134774E-2</v>
      </c>
      <c r="I13" s="10">
        <f>'CONTRACTACIO 1r TR 2024'!I13+'CONTRACTACIO 2n TR 2024'!I13+'CONTRACTACIO 3r TR 2024'!I13+'CONTRACTACIO 4t TR 2024'!I13</f>
        <v>4532997.96</v>
      </c>
      <c r="J13" s="10">
        <f>'CONTRACTACIO 1r TR 2024'!J13+'CONTRACTACIO 2n TR 2024'!J13+'CONTRACTACIO 3r TR 2024'!J13+'CONTRACTACIO 4t TR 2024'!J13</f>
        <v>5462468.5300000003</v>
      </c>
      <c r="K13" s="21">
        <f t="shared" ref="K13:K24" si="3">IF(J13,J13/$J$25,"")</f>
        <v>0.73041425907989066</v>
      </c>
      <c r="L13" s="9">
        <f>'CONTRACTACIO 1r TR 2024'!L13+'CONTRACTACIO 2n TR 2024'!L13+'CONTRACTACIO 3r TR 2024'!L13+'CONTRACTACIO 4t TR 2024'!L13</f>
        <v>23</v>
      </c>
      <c r="M13" s="20">
        <f t="shared" ref="M13:M24" si="4">IF(L13,L13/$L$25,"")</f>
        <v>9.5435684647302899E-2</v>
      </c>
      <c r="N13" s="10">
        <f>'CONTRACTACIO 1r TR 2024'!N13+'CONTRACTACIO 2n TR 2024'!N13+'CONTRACTACIO 3r TR 2024'!N13+'CONTRACTACIO 4t TR 2024'!N13</f>
        <v>2535984.0500000003</v>
      </c>
      <c r="O13" s="10">
        <f>'CONTRACTACIO 1r TR 2024'!O13+'CONTRACTACIO 2n TR 2024'!O13+'CONTRACTACIO 3r TR 2024'!O13+'CONTRACTACIO 4t TR 2024'!O13</f>
        <v>3068540.69</v>
      </c>
      <c r="P13" s="21">
        <f t="shared" ref="P13:P24" si="5">IF(O13,O13/$O$25,"")</f>
        <v>0.86438864541286775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5</v>
      </c>
      <c r="M15" s="20">
        <f t="shared" si="4"/>
        <v>2.0746887966804978E-2</v>
      </c>
      <c r="N15" s="13">
        <f>'CONTRACTACIO 1r TR 2024'!N15+'CONTRACTACIO 2n TR 2024'!N15+'CONTRACTACIO 3r TR 2024'!N15+'CONTRACTACIO 4t TR 2024'!N15</f>
        <v>104043.31</v>
      </c>
      <c r="O15" s="13">
        <f>'CONTRACTACIO 1r TR 2024'!O15+'CONTRACTACIO 2n TR 2024'!O15+'CONTRACTACIO 3r TR 2024'!O15+'CONTRACTACIO 4t TR 2024'!O15</f>
        <v>125892.41</v>
      </c>
      <c r="P15" s="21">
        <f t="shared" si="5"/>
        <v>3.5463101435249791E-2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2</v>
      </c>
      <c r="H18" s="20">
        <f t="shared" si="2"/>
        <v>3.3277870216306157E-3</v>
      </c>
      <c r="I18" s="13">
        <f>'CONTRACTACIO 1r TR 2024'!I18+'CONTRACTACIO 2n TR 2024'!I18+'CONTRACTACIO 3r TR 2024'!I18+'CONTRACTACIO 4t TR 2024'!I18</f>
        <v>120520</v>
      </c>
      <c r="J18" s="13">
        <f>'CONTRACTACIO 1r TR 2024'!J18+'CONTRACTACIO 2n TR 2024'!J18+'CONTRACTACIO 3r TR 2024'!J18+'CONTRACTACIO 4t TR 2024'!J18</f>
        <v>145829.20000000001</v>
      </c>
      <c r="K18" s="21">
        <f t="shared" si="3"/>
        <v>1.9499558942120476E-2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17</v>
      </c>
      <c r="H19" s="20">
        <f t="shared" si="2"/>
        <v>2.8286189683860232E-2</v>
      </c>
      <c r="I19" s="13">
        <f>'CONTRACTACIO 1r TR 2024'!I19+'CONTRACTACIO 2n TR 2024'!I19+'CONTRACTACIO 3r TR 2024'!I19+'CONTRACTACIO 4t TR 2024'!I19</f>
        <v>626491.03</v>
      </c>
      <c r="J19" s="13">
        <f>'CONTRACTACIO 1r TR 2024'!J19+'CONTRACTACIO 2n TR 2024'!J19+'CONTRACTACIO 3r TR 2024'!J19+'CONTRACTACIO 4t TR 2024'!J19</f>
        <v>757210.46</v>
      </c>
      <c r="K19" s="21">
        <f t="shared" si="3"/>
        <v>0.10125043541595344</v>
      </c>
      <c r="L19" s="9">
        <f>'CONTRACTACIO 1r TR 2024'!L19+'CONTRACTACIO 2n TR 2024'!L19+'CONTRACTACIO 3r TR 2024'!L19+'CONTRACTACIO 4t TR 2024'!L19</f>
        <v>1</v>
      </c>
      <c r="M19" s="20">
        <f t="shared" si="4"/>
        <v>4.1493775933609959E-3</v>
      </c>
      <c r="N19" s="13">
        <f>'CONTRACTACIO 1r TR 2024'!N19+'CONTRACTACIO 2n TR 2024'!N19+'CONTRACTACIO 3r TR 2024'!N19+'CONTRACTACIO 4t TR 2024'!N19</f>
        <v>2092.5</v>
      </c>
      <c r="O19" s="13">
        <f>'CONTRACTACIO 1r TR 2024'!O19+'CONTRACTACIO 2n TR 2024'!O19+'CONTRACTACIO 3r TR 2024'!O19+'CONTRACTACIO 4t TR 2024'!O19</f>
        <v>2531.9299999999998</v>
      </c>
      <c r="P19" s="21">
        <f t="shared" si="5"/>
        <v>7.1322878334724059E-4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2</v>
      </c>
      <c r="C20" s="20">
        <f t="shared" si="0"/>
        <v>0.4</v>
      </c>
      <c r="D20" s="13">
        <f>'CONTRACTACIO 1r TR 2024'!D20+'CONTRACTACIO 2n TR 2024'!D20+'CONTRACTACIO 3r TR 2024'!D20+'CONTRACTACIO 4t TR 2024'!D20</f>
        <v>6075</v>
      </c>
      <c r="E20" s="13">
        <f>'CONTRACTACIO 1r TR 2024'!E20+'CONTRACTACIO 2n TR 2024'!E20+'CONTRACTACIO 3r TR 2024'!E20+'CONTRACTACIO 4t TR 2024'!E20</f>
        <v>7320.75</v>
      </c>
      <c r="F20" s="21">
        <f t="shared" si="1"/>
        <v>9.3815232630956903E-3</v>
      </c>
      <c r="G20" s="9">
        <f>'CONTRACTACIO 1r TR 2024'!G20+'CONTRACTACIO 2n TR 2024'!G20+'CONTRACTACIO 3r TR 2024'!G20+'CONTRACTACIO 4t TR 2024'!G20</f>
        <v>528</v>
      </c>
      <c r="H20" s="20">
        <f t="shared" si="2"/>
        <v>0.87853577371048253</v>
      </c>
      <c r="I20" s="13">
        <f>'CONTRACTACIO 1r TR 2024'!I20+'CONTRACTACIO 2n TR 2024'!I20+'CONTRACTACIO 3r TR 2024'!I20+'CONTRACTACIO 4t TR 2024'!I20</f>
        <v>998259.47</v>
      </c>
      <c r="J20" s="13">
        <f>'CONTRACTACIO 1r TR 2024'!J20+'CONTRACTACIO 2n TR 2024'!J20+'CONTRACTACIO 3r TR 2024'!J20+'CONTRACTACIO 4t TR 2024'!J20</f>
        <v>1109788.7762000002</v>
      </c>
      <c r="K20" s="21">
        <f t="shared" si="3"/>
        <v>0.14839546301300185</v>
      </c>
      <c r="L20" s="9">
        <f>'CONTRACTACIO 1r TR 2024'!L20+'CONTRACTACIO 2n TR 2024'!L20+'CONTRACTACIO 3r TR 2024'!L20+'CONTRACTACIO 4t TR 2024'!L20</f>
        <v>212</v>
      </c>
      <c r="M20" s="20">
        <f t="shared" si="4"/>
        <v>0.8796680497925311</v>
      </c>
      <c r="N20" s="13">
        <f>'CONTRACTACIO 1r TR 2024'!N20+'CONTRACTACIO 2n TR 2024'!N20+'CONTRACTACIO 3r TR 2024'!N20+'CONTRACTACIO 4t TR 2024'!N20</f>
        <v>293547.09999999998</v>
      </c>
      <c r="O20" s="13">
        <f>'CONTRACTACIO 1r TR 2024'!O20+'CONTRACTACIO 2n TR 2024'!O20+'CONTRACTACIO 3r TR 2024'!O20+'CONTRACTACIO 4t TR 2024'!O20</f>
        <v>352989.85</v>
      </c>
      <c r="P20" s="21">
        <f t="shared" si="5"/>
        <v>9.943502436853506E-2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6</v>
      </c>
      <c r="H23" s="62">
        <f t="shared" si="2"/>
        <v>9.9833610648918467E-3</v>
      </c>
      <c r="I23" s="73">
        <f>'CONTRACTACIO 1r TR 2024'!I23+'CONTRACTACIO 2n TR 2024'!I23+'CONTRACTACIO 3r TR 2024'!I23+'CONTRACTACIO 4t TR 2024'!I23</f>
        <v>3175.1</v>
      </c>
      <c r="J23" s="74">
        <f>'CONTRACTACIO 1r TR 2024'!J23+'CONTRACTACIO 2n TR 2024'!J23+'CONTRACTACIO 3r TR 2024'!J23+'CONTRACTACIO 4t TR 2024'!J23</f>
        <v>3292.7</v>
      </c>
      <c r="K23" s="63">
        <f t="shared" si="3"/>
        <v>4.4028354903352744E-4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5</v>
      </c>
      <c r="C25" s="17">
        <f t="shared" si="12"/>
        <v>1</v>
      </c>
      <c r="D25" s="18">
        <f t="shared" si="12"/>
        <v>644931.43999999994</v>
      </c>
      <c r="E25" s="18">
        <f t="shared" si="12"/>
        <v>780337.03</v>
      </c>
      <c r="F25" s="19">
        <f t="shared" si="12"/>
        <v>1</v>
      </c>
      <c r="G25" s="16">
        <f t="shared" si="12"/>
        <v>601</v>
      </c>
      <c r="H25" s="17">
        <f t="shared" si="12"/>
        <v>1</v>
      </c>
      <c r="I25" s="18">
        <f t="shared" si="12"/>
        <v>6281443.5599999996</v>
      </c>
      <c r="J25" s="18">
        <f t="shared" si="12"/>
        <v>7478589.6662000008</v>
      </c>
      <c r="K25" s="19">
        <f t="shared" si="12"/>
        <v>1</v>
      </c>
      <c r="L25" s="16">
        <f t="shared" si="12"/>
        <v>241</v>
      </c>
      <c r="M25" s="17">
        <f t="shared" si="12"/>
        <v>1</v>
      </c>
      <c r="N25" s="18">
        <f t="shared" si="12"/>
        <v>2935666.9600000004</v>
      </c>
      <c r="O25" s="18">
        <f t="shared" si="12"/>
        <v>3549954.8800000004</v>
      </c>
      <c r="P25" s="19">
        <f t="shared" si="12"/>
        <v>0.99999999999999978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25</v>
      </c>
      <c r="B34" s="9">
        <f t="shared" ref="B34:B43" si="13">B13+G13+L13+Q13+V13+AA13</f>
        <v>74</v>
      </c>
      <c r="C34" s="8">
        <f t="shared" ref="C34:C40" si="14">IF(B34,B34/$B$46,"")</f>
        <v>8.7367178276269192E-2</v>
      </c>
      <c r="D34" s="10">
        <f t="shared" ref="D34:D43" si="15">D13+I13+N13+S13+X13+AC13</f>
        <v>7707838.4500000011</v>
      </c>
      <c r="E34" s="11">
        <f t="shared" ref="E34:E43" si="16">E13+J13+O13+T13+Y13+AD13</f>
        <v>9304025.5</v>
      </c>
      <c r="F34" s="21">
        <f t="shared" ref="F34:F40" si="17">IF(E34,E34/$E$46,"")</f>
        <v>0.7878837161642499</v>
      </c>
      <c r="J34" s="143" t="s">
        <v>3</v>
      </c>
      <c r="K34" s="144"/>
      <c r="L34" s="54">
        <f>B25</f>
        <v>5</v>
      </c>
      <c r="M34" s="8">
        <f t="shared" ref="M34:M39" si="18">IF(L34,L34/$L$40,"")</f>
        <v>5.9031877213695395E-3</v>
      </c>
      <c r="N34" s="55">
        <f>D25</f>
        <v>644931.43999999994</v>
      </c>
      <c r="O34" s="55">
        <f>E25</f>
        <v>780337.03</v>
      </c>
      <c r="P34" s="56">
        <f t="shared" ref="P34:P39" si="19">IF(O34,O34/$O$40,"")</f>
        <v>6.6080519561879283E-2</v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601</v>
      </c>
      <c r="M35" s="8">
        <f t="shared" si="18"/>
        <v>0.70956316410861864</v>
      </c>
      <c r="N35" s="58">
        <f>I25</f>
        <v>6281443.5599999996</v>
      </c>
      <c r="O35" s="58">
        <f>J25</f>
        <v>7478589.6662000008</v>
      </c>
      <c r="P35" s="56">
        <f t="shared" si="19"/>
        <v>0.63330211400143011</v>
      </c>
    </row>
    <row r="36" spans="1:33" s="24" customFormat="1" ht="30" customHeight="1" x14ac:dyDescent="0.25">
      <c r="A36" s="41" t="s">
        <v>19</v>
      </c>
      <c r="B36" s="12">
        <f t="shared" si="13"/>
        <v>5</v>
      </c>
      <c r="C36" s="8">
        <f t="shared" si="14"/>
        <v>5.9031877213695395E-3</v>
      </c>
      <c r="D36" s="13">
        <f t="shared" si="15"/>
        <v>104043.31</v>
      </c>
      <c r="E36" s="14">
        <f t="shared" si="16"/>
        <v>125892.41</v>
      </c>
      <c r="F36" s="21">
        <f t="shared" si="17"/>
        <v>1.0660824159142017E-2</v>
      </c>
      <c r="J36" s="139" t="s">
        <v>2</v>
      </c>
      <c r="K36" s="140"/>
      <c r="L36" s="57">
        <f>L25</f>
        <v>241</v>
      </c>
      <c r="M36" s="8">
        <f t="shared" si="18"/>
        <v>0.28453364817001181</v>
      </c>
      <c r="N36" s="58">
        <f>N25</f>
        <v>2935666.9600000004</v>
      </c>
      <c r="O36" s="58">
        <f>O25</f>
        <v>3549954.8800000004</v>
      </c>
      <c r="P36" s="56">
        <f t="shared" si="19"/>
        <v>0.30061736643669063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2</v>
      </c>
      <c r="C39" s="8">
        <f t="shared" si="14"/>
        <v>2.3612750885478157E-3</v>
      </c>
      <c r="D39" s="13">
        <f t="shared" si="15"/>
        <v>120520</v>
      </c>
      <c r="E39" s="22">
        <f t="shared" si="16"/>
        <v>145829.20000000001</v>
      </c>
      <c r="F39" s="21">
        <f t="shared" si="17"/>
        <v>1.234911190014039E-2</v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18</v>
      </c>
      <c r="C40" s="8">
        <f t="shared" si="14"/>
        <v>2.1251475796930343E-2</v>
      </c>
      <c r="D40" s="13">
        <f t="shared" si="15"/>
        <v>628583.53</v>
      </c>
      <c r="E40" s="14">
        <f t="shared" si="16"/>
        <v>759742.39</v>
      </c>
      <c r="F40" s="21">
        <f t="shared" si="17"/>
        <v>6.4336523751005292E-2</v>
      </c>
      <c r="G40" s="24"/>
      <c r="H40" s="24"/>
      <c r="I40" s="24"/>
      <c r="J40" s="141" t="s">
        <v>0</v>
      </c>
      <c r="K40" s="142"/>
      <c r="L40" s="79">
        <f>SUM(L34:L39)</f>
        <v>847</v>
      </c>
      <c r="M40" s="17">
        <f>SUM(M34:M39)</f>
        <v>1</v>
      </c>
      <c r="N40" s="80">
        <f>SUM(N34:N39)</f>
        <v>9862041.9600000009</v>
      </c>
      <c r="O40" s="81">
        <f>SUM(O34:O39)</f>
        <v>11808881.576200001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742</v>
      </c>
      <c r="C41" s="8">
        <f>IF(B41,B41/$B$46,"")</f>
        <v>0.87603305785123964</v>
      </c>
      <c r="D41" s="13">
        <f t="shared" si="15"/>
        <v>1297881.5699999998</v>
      </c>
      <c r="E41" s="14">
        <f t="shared" si="16"/>
        <v>1470099.3762000003</v>
      </c>
      <c r="F41" s="21">
        <f>IF(E41,E41/$E$46,"")</f>
        <v>0.12449099152309953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6</v>
      </c>
      <c r="C44" s="8">
        <f>IF(B44,B44/$B$46,"")</f>
        <v>7.0838252656434475E-3</v>
      </c>
      <c r="D44" s="13">
        <f t="shared" ref="D44" si="21">D23+I23+N23+S23+X23+AC23</f>
        <v>3175.1</v>
      </c>
      <c r="E44" s="14">
        <f t="shared" ref="E44" si="22">E23+J23+O23+T23+Y23+AD23</f>
        <v>3292.7</v>
      </c>
      <c r="F44" s="21">
        <f>IF(E44,E44/$E$46,"")</f>
        <v>2.7883250236298532E-4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847</v>
      </c>
      <c r="C46" s="17">
        <f>SUM(C34:C45)</f>
        <v>1</v>
      </c>
      <c r="D46" s="18">
        <f>SUM(D34:D45)</f>
        <v>9862041.9600000009</v>
      </c>
      <c r="E46" s="18">
        <f>SUM(E34:E45)</f>
        <v>11808881.576199999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2025-08-14T08:03:25Z</dcterms:modified>
</cp:coreProperties>
</file>