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IMPJ\"/>
    </mc:Choice>
  </mc:AlternateContent>
  <xr:revisionPtr revIDLastSave="0" documentId="8_{6613D84B-D9A2-4960-B91F-DCBB477CE86C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G24" i="7" l="1"/>
  <c r="H24" i="7"/>
  <c r="I24" i="7"/>
  <c r="J24" i="7"/>
  <c r="K24" i="7"/>
  <c r="L24" i="7"/>
  <c r="M24" i="7" s="1"/>
  <c r="N24" i="7"/>
  <c r="O24" i="7"/>
  <c r="P24" i="7" s="1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E45" i="1"/>
  <c r="D45" i="1"/>
  <c r="D46" i="7" l="1"/>
  <c r="E46" i="7"/>
  <c r="B46" i="7"/>
  <c r="E45" i="6"/>
  <c r="F45" i="6"/>
  <c r="D45" i="6"/>
  <c r="B45" i="6"/>
  <c r="C45" i="6" s="1"/>
  <c r="E45" i="5"/>
  <c r="F45" i="5" s="1"/>
  <c r="D45" i="5"/>
  <c r="B45" i="5"/>
  <c r="C45" i="5" s="1"/>
  <c r="E45" i="4"/>
  <c r="F45" i="4" s="1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I23" i="7"/>
  <c r="G23" i="7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C13" i="1" s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O21" i="7"/>
  <c r="AD21" i="7"/>
  <c r="T21" i="7"/>
  <c r="U21" i="7" s="1"/>
  <c r="Y21" i="7"/>
  <c r="Z21" i="7" s="1"/>
  <c r="J14" i="7"/>
  <c r="O14" i="7"/>
  <c r="E14" i="7"/>
  <c r="T14" i="7"/>
  <c r="U14" i="7" s="1"/>
  <c r="Y14" i="7"/>
  <c r="Z14" i="7" s="1"/>
  <c r="AD14" i="7"/>
  <c r="AE14" i="7" s="1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K18" i="7" s="1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L21" i="7"/>
  <c r="AA21" i="7"/>
  <c r="AB21" i="7" s="1"/>
  <c r="Q21" i="7"/>
  <c r="R21" i="7" s="1"/>
  <c r="V21" i="7"/>
  <c r="W21" i="7" s="1"/>
  <c r="G14" i="7"/>
  <c r="L14" i="7"/>
  <c r="B14" i="7"/>
  <c r="Q14" i="7"/>
  <c r="R14" i="7" s="1"/>
  <c r="V14" i="7"/>
  <c r="W14" i="7" s="1"/>
  <c r="AA14" i="7"/>
  <c r="AB14" i="7" s="1"/>
  <c r="G15" i="7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AA18" i="7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 s="1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37" i="6"/>
  <c r="C37" i="6" s="1"/>
  <c r="B38" i="6"/>
  <c r="B39" i="6"/>
  <c r="C39" i="6" s="1"/>
  <c r="B40" i="6"/>
  <c r="B41" i="6"/>
  <c r="B42" i="6"/>
  <c r="C42" i="6" s="1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O26" i="5"/>
  <c r="O37" i="5" s="1"/>
  <c r="T26" i="5"/>
  <c r="O38" i="5"/>
  <c r="P38" i="5" s="1"/>
  <c r="Y26" i="5"/>
  <c r="O39" i="5" s="1"/>
  <c r="P39" i="5" s="1"/>
  <c r="Z18" i="5"/>
  <c r="D26" i="5"/>
  <c r="N35" i="5" s="1"/>
  <c r="I26" i="5"/>
  <c r="N36" i="5" s="1"/>
  <c r="N26" i="5"/>
  <c r="N37" i="5" s="1"/>
  <c r="S26" i="5"/>
  <c r="N38" i="5"/>
  <c r="X26" i="5"/>
  <c r="N39" i="5"/>
  <c r="B26" i="5"/>
  <c r="L35" i="5" s="1"/>
  <c r="G26" i="5"/>
  <c r="H15" i="5" s="1"/>
  <c r="L26" i="5"/>
  <c r="M19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B48" i="5" s="1"/>
  <c r="C42" i="5" s="1"/>
  <c r="B36" i="5"/>
  <c r="C36" i="5" s="1"/>
  <c r="B37" i="5"/>
  <c r="B42" i="5"/>
  <c r="B43" i="5"/>
  <c r="B47" i="5"/>
  <c r="B40" i="5"/>
  <c r="C40" i="5" s="1"/>
  <c r="B41" i="5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K16" i="5"/>
  <c r="K17" i="5"/>
  <c r="H16" i="5"/>
  <c r="H17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E36" i="4"/>
  <c r="E37" i="4"/>
  <c r="E38" i="4"/>
  <c r="F38" i="4" s="1"/>
  <c r="E39" i="4"/>
  <c r="F39" i="4" s="1"/>
  <c r="E40" i="4"/>
  <c r="E41" i="4"/>
  <c r="E42" i="4"/>
  <c r="E43" i="4"/>
  <c r="D47" i="4"/>
  <c r="B47" i="4"/>
  <c r="B43" i="4"/>
  <c r="B35" i="4"/>
  <c r="B36" i="4"/>
  <c r="B37" i="4"/>
  <c r="B38" i="4"/>
  <c r="C38" i="4" s="1"/>
  <c r="B39" i="4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O39" i="4" s="1"/>
  <c r="P39" i="4" s="1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7" i="4"/>
  <c r="P25" i="4"/>
  <c r="N26" i="4"/>
  <c r="N37" i="4" s="1"/>
  <c r="L26" i="4"/>
  <c r="M19" i="4" s="1"/>
  <c r="M15" i="4"/>
  <c r="M16" i="4"/>
  <c r="M17" i="4"/>
  <c r="M25" i="4"/>
  <c r="J26" i="4"/>
  <c r="O36" i="4" s="1"/>
  <c r="K16" i="4"/>
  <c r="K17" i="4"/>
  <c r="I26" i="4"/>
  <c r="N36" i="4" s="1"/>
  <c r="G26" i="4"/>
  <c r="H19" i="4" s="1"/>
  <c r="H16" i="4"/>
  <c r="H17" i="4"/>
  <c r="E26" i="4"/>
  <c r="F20" i="4" s="1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O38" i="4"/>
  <c r="P38" i="4" s="1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Y26" i="1"/>
  <c r="O39" i="1"/>
  <c r="I26" i="1"/>
  <c r="N36" i="1" s="1"/>
  <c r="N26" i="1"/>
  <c r="N37" i="1" s="1"/>
  <c r="D26" i="1"/>
  <c r="N35" i="1" s="1"/>
  <c r="X26" i="1"/>
  <c r="N39" i="1"/>
  <c r="G26" i="1"/>
  <c r="H21" i="1" s="1"/>
  <c r="H22" i="1"/>
  <c r="L26" i="1"/>
  <c r="L37" i="1" s="1"/>
  <c r="V26" i="1"/>
  <c r="L39" i="1" s="1"/>
  <c r="M39" i="1" s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Z26" i="1" s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18" i="1"/>
  <c r="P17" i="1"/>
  <c r="P15" i="1"/>
  <c r="P14" i="1"/>
  <c r="M25" i="1"/>
  <c r="M18" i="1"/>
  <c r="M17" i="1"/>
  <c r="M16" i="1"/>
  <c r="M15" i="1"/>
  <c r="M14" i="1"/>
  <c r="K25" i="1"/>
  <c r="K19" i="1"/>
  <c r="K18" i="1"/>
  <c r="K17" i="1"/>
  <c r="K16" i="1"/>
  <c r="H19" i="1"/>
  <c r="H17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E37" i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B37" i="1"/>
  <c r="B38" i="1"/>
  <c r="B39" i="1"/>
  <c r="C39" i="1" s="1"/>
  <c r="B40" i="1"/>
  <c r="C40" i="1" s="1"/>
  <c r="B41" i="1"/>
  <c r="AE13" i="1"/>
  <c r="AD26" i="1"/>
  <c r="AE16" i="1"/>
  <c r="AC26" i="1"/>
  <c r="N40" i="1"/>
  <c r="AB13" i="1"/>
  <c r="AA26" i="1"/>
  <c r="L40" i="1" s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 s="1"/>
  <c r="P38" i="1" s="1"/>
  <c r="S26" i="1"/>
  <c r="N38" i="1"/>
  <c r="R13" i="1"/>
  <c r="P13" i="1"/>
  <c r="F14" i="1"/>
  <c r="F15" i="1"/>
  <c r="F16" i="1"/>
  <c r="F17" i="1"/>
  <c r="F18" i="1"/>
  <c r="F19" i="1"/>
  <c r="F21" i="1"/>
  <c r="P16" i="1"/>
  <c r="P16" i="5"/>
  <c r="P16" i="4"/>
  <c r="O40" i="1"/>
  <c r="P40" i="1" s="1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AB26" i="6"/>
  <c r="H22" i="5"/>
  <c r="K22" i="5"/>
  <c r="M14" i="4"/>
  <c r="H22" i="4"/>
  <c r="K13" i="4"/>
  <c r="K22" i="4"/>
  <c r="Z21" i="4"/>
  <c r="L35" i="1"/>
  <c r="F20" i="1"/>
  <c r="K21" i="1"/>
  <c r="H16" i="1"/>
  <c r="H18" i="1"/>
  <c r="H25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9" i="5"/>
  <c r="P14" i="5"/>
  <c r="K13" i="5"/>
  <c r="W18" i="5"/>
  <c r="R16" i="5"/>
  <c r="K20" i="5"/>
  <c r="C14" i="5"/>
  <c r="C13" i="5"/>
  <c r="AE21" i="5"/>
  <c r="AE20" i="5"/>
  <c r="F21" i="5"/>
  <c r="P21" i="5"/>
  <c r="C44" i="6"/>
  <c r="Z20" i="7"/>
  <c r="P15" i="4"/>
  <c r="H18" i="4"/>
  <c r="K18" i="4"/>
  <c r="C15" i="4"/>
  <c r="F15" i="4"/>
  <c r="P14" i="4"/>
  <c r="P13" i="4"/>
  <c r="H25" i="4"/>
  <c r="K25" i="4"/>
  <c r="F14" i="4"/>
  <c r="W17" i="4"/>
  <c r="Z17" i="4"/>
  <c r="C18" i="4"/>
  <c r="M13" i="4"/>
  <c r="W20" i="4"/>
  <c r="M20" i="4"/>
  <c r="L37" i="4"/>
  <c r="F44" i="4"/>
  <c r="K22" i="7"/>
  <c r="P16" i="7"/>
  <c r="M16" i="7"/>
  <c r="F44" i="1"/>
  <c r="F25" i="7"/>
  <c r="C22" i="7"/>
  <c r="F40" i="1"/>
  <c r="C44" i="5"/>
  <c r="C38" i="1"/>
  <c r="P39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8" i="5"/>
  <c r="F38" i="5"/>
  <c r="AE21" i="7"/>
  <c r="C39" i="4"/>
  <c r="F47" i="4"/>
  <c r="C47" i="4"/>
  <c r="R13" i="7"/>
  <c r="P14" i="7"/>
  <c r="M14" i="7"/>
  <c r="H16" i="7"/>
  <c r="H25" i="7"/>
  <c r="B48" i="6" l="1"/>
  <c r="H13" i="4"/>
  <c r="Z26" i="6"/>
  <c r="R26" i="1"/>
  <c r="M21" i="5"/>
  <c r="W26" i="6"/>
  <c r="C14" i="4"/>
  <c r="P19" i="1"/>
  <c r="U26" i="4"/>
  <c r="C20" i="4"/>
  <c r="P20" i="4"/>
  <c r="W26" i="1"/>
  <c r="P21" i="1"/>
  <c r="H15" i="4"/>
  <c r="U26" i="1"/>
  <c r="P18" i="4"/>
  <c r="H14" i="4"/>
  <c r="H26" i="4" s="1"/>
  <c r="M13" i="5"/>
  <c r="AE26" i="1"/>
  <c r="AE26" i="6"/>
  <c r="K19" i="5"/>
  <c r="H20" i="5"/>
  <c r="C43" i="5"/>
  <c r="H21" i="5"/>
  <c r="H19" i="5"/>
  <c r="H13" i="5"/>
  <c r="C37" i="5"/>
  <c r="L37" i="5"/>
  <c r="M20" i="5"/>
  <c r="C35" i="5"/>
  <c r="F20" i="5"/>
  <c r="F26" i="5" s="1"/>
  <c r="C20" i="5"/>
  <c r="C26" i="5" s="1"/>
  <c r="P26" i="5"/>
  <c r="L36" i="5"/>
  <c r="C41" i="5"/>
  <c r="K19" i="4"/>
  <c r="K14" i="4"/>
  <c r="K15" i="4"/>
  <c r="O35" i="4"/>
  <c r="O41" i="4" s="1"/>
  <c r="P36" i="4" s="1"/>
  <c r="H20" i="4"/>
  <c r="L36" i="4"/>
  <c r="L41" i="4" s="1"/>
  <c r="M35" i="4" s="1"/>
  <c r="H21" i="4"/>
  <c r="M21" i="4"/>
  <c r="M26" i="4" s="1"/>
  <c r="M18" i="4"/>
  <c r="P19" i="4"/>
  <c r="K20" i="4"/>
  <c r="K21" i="4"/>
  <c r="P21" i="4"/>
  <c r="M21" i="1"/>
  <c r="M19" i="1"/>
  <c r="K23" i="1"/>
  <c r="L36" i="1"/>
  <c r="L41" i="1" s="1"/>
  <c r="M37" i="1" s="1"/>
  <c r="H20" i="1"/>
  <c r="H23" i="1"/>
  <c r="P20" i="1"/>
  <c r="P26" i="1" s="1"/>
  <c r="M20" i="1"/>
  <c r="K20" i="1"/>
  <c r="K15" i="1"/>
  <c r="H13" i="1"/>
  <c r="H14" i="1"/>
  <c r="H15" i="1"/>
  <c r="K13" i="1"/>
  <c r="K14" i="1"/>
  <c r="F13" i="1"/>
  <c r="D48" i="6"/>
  <c r="D48" i="5"/>
  <c r="M13" i="1"/>
  <c r="F37" i="6"/>
  <c r="F48" i="6" s="1"/>
  <c r="F26" i="6"/>
  <c r="E48" i="5"/>
  <c r="E48" i="4"/>
  <c r="F35" i="4" s="1"/>
  <c r="P26" i="6"/>
  <c r="C26" i="1"/>
  <c r="W26" i="5"/>
  <c r="E48" i="6"/>
  <c r="AB26" i="1"/>
  <c r="C36" i="6"/>
  <c r="C48" i="6" s="1"/>
  <c r="C26" i="6"/>
  <c r="E48" i="1"/>
  <c r="F43" i="1" s="1"/>
  <c r="F40" i="5"/>
  <c r="K26" i="6"/>
  <c r="M26" i="6"/>
  <c r="D48" i="1"/>
  <c r="Z26" i="5"/>
  <c r="AB26" i="5"/>
  <c r="H26" i="6"/>
  <c r="N41" i="5"/>
  <c r="C26" i="4"/>
  <c r="F26" i="1"/>
  <c r="D48" i="4"/>
  <c r="R26" i="6"/>
  <c r="P37" i="6"/>
  <c r="O41" i="6"/>
  <c r="P35" i="6" s="1"/>
  <c r="L41" i="6"/>
  <c r="M37" i="6"/>
  <c r="M41" i="6" s="1"/>
  <c r="N41" i="6"/>
  <c r="U26" i="6"/>
  <c r="E40" i="7"/>
  <c r="E37" i="7"/>
  <c r="AE18" i="7"/>
  <c r="AE26" i="7" s="1"/>
  <c r="O41" i="5"/>
  <c r="P35" i="5" s="1"/>
  <c r="AE26" i="5"/>
  <c r="K26" i="5"/>
  <c r="U26" i="5"/>
  <c r="R26" i="5"/>
  <c r="B26" i="7"/>
  <c r="C13" i="7" s="1"/>
  <c r="E47" i="7"/>
  <c r="F47" i="7" s="1"/>
  <c r="G26" i="7"/>
  <c r="H23" i="7" s="1"/>
  <c r="AC26" i="7"/>
  <c r="N39" i="7" s="1"/>
  <c r="D42" i="7"/>
  <c r="D35" i="7"/>
  <c r="N41" i="4"/>
  <c r="N41" i="1"/>
  <c r="O41" i="1"/>
  <c r="P35" i="1" s="1"/>
  <c r="P40" i="4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L37" i="7" s="1"/>
  <c r="K25" i="7"/>
  <c r="B48" i="4"/>
  <c r="C37" i="4" s="1"/>
  <c r="D41" i="7"/>
  <c r="X26" i="7"/>
  <c r="N40" i="7" s="1"/>
  <c r="R26" i="7"/>
  <c r="O26" i="7"/>
  <c r="P15" i="7" s="1"/>
  <c r="D44" i="7"/>
  <c r="E45" i="7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B35" i="7"/>
  <c r="E42" i="7"/>
  <c r="E35" i="7"/>
  <c r="D38" i="7"/>
  <c r="B44" i="7"/>
  <c r="C44" i="7" s="1"/>
  <c r="AB26" i="7"/>
  <c r="W26" i="7"/>
  <c r="Z26" i="7"/>
  <c r="B45" i="7"/>
  <c r="D37" i="7"/>
  <c r="B43" i="7"/>
  <c r="B38" i="7"/>
  <c r="C38" i="7" s="1"/>
  <c r="Q26" i="7"/>
  <c r="L38" i="7" s="1"/>
  <c r="M38" i="7" s="1"/>
  <c r="J26" i="7"/>
  <c r="K20" i="7" s="1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E44" i="7"/>
  <c r="F44" i="7" s="1"/>
  <c r="D26" i="7"/>
  <c r="N35" i="7" s="1"/>
  <c r="B47" i="7"/>
  <c r="C47" i="7" s="1"/>
  <c r="E41" i="7"/>
  <c r="B36" i="7"/>
  <c r="B41" i="7"/>
  <c r="E39" i="7"/>
  <c r="F39" i="7" s="1"/>
  <c r="B37" i="7"/>
  <c r="E43" i="7"/>
  <c r="H22" i="7"/>
  <c r="E36" i="7"/>
  <c r="E38" i="7"/>
  <c r="F38" i="7" s="1"/>
  <c r="V26" i="7"/>
  <c r="L40" i="7" s="1"/>
  <c r="M40" i="7" s="1"/>
  <c r="E26" i="7"/>
  <c r="F20" i="7" s="1"/>
  <c r="H26" i="1" l="1"/>
  <c r="M26" i="5"/>
  <c r="F36" i="4"/>
  <c r="H26" i="5"/>
  <c r="F37" i="5"/>
  <c r="F43" i="5"/>
  <c r="P18" i="7"/>
  <c r="M15" i="7"/>
  <c r="O37" i="7"/>
  <c r="P13" i="7"/>
  <c r="M13" i="7"/>
  <c r="C48" i="5"/>
  <c r="F36" i="5"/>
  <c r="F35" i="5"/>
  <c r="F42" i="5"/>
  <c r="P36" i="5"/>
  <c r="P37" i="5"/>
  <c r="F41" i="5"/>
  <c r="L41" i="5"/>
  <c r="M35" i="5" s="1"/>
  <c r="F37" i="4"/>
  <c r="K26" i="4"/>
  <c r="C35" i="4"/>
  <c r="C36" i="4"/>
  <c r="F42" i="4"/>
  <c r="F40" i="4"/>
  <c r="P26" i="4"/>
  <c r="M18" i="7"/>
  <c r="C43" i="4"/>
  <c r="C40" i="4"/>
  <c r="C42" i="4"/>
  <c r="P35" i="4"/>
  <c r="C20" i="7"/>
  <c r="C14" i="7"/>
  <c r="F43" i="4"/>
  <c r="F41" i="4"/>
  <c r="K19" i="7"/>
  <c r="H19" i="7"/>
  <c r="C41" i="4"/>
  <c r="P37" i="4"/>
  <c r="M36" i="4"/>
  <c r="M37" i="4"/>
  <c r="P19" i="7"/>
  <c r="P21" i="7"/>
  <c r="M19" i="7"/>
  <c r="M21" i="7"/>
  <c r="F41" i="1"/>
  <c r="K21" i="7"/>
  <c r="C41" i="1"/>
  <c r="C43" i="1"/>
  <c r="H21" i="7"/>
  <c r="M26" i="1"/>
  <c r="K23" i="7"/>
  <c r="F35" i="1"/>
  <c r="F45" i="1"/>
  <c r="C42" i="1"/>
  <c r="C45" i="1"/>
  <c r="P37" i="1"/>
  <c r="F42" i="1"/>
  <c r="P20" i="7"/>
  <c r="M20" i="7"/>
  <c r="F37" i="1"/>
  <c r="H13" i="7"/>
  <c r="H20" i="7"/>
  <c r="K26" i="1"/>
  <c r="O36" i="7"/>
  <c r="K15" i="7"/>
  <c r="C35" i="1"/>
  <c r="C37" i="1"/>
  <c r="H15" i="7"/>
  <c r="P36" i="1"/>
  <c r="K14" i="7"/>
  <c r="L36" i="7"/>
  <c r="H14" i="7"/>
  <c r="F36" i="1"/>
  <c r="C36" i="1"/>
  <c r="K13" i="7"/>
  <c r="M35" i="1"/>
  <c r="M36" i="1"/>
  <c r="O35" i="7"/>
  <c r="F24" i="7"/>
  <c r="L35" i="7"/>
  <c r="C24" i="7"/>
  <c r="F13" i="7"/>
  <c r="F15" i="7"/>
  <c r="P41" i="6"/>
  <c r="F14" i="7"/>
  <c r="D48" i="7"/>
  <c r="E48" i="7"/>
  <c r="F35" i="7" s="1"/>
  <c r="B48" i="7"/>
  <c r="C36" i="7" s="1"/>
  <c r="N41" i="7"/>
  <c r="P41" i="4" l="1"/>
  <c r="P26" i="7"/>
  <c r="F48" i="5"/>
  <c r="P41" i="5"/>
  <c r="C26" i="7"/>
  <c r="M36" i="5"/>
  <c r="M37" i="5"/>
  <c r="F40" i="7"/>
  <c r="F48" i="4"/>
  <c r="C48" i="4"/>
  <c r="M26" i="7"/>
  <c r="C40" i="7"/>
  <c r="L41" i="7"/>
  <c r="M36" i="7" s="1"/>
  <c r="M41" i="4"/>
  <c r="H26" i="7"/>
  <c r="F43" i="7"/>
  <c r="C41" i="7"/>
  <c r="C43" i="7"/>
  <c r="M41" i="1"/>
  <c r="F41" i="7"/>
  <c r="P41" i="1"/>
  <c r="F45" i="7"/>
  <c r="C45" i="7"/>
  <c r="F48" i="1"/>
  <c r="O41" i="7"/>
  <c r="P36" i="7" s="1"/>
  <c r="F42" i="7"/>
  <c r="C42" i="7"/>
  <c r="K26" i="7"/>
  <c r="C48" i="1"/>
  <c r="C37" i="7"/>
  <c r="F36" i="7"/>
  <c r="F46" i="7"/>
  <c r="C35" i="7"/>
  <c r="C46" i="7"/>
  <c r="F37" i="7"/>
  <c r="F26" i="7"/>
  <c r="M41" i="5" l="1"/>
  <c r="M37" i="7"/>
  <c r="M35" i="7"/>
  <c r="P35" i="7"/>
  <c r="P37" i="7"/>
  <c r="F48" i="7"/>
  <c r="C48" i="7"/>
  <c r="M41" i="7" l="1"/>
  <c r="P41" i="7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<sst xmlns="http://schemas.openxmlformats.org/spreadsheetml/2006/main" count="475" uniqueCount="63">
  <si>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</si>
  <si>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</si>
  <si>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</si>
  <si>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</si>
  <si>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</si>
  <si>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</si>
  <si>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</si>
  <si>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</si>
  <si>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</si>
  <si>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</si>
  <si>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</si>
  <si>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</si>
  <si>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</si>
  <si>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</si>
  <si>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</si>
  <si>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</si>
  <si>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</si>
  <si>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</si>
  <si>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</si>
  <si>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</si>
  <si>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</si>
  <si>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</si>
  <si>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</si>
  <si>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</si>
  <si>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</si>
  <si>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</si>
  <si>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</si>
  <si>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</si>
  <si>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</si>
  <si>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</si>
  <si>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</si>
  <si>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</si>
  <si>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</si>
  <si>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</si>
  <si>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</si>
  <si>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</si>
  <si>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</si>
  <si>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</si>
  <si>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</si>
  <si>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</si>
  <si>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</si>
  <si>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</si>
  <si>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</si>
  <si>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</si>
  <si>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</si>
  <si>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</si>
  <si>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</si>
  <si>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</si>
  <si>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</si>
  <si>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</si>
  <si>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</si>
  <si>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</si>
  <si>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</si>
  <si>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</si>
  <si>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</si>
  <si>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</si>
  <si>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</si>
  <si>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</si>
  <si>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</si>
  <si>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</si>
  <si>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>ANY 2025</t>
  </si>
  <si>
    <r>
      <rPr>
        <b/>
        <sz val="10"/>
        <color rgb="FFFF0000"/>
        <rFont val="Arial"/>
        <family val="2"/>
      </rPr>
      <t xml:space="preserve"> *</t>
    </r>
    <r>
      <rPr>
        <b/>
        <sz val="10"/>
        <color theme="1"/>
        <rFont val="Arial"/>
        <family val="2"/>
      </rPr>
      <t xml:space="preserve">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  </r>
  </si>
  <si>
    <t>Institut Municipal de Parcs i Jardins (IMPJ)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</si>
</sst>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7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3"/>
                <c:pt idx="0">
                  <c:v>12</c:v>
                </c:pt>
                <c:pt idx="1">
                  <c:v>6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7</c:v>
                </c:pt>
                <c:pt idx="7">
                  <c:v>48</c:v>
                </c:pt>
                <c:pt idx="8">
                  <c:v>313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3"/>
                <c:pt idx="0">
                  <c:v>7076790.9500000002</c:v>
                </c:pt>
                <c:pt idx="1">
                  <c:v>755738.6399999999</c:v>
                </c:pt>
                <c:pt idx="2">
                  <c:v>208757.81</c:v>
                </c:pt>
                <c:pt idx="3">
                  <c:v>0</c:v>
                </c:pt>
                <c:pt idx="4">
                  <c:v>0</c:v>
                </c:pt>
                <c:pt idx="5">
                  <c:v>149910.53</c:v>
                </c:pt>
                <c:pt idx="6">
                  <c:v>127419.05</c:v>
                </c:pt>
                <c:pt idx="7">
                  <c:v>373318.40000000002</c:v>
                </c:pt>
                <c:pt idx="8">
                  <c:v>116008.29999999999</c:v>
                </c:pt>
                <c:pt idx="9">
                  <c:v>0</c:v>
                </c:pt>
                <c:pt idx="10">
                  <c:v>17605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7</c:v>
                </c:pt>
                <c:pt idx="1">
                  <c:v>121</c:v>
                </c:pt>
                <c:pt idx="2">
                  <c:v>270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1941304.56</c:v>
                </c:pt>
                <c:pt idx="1">
                  <c:v>6048539.2699999996</c:v>
                </c:pt>
                <c:pt idx="2">
                  <c:v>835704.85000000009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zoomScale="70" zoomScaleNormal="70" workbookViewId="0">
      <selection activeCell="H15" sqref="H15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60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45810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>
        <v>1</v>
      </c>
      <c r="C13" s="96">
        <f t="shared" ref="C13:C25" si="0">IF(B13,B13/$B$26,"")</f>
        <v>0.33333333333333331</v>
      </c>
      <c r="D13" s="4">
        <v>1095149.42</v>
      </c>
      <c r="E13" s="5">
        <v>1325130.8</v>
      </c>
      <c r="F13" s="97">
        <f t="shared" ref="F13:F25" si="1">IF(E13,E13/$E$26,"")</f>
        <v>0.75114505578776181</v>
      </c>
      <c r="G13" s="1">
        <v>3</v>
      </c>
      <c r="H13" s="96">
        <f t="shared" ref="H13:H25" si="2">IF(G13,G13/$G$26,"")</f>
        <v>6.8181818181818177E-2</v>
      </c>
      <c r="I13" s="4">
        <v>1453646.23</v>
      </c>
      <c r="J13" s="5">
        <v>1758911.93</v>
      </c>
      <c r="K13" s="97">
        <f t="shared" ref="K13:K25" si="3">IF(J13,J13/$J$26,"")</f>
        <v>0.87373754933058001</v>
      </c>
      <c r="L13" s="1"/>
      <c r="M13" s="96" t="str">
        <f t="shared" ref="M13:M25" si="4">IF(L13,L13/$L$26,"")</f>
        <v/>
      </c>
      <c r="N13" s="4"/>
      <c r="O13" s="5"/>
      <c r="P13" s="97" t="str">
        <f t="shared" ref="P13:P25" si="5">IF(O13,O13/$O$26,"")</f>
        <v/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>
        <v>2</v>
      </c>
      <c r="C14" s="96">
        <f t="shared" si="0"/>
        <v>0.66666666666666663</v>
      </c>
      <c r="D14" s="6">
        <v>362823.86</v>
      </c>
      <c r="E14" s="7">
        <v>439016.87</v>
      </c>
      <c r="F14" s="97">
        <f t="shared" si="1"/>
        <v>0.24885494421223819</v>
      </c>
      <c r="G14" s="2">
        <v>2</v>
      </c>
      <c r="H14" s="96">
        <f t="shared" si="2"/>
        <v>4.5454545454545456E-2</v>
      </c>
      <c r="I14" s="6">
        <v>98325.36</v>
      </c>
      <c r="J14" s="7">
        <v>118973.69</v>
      </c>
      <c r="K14" s="97">
        <f t="shared" si="3"/>
        <v>5.9100048480207952E-2</v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1</v>
      </c>
      <c r="H15" s="96">
        <f t="shared" si="2"/>
        <v>2.2727272727272728E-2</v>
      </c>
      <c r="I15" s="6">
        <v>41812</v>
      </c>
      <c r="J15" s="7">
        <v>50592.52</v>
      </c>
      <c r="K15" s="97">
        <f t="shared" si="3"/>
        <v>2.5131778166550017E-2</v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>
        <v>2</v>
      </c>
      <c r="M19" s="96">
        <f t="shared" si="4"/>
        <v>1.7543859649122806E-2</v>
      </c>
      <c r="N19" s="6">
        <v>5662.73</v>
      </c>
      <c r="O19" s="7">
        <v>6851.9</v>
      </c>
      <c r="P19" s="97">
        <f t="shared" si="5"/>
        <v>9.9063051111323797E-2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>
        <v>9</v>
      </c>
      <c r="H20" s="98">
        <f t="shared" si="2"/>
        <v>0.20454545454545456</v>
      </c>
      <c r="I20" s="65">
        <v>39254</v>
      </c>
      <c r="J20" s="66">
        <v>45741.52</v>
      </c>
      <c r="K20" s="99">
        <f t="shared" si="3"/>
        <v>2.2722049299793941E-2</v>
      </c>
      <c r="L20" s="64">
        <v>4</v>
      </c>
      <c r="M20" s="98">
        <f t="shared" si="4"/>
        <v>3.5087719298245612E-2</v>
      </c>
      <c r="N20" s="65">
        <v>30165.25</v>
      </c>
      <c r="O20" s="66">
        <v>36499.949999999997</v>
      </c>
      <c r="P20" s="99">
        <f t="shared" si="5"/>
        <v>0.52770711954505511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25</v>
      </c>
      <c r="H21" s="96">
        <f t="shared" si="2"/>
        <v>0.56818181818181823</v>
      </c>
      <c r="I21" s="91">
        <v>19647.38</v>
      </c>
      <c r="J21" s="91">
        <v>21264.89</v>
      </c>
      <c r="K21" s="97">
        <f t="shared" si="3"/>
        <v>1.0563310509460447E-2</v>
      </c>
      <c r="L21" s="2">
        <v>108</v>
      </c>
      <c r="M21" s="96">
        <f t="shared" si="4"/>
        <v>0.94736842105263153</v>
      </c>
      <c r="N21" s="6">
        <v>21688.720000000001</v>
      </c>
      <c r="O21" s="7">
        <v>25815.21</v>
      </c>
      <c r="P21" s="97">
        <f t="shared" si="5"/>
        <v>0.37322982934362109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>
        <v>4</v>
      </c>
      <c r="H23" s="96">
        <f t="shared" si="2"/>
        <v>9.0909090909090912E-2</v>
      </c>
      <c r="I23" s="91">
        <v>17605</v>
      </c>
      <c r="J23" s="91">
        <v>17605</v>
      </c>
      <c r="K23" s="97">
        <f t="shared" si="3"/>
        <v>8.7452642134076952E-3</v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3</v>
      </c>
      <c r="C26" s="101">
        <f t="shared" si="12"/>
        <v>1</v>
      </c>
      <c r="D26" s="102">
        <f t="shared" si="12"/>
        <v>1457973.2799999998</v>
      </c>
      <c r="E26" s="102">
        <f t="shared" si="12"/>
        <v>1764147.67</v>
      </c>
      <c r="F26" s="103">
        <f t="shared" si="12"/>
        <v>1</v>
      </c>
      <c r="G26" s="100">
        <f t="shared" si="12"/>
        <v>44</v>
      </c>
      <c r="H26" s="101">
        <f t="shared" si="12"/>
        <v>1</v>
      </c>
      <c r="I26" s="102">
        <f t="shared" si="12"/>
        <v>1670289.97</v>
      </c>
      <c r="J26" s="102">
        <f t="shared" si="12"/>
        <v>2013089.5499999998</v>
      </c>
      <c r="K26" s="103">
        <f t="shared" si="12"/>
        <v>1</v>
      </c>
      <c r="L26" s="100">
        <f t="shared" si="12"/>
        <v>114</v>
      </c>
      <c r="M26" s="101">
        <f t="shared" si="12"/>
        <v>1</v>
      </c>
      <c r="N26" s="102">
        <f t="shared" si="12"/>
        <v>57516.7</v>
      </c>
      <c r="O26" s="102">
        <f t="shared" si="12"/>
        <v>69167.06</v>
      </c>
      <c r="P26" s="103">
        <f t="shared" si="12"/>
        <v>1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4</v>
      </c>
      <c r="C35" s="8">
        <f t="shared" ref="C35:C46" si="14">IF(B35,B35/$B$48,"")</f>
        <v>2.4844720496894408E-2</v>
      </c>
      <c r="D35" s="10">
        <f t="shared" ref="D35:D46" si="15">D13+I13+N13+S13+AC13+X13</f>
        <v>2548795.65</v>
      </c>
      <c r="E35" s="11">
        <f t="shared" ref="E35:E46" si="16">E13+J13+O13+T13+AD13+Y13</f>
        <v>3084042.73</v>
      </c>
      <c r="F35" s="21">
        <f t="shared" ref="F35:F44" si="17">IF(E35,E35/$E$48,"")</f>
        <v>0.80179890242842589</v>
      </c>
      <c r="J35" s="109" t="s">
        <v>3</v>
      </c>
      <c r="K35" s="110"/>
      <c r="L35" s="54">
        <f>B26</f>
        <v>3</v>
      </c>
      <c r="M35" s="8">
        <f t="shared" ref="M35:M40" si="18">IF(L35,L35/$L$41,"")</f>
        <v>1.8633540372670808E-2</v>
      </c>
      <c r="N35" s="55">
        <f>D26</f>
        <v>1457973.2799999998</v>
      </c>
      <c r="O35" s="55">
        <f>E26</f>
        <v>1764147.67</v>
      </c>
      <c r="P35" s="56">
        <f t="shared" ref="P35:P40" si="19">IF(O35,O35/$O$41,"")</f>
        <v>0.45864853030997565</v>
      </c>
    </row>
    <row r="36" spans="1:33" s="24" customFormat="1" ht="30" customHeight="1" x14ac:dyDescent="0.25">
      <c r="A36" s="41" t="s">
        <v>18</v>
      </c>
      <c r="B36" s="12">
        <f t="shared" si="13"/>
        <v>4</v>
      </c>
      <c r="C36" s="8">
        <f t="shared" si="14"/>
        <v>2.4844720496894408E-2</v>
      </c>
      <c r="D36" s="13">
        <f t="shared" si="15"/>
        <v>461149.22</v>
      </c>
      <c r="E36" s="14">
        <f t="shared" si="16"/>
        <v>557990.56000000006</v>
      </c>
      <c r="F36" s="21">
        <f t="shared" si="17"/>
        <v>0.14506809980983071</v>
      </c>
      <c r="J36" s="105" t="s">
        <v>1</v>
      </c>
      <c r="K36" s="106"/>
      <c r="L36" s="57">
        <f>G26</f>
        <v>44</v>
      </c>
      <c r="M36" s="8">
        <f t="shared" si="18"/>
        <v>0.27329192546583853</v>
      </c>
      <c r="N36" s="58">
        <f>I26</f>
        <v>1670289.97</v>
      </c>
      <c r="O36" s="58">
        <f>J26</f>
        <v>2013089.5499999998</v>
      </c>
      <c r="P36" s="56">
        <f t="shared" si="19"/>
        <v>0.52336920496563089</v>
      </c>
    </row>
    <row r="37" spans="1:33" ht="30" customHeight="1" x14ac:dyDescent="0.25">
      <c r="A37" s="41" t="s">
        <v>19</v>
      </c>
      <c r="B37" s="12">
        <f t="shared" si="13"/>
        <v>1</v>
      </c>
      <c r="C37" s="8">
        <f t="shared" si="14"/>
        <v>6.2111801242236021E-3</v>
      </c>
      <c r="D37" s="13">
        <f t="shared" si="15"/>
        <v>41812</v>
      </c>
      <c r="E37" s="14">
        <f t="shared" si="16"/>
        <v>50592.52</v>
      </c>
      <c r="F37" s="21">
        <f t="shared" si="17"/>
        <v>1.3153198758399882E-2</v>
      </c>
      <c r="G37" s="24"/>
      <c r="J37" s="105" t="s">
        <v>2</v>
      </c>
      <c r="K37" s="106"/>
      <c r="L37" s="57">
        <f>L26</f>
        <v>114</v>
      </c>
      <c r="M37" s="8">
        <f t="shared" si="18"/>
        <v>0.70807453416149069</v>
      </c>
      <c r="N37" s="58">
        <f>N26</f>
        <v>57516.7</v>
      </c>
      <c r="O37" s="58">
        <f>O26</f>
        <v>69167.06</v>
      </c>
      <c r="P37" s="56">
        <f t="shared" si="19"/>
        <v>1.7982264724393453E-2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05" t="s">
        <v>5</v>
      </c>
      <c r="K39" s="106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J40" s="105" t="s">
        <v>4</v>
      </c>
      <c r="K40" s="106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2</v>
      </c>
      <c r="C41" s="8">
        <f t="shared" si="14"/>
        <v>1.2422360248447204E-2</v>
      </c>
      <c r="D41" s="13">
        <f t="shared" si="15"/>
        <v>5662.73</v>
      </c>
      <c r="E41" s="14">
        <f t="shared" si="16"/>
        <v>6851.9</v>
      </c>
      <c r="F41" s="21">
        <f t="shared" si="17"/>
        <v>1.7813780094899435E-3</v>
      </c>
      <c r="G41" s="24"/>
      <c r="J41" s="107" t="s">
        <v>0</v>
      </c>
      <c r="K41" s="108"/>
      <c r="L41" s="79">
        <f>SUM(L35:L40)</f>
        <v>161</v>
      </c>
      <c r="M41" s="17">
        <f>SUM(M35:M40)</f>
        <v>1</v>
      </c>
      <c r="N41" s="80">
        <f>SUM(N35:N40)</f>
        <v>3185779.95</v>
      </c>
      <c r="O41" s="81">
        <f>SUM(O35:O40)</f>
        <v>3846404.28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13</v>
      </c>
      <c r="C42" s="8">
        <f t="shared" si="14"/>
        <v>8.0745341614906832E-2</v>
      </c>
      <c r="D42" s="13">
        <f t="shared" si="15"/>
        <v>69419.25</v>
      </c>
      <c r="E42" s="14">
        <f t="shared" si="16"/>
        <v>82241.47</v>
      </c>
      <c r="F42" s="21">
        <f t="shared" si="17"/>
        <v>2.1381389997829348E-2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89" t="s">
        <v>50</v>
      </c>
      <c r="B43" s="12">
        <f t="shared" si="13"/>
        <v>133</v>
      </c>
      <c r="C43" s="8">
        <f t="shared" si="14"/>
        <v>0.82608695652173914</v>
      </c>
      <c r="D43" s="13">
        <f t="shared" si="15"/>
        <v>41336.100000000006</v>
      </c>
      <c r="E43" s="14">
        <f t="shared" si="16"/>
        <v>47080.1</v>
      </c>
      <c r="F43" s="21">
        <f t="shared" si="17"/>
        <v>1.2240029017438592E-2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4</v>
      </c>
      <c r="C45" s="8">
        <f t="shared" si="14"/>
        <v>2.4844720496894408E-2</v>
      </c>
      <c r="D45" s="13">
        <f t="shared" si="15"/>
        <v>17605</v>
      </c>
      <c r="E45" s="14">
        <f t="shared" si="16"/>
        <v>17605</v>
      </c>
      <c r="F45" s="21">
        <f t="shared" ref="F45" si="20">IF(E45,E45/$E$48,"")</f>
        <v>4.5770019785855683E-3</v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161</v>
      </c>
      <c r="C48" s="17">
        <f>SUM(C35:C47)</f>
        <v>1</v>
      </c>
      <c r="D48" s="18">
        <f>SUM(D35:D47)</f>
        <v>3185779.95</v>
      </c>
      <c r="E48" s="18">
        <f>SUM(E35:E47)</f>
        <v>3846404.2800000003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xfqGagdcPSu3t8cNNHHpH9N1hUQq48/k5oDUn/6J+jZDm0xWaC8iFIEddHXPq3XyiNHNZjOLazGS3tERml9LA==" saltValue="eEhdyoeiBPs7Q1B7A+LSQQ==" spinCount="100000" sheet="1" objects="1" scenarios="1"/>
  <mergeCells count="22"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  <mergeCell ref="B10:AE10"/>
    <mergeCell ref="B11:F11"/>
    <mergeCell ref="G11:K11"/>
    <mergeCell ref="Q11:U11"/>
    <mergeCell ref="AA11:AE11"/>
    <mergeCell ref="V11:Z11"/>
    <mergeCell ref="J39:K39"/>
    <mergeCell ref="J41:K41"/>
    <mergeCell ref="J35:K35"/>
    <mergeCell ref="J36:K36"/>
    <mergeCell ref="J37:K37"/>
    <mergeCell ref="J38:K38"/>
    <mergeCell ref="J40:K40"/>
  </mergeCells>
  <hyperlinks>
    <hyperlink ref="A29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31" zoomScale="70" zoomScaleNormal="70" workbookViewId="0">
      <selection activeCell="B42" sqref="B35:B4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Parcs i Jardins (IMPJ)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>
        <v>5</v>
      </c>
      <c r="H13" s="96">
        <f t="shared" ref="H13:H24" si="2">IF(G13,G13/$G$26,"")</f>
        <v>0.10869565217391304</v>
      </c>
      <c r="I13" s="4">
        <v>515331.28</v>
      </c>
      <c r="J13" s="5">
        <v>623550.84</v>
      </c>
      <c r="K13" s="97">
        <f t="shared" ref="K13:K24" si="3">IF(J13,J13/$J$26,"")</f>
        <v>0.71774149139931487</v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>
        <v>1</v>
      </c>
      <c r="C14" s="96">
        <f t="shared" si="0"/>
        <v>0.5</v>
      </c>
      <c r="D14" s="6">
        <v>104075.58</v>
      </c>
      <c r="E14" s="7">
        <v>125931.45</v>
      </c>
      <c r="F14" s="97">
        <f t="shared" si="1"/>
        <v>0.90939200554482258</v>
      </c>
      <c r="G14" s="2">
        <v>1</v>
      </c>
      <c r="H14" s="96">
        <f t="shared" si="2"/>
        <v>2.1739130434782608E-2</v>
      </c>
      <c r="I14" s="6">
        <v>59352.59</v>
      </c>
      <c r="J14" s="7">
        <v>71816.63</v>
      </c>
      <c r="K14" s="97">
        <f t="shared" si="3"/>
        <v>8.2664911691038345E-2</v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2</v>
      </c>
      <c r="H15" s="96">
        <f t="shared" si="2"/>
        <v>4.3478260869565216E-2</v>
      </c>
      <c r="I15" s="6">
        <v>26953.59</v>
      </c>
      <c r="J15" s="7">
        <v>32613.8</v>
      </c>
      <c r="K15" s="97">
        <f t="shared" si="3"/>
        <v>3.7540286935062062E-2</v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>
        <v>1</v>
      </c>
      <c r="M18" s="98">
        <f t="shared" si="4"/>
        <v>9.8039215686274508E-3</v>
      </c>
      <c r="N18" s="65">
        <v>123893</v>
      </c>
      <c r="O18" s="66">
        <v>149910.53</v>
      </c>
      <c r="P18" s="99">
        <f t="shared" si="5"/>
        <v>0.64745300205762435</v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</v>
      </c>
      <c r="H19" s="96">
        <f t="shared" si="2"/>
        <v>2.1739130434782608E-2</v>
      </c>
      <c r="I19" s="6">
        <v>12725</v>
      </c>
      <c r="J19" s="7">
        <v>13997.5</v>
      </c>
      <c r="K19" s="97">
        <f t="shared" si="3"/>
        <v>1.611189638660724E-2</v>
      </c>
      <c r="L19" s="2">
        <v>1</v>
      </c>
      <c r="M19" s="96">
        <f t="shared" si="4"/>
        <v>9.8039215686274508E-3</v>
      </c>
      <c r="N19" s="6">
        <v>10803</v>
      </c>
      <c r="O19" s="7">
        <v>13071.63</v>
      </c>
      <c r="P19" s="97">
        <f t="shared" si="5"/>
        <v>5.645544769461161E-2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1</v>
      </c>
      <c r="C20" s="98">
        <f t="shared" si="0"/>
        <v>0.5</v>
      </c>
      <c r="D20" s="65">
        <v>10369.65</v>
      </c>
      <c r="E20" s="66">
        <v>12547.28</v>
      </c>
      <c r="F20" s="97">
        <f t="shared" si="1"/>
        <v>9.0607994455177338E-2</v>
      </c>
      <c r="G20" s="64">
        <v>15</v>
      </c>
      <c r="H20" s="98">
        <f t="shared" si="2"/>
        <v>0.32608695652173914</v>
      </c>
      <c r="I20" s="65">
        <v>88181.8</v>
      </c>
      <c r="J20" s="66">
        <v>104791.7</v>
      </c>
      <c r="K20" s="97">
        <f t="shared" si="3"/>
        <v>0.12062104036981104</v>
      </c>
      <c r="L20" s="64">
        <v>8</v>
      </c>
      <c r="M20" s="98">
        <f t="shared" si="4"/>
        <v>7.8431372549019607E-2</v>
      </c>
      <c r="N20" s="65">
        <v>32818.36</v>
      </c>
      <c r="O20" s="66">
        <v>39572.71</v>
      </c>
      <c r="P20" s="99">
        <f t="shared" si="5"/>
        <v>0.17091174241766588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22</v>
      </c>
      <c r="H21" s="96">
        <f t="shared" si="2"/>
        <v>0.47826086956521741</v>
      </c>
      <c r="I21" s="6">
        <v>19560.560000000001</v>
      </c>
      <c r="J21" s="7">
        <v>21997.53</v>
      </c>
      <c r="K21" s="97">
        <f t="shared" si="3"/>
        <v>2.5320373218166412E-2</v>
      </c>
      <c r="L21" s="2">
        <v>92</v>
      </c>
      <c r="M21" s="96">
        <f t="shared" si="4"/>
        <v>0.90196078431372551</v>
      </c>
      <c r="N21" s="6">
        <v>24020</v>
      </c>
      <c r="O21" s="7">
        <v>28983.99</v>
      </c>
      <c r="P21" s="97">
        <f t="shared" si="5"/>
        <v>0.12517980783009816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2</v>
      </c>
      <c r="C26" s="101">
        <f t="shared" si="22"/>
        <v>1</v>
      </c>
      <c r="D26" s="102">
        <f t="shared" si="22"/>
        <v>114445.23</v>
      </c>
      <c r="E26" s="102">
        <f t="shared" si="22"/>
        <v>138478.73000000001</v>
      </c>
      <c r="F26" s="103">
        <f t="shared" si="22"/>
        <v>0.99999999999999989</v>
      </c>
      <c r="G26" s="100">
        <f t="shared" si="22"/>
        <v>46</v>
      </c>
      <c r="H26" s="101">
        <f t="shared" si="22"/>
        <v>1</v>
      </c>
      <c r="I26" s="102">
        <f t="shared" si="22"/>
        <v>722104.82000000007</v>
      </c>
      <c r="J26" s="102">
        <f t="shared" si="22"/>
        <v>868768</v>
      </c>
      <c r="K26" s="103">
        <f t="shared" si="22"/>
        <v>1</v>
      </c>
      <c r="L26" s="100">
        <f t="shared" si="22"/>
        <v>102</v>
      </c>
      <c r="M26" s="101">
        <f t="shared" si="22"/>
        <v>1</v>
      </c>
      <c r="N26" s="102">
        <f t="shared" si="22"/>
        <v>191534.36</v>
      </c>
      <c r="O26" s="102">
        <f t="shared" si="22"/>
        <v>231538.86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37"/>
      <c r="C33" s="138"/>
      <c r="D33" s="138"/>
      <c r="E33" s="138"/>
      <c r="F33" s="139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5</v>
      </c>
      <c r="C35" s="8">
        <f>IF(B35,B35/$B$48,"")</f>
        <v>3.3333333333333333E-2</v>
      </c>
      <c r="D35" s="10">
        <f t="shared" ref="D35:D46" si="24">D13+I13+N13+S13+AC13+X13</f>
        <v>515331.28</v>
      </c>
      <c r="E35" s="11">
        <f t="shared" ref="E35:E46" si="25">E13+J13+O13+T13+AD13+Y13</f>
        <v>623550.84</v>
      </c>
      <c r="F35" s="21">
        <f t="shared" ref="F35:F43" si="26">IF(E35,E35/$E$48,"")</f>
        <v>0.50335654937671659</v>
      </c>
      <c r="J35" s="109" t="s">
        <v>3</v>
      </c>
      <c r="K35" s="110"/>
      <c r="L35" s="54">
        <f>B26</f>
        <v>2</v>
      </c>
      <c r="M35" s="8">
        <f t="shared" ref="M35:M40" si="27">IF(L35,L35/$L$41,"")</f>
        <v>1.3333333333333334E-2</v>
      </c>
      <c r="N35" s="55">
        <f>D26</f>
        <v>114445.23</v>
      </c>
      <c r="O35" s="55">
        <f>E26</f>
        <v>138478.73000000001</v>
      </c>
      <c r="P35" s="56">
        <f t="shared" ref="P35:P40" si="28">IF(O35,O35/$O$41,"")</f>
        <v>0.11178587409948805</v>
      </c>
    </row>
    <row r="36" spans="1:33" s="24" customFormat="1" ht="30" customHeight="1" x14ac:dyDescent="0.25">
      <c r="A36" s="41" t="s">
        <v>18</v>
      </c>
      <c r="B36" s="12">
        <f t="shared" si="23"/>
        <v>2</v>
      </c>
      <c r="C36" s="8">
        <f t="shared" ref="C36:C47" si="29">IF(B36,B36/$B$48,"")</f>
        <v>1.3333333333333334E-2</v>
      </c>
      <c r="D36" s="13">
        <f t="shared" si="24"/>
        <v>163428.16999999998</v>
      </c>
      <c r="E36" s="14">
        <f t="shared" si="25"/>
        <v>197748.08000000002</v>
      </c>
      <c r="F36" s="21">
        <f t="shared" si="26"/>
        <v>0.15963059434683932</v>
      </c>
      <c r="J36" s="105" t="s">
        <v>1</v>
      </c>
      <c r="K36" s="106"/>
      <c r="L36" s="57">
        <f>G26</f>
        <v>46</v>
      </c>
      <c r="M36" s="8">
        <f t="shared" si="27"/>
        <v>0.30666666666666664</v>
      </c>
      <c r="N36" s="58">
        <f>I26</f>
        <v>722104.82000000007</v>
      </c>
      <c r="O36" s="58">
        <f>J26</f>
        <v>868768</v>
      </c>
      <c r="P36" s="56">
        <f t="shared" si="28"/>
        <v>0.70130618810314072</v>
      </c>
    </row>
    <row r="37" spans="1:33" ht="30" customHeight="1" x14ac:dyDescent="0.25">
      <c r="A37" s="41" t="s">
        <v>19</v>
      </c>
      <c r="B37" s="12">
        <f t="shared" si="23"/>
        <v>2</v>
      </c>
      <c r="C37" s="8">
        <f t="shared" si="29"/>
        <v>1.3333333333333334E-2</v>
      </c>
      <c r="D37" s="13">
        <f t="shared" si="24"/>
        <v>26953.59</v>
      </c>
      <c r="E37" s="14">
        <f t="shared" si="25"/>
        <v>32613.8</v>
      </c>
      <c r="F37" s="21">
        <f t="shared" si="26"/>
        <v>2.6327235530726505E-2</v>
      </c>
      <c r="G37" s="24"/>
      <c r="J37" s="105" t="s">
        <v>2</v>
      </c>
      <c r="K37" s="106"/>
      <c r="L37" s="57">
        <f>L26</f>
        <v>102</v>
      </c>
      <c r="M37" s="8">
        <f t="shared" si="27"/>
        <v>0.68</v>
      </c>
      <c r="N37" s="58">
        <f>N26</f>
        <v>191534.36</v>
      </c>
      <c r="O37" s="58">
        <f>O26</f>
        <v>231538.86</v>
      </c>
      <c r="P37" s="56">
        <f t="shared" si="28"/>
        <v>0.18690793779737139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05" t="s">
        <v>34</v>
      </c>
      <c r="K38" s="106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05" t="s">
        <v>5</v>
      </c>
      <c r="K39" s="106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1</v>
      </c>
      <c r="C40" s="8">
        <f t="shared" si="29"/>
        <v>6.6666666666666671E-3</v>
      </c>
      <c r="D40" s="13">
        <f t="shared" si="24"/>
        <v>123893</v>
      </c>
      <c r="E40" s="22">
        <f t="shared" si="25"/>
        <v>149910.53</v>
      </c>
      <c r="F40" s="21">
        <f t="shared" si="26"/>
        <v>0.1210141054353078</v>
      </c>
      <c r="G40" s="24"/>
      <c r="J40" s="105" t="s">
        <v>4</v>
      </c>
      <c r="K40" s="106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2</v>
      </c>
      <c r="C41" s="8">
        <f t="shared" si="29"/>
        <v>1.3333333333333334E-2</v>
      </c>
      <c r="D41" s="13">
        <f t="shared" si="24"/>
        <v>23528</v>
      </c>
      <c r="E41" s="14">
        <f t="shared" si="25"/>
        <v>27069.129999999997</v>
      </c>
      <c r="F41" s="21">
        <f t="shared" si="26"/>
        <v>2.1851343944031505E-2</v>
      </c>
      <c r="G41" s="24"/>
      <c r="J41" s="107" t="s">
        <v>0</v>
      </c>
      <c r="K41" s="108"/>
      <c r="L41" s="79">
        <f>SUM(L35:L40)</f>
        <v>150</v>
      </c>
      <c r="M41" s="17">
        <f>SUM(M35:M40)</f>
        <v>1</v>
      </c>
      <c r="N41" s="80">
        <f>SUM(N35:N40)</f>
        <v>1028084.41</v>
      </c>
      <c r="O41" s="81">
        <f>SUM(O35:O40)</f>
        <v>1238785.5899999999</v>
      </c>
      <c r="P41" s="82">
        <f>SUM(P35:P40)</f>
        <v>1.0000000000000002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24</v>
      </c>
      <c r="C42" s="8">
        <f t="shared" si="29"/>
        <v>0.16</v>
      </c>
      <c r="D42" s="13">
        <f t="shared" si="24"/>
        <v>131369.81</v>
      </c>
      <c r="E42" s="14">
        <f t="shared" si="25"/>
        <v>156911.69</v>
      </c>
      <c r="F42" s="21">
        <f t="shared" si="26"/>
        <v>0.12666573720800223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114</v>
      </c>
      <c r="C43" s="8">
        <f t="shared" si="29"/>
        <v>0.76</v>
      </c>
      <c r="D43" s="13">
        <f t="shared" si="24"/>
        <v>43580.56</v>
      </c>
      <c r="E43" s="14">
        <f t="shared" si="25"/>
        <v>50981.520000000004</v>
      </c>
      <c r="F43" s="21">
        <f t="shared" si="26"/>
        <v>4.1154434158376024E-2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150</v>
      </c>
      <c r="C48" s="17">
        <f>SUM(C35:C47)</f>
        <v>1</v>
      </c>
      <c r="D48" s="18">
        <f>SUM(D35:D47)</f>
        <v>1028084.4099999999</v>
      </c>
      <c r="E48" s="18">
        <f>SUM(E35:E47)</f>
        <v>1238785.5900000001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Z84uV02gs7sMTuGnedAFP2oLMBaEkrz346+uO6EGsHZ5BQb65RhSKRaN4JvyU1v8co7iHS6pTwlGu66IcF3aEA==" saltValue="BgbmDm4tM3QIG48lydkSmQ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0:H30"/>
    <mergeCell ref="A32:A34"/>
    <mergeCell ref="B32:F33"/>
    <mergeCell ref="J32:K34"/>
    <mergeCell ref="L32:P33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abSelected="1" topLeftCell="F6" zoomScale="80" zoomScaleNormal="80" workbookViewId="0">
      <selection activeCell="O22" sqref="O22:P22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45943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Parcs i Jardins (IMPJ)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>
        <v>2</v>
      </c>
      <c r="H13" s="96">
        <f t="shared" ref="H13:H24" si="2">IF(G13,G13/$G$26,"")</f>
        <v>6.4516129032258063E-2</v>
      </c>
      <c r="I13" s="4">
        <v>2419245.89</v>
      </c>
      <c r="J13" s="5">
        <v>2927287.52</v>
      </c>
      <c r="K13" s="97">
        <f t="shared" ref="K13:K24" si="3">IF(J13,J13/$J$26,"")</f>
        <v>0.92440219094705856</v>
      </c>
      <c r="L13" s="1">
        <v>1</v>
      </c>
      <c r="M13" s="96">
        <f t="shared" ref="M13:M24" si="4">IF(L13,L13/$L$26,"")</f>
        <v>1.8518518518518517E-2</v>
      </c>
      <c r="N13" s="4">
        <v>365214.76</v>
      </c>
      <c r="O13" s="5">
        <v>441909.86</v>
      </c>
      <c r="P13" s="97">
        <f t="shared" ref="P13:P24" si="5">IF(O13,O13/$O$26,"")</f>
        <v>0.82600139032053776</v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2</v>
      </c>
      <c r="H15" s="96">
        <f t="shared" si="2"/>
        <v>6.4516129032258063E-2</v>
      </c>
      <c r="I15" s="6">
        <v>42421.31</v>
      </c>
      <c r="J15" s="7">
        <v>51329.77</v>
      </c>
      <c r="K15" s="97">
        <f t="shared" si="3"/>
        <v>1.6209323998624021E-2</v>
      </c>
      <c r="L15" s="2">
        <v>2</v>
      </c>
      <c r="M15" s="96">
        <f t="shared" si="4"/>
        <v>3.7037037037037035E-2</v>
      </c>
      <c r="N15" s="6">
        <v>61406.21</v>
      </c>
      <c r="O15" s="7">
        <v>74221.72</v>
      </c>
      <c r="P15" s="97">
        <f t="shared" si="5"/>
        <v>0.13873246438081663</v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2</v>
      </c>
      <c r="H19" s="96">
        <f t="shared" si="2"/>
        <v>6.4516129032258063E-2</v>
      </c>
      <c r="I19" s="6">
        <v>75970.59</v>
      </c>
      <c r="J19" s="7">
        <v>91924.41</v>
      </c>
      <c r="K19" s="97">
        <f t="shared" si="3"/>
        <v>2.9028623059724486E-2</v>
      </c>
      <c r="L19" s="2">
        <v>1</v>
      </c>
      <c r="M19" s="96">
        <f t="shared" si="4"/>
        <v>1.8518518518518517E-2</v>
      </c>
      <c r="N19" s="6">
        <v>1300.5</v>
      </c>
      <c r="O19" s="7">
        <v>1573.61</v>
      </c>
      <c r="P19" s="97">
        <f t="shared" si="5"/>
        <v>2.9413329854697094E-3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2</v>
      </c>
      <c r="C20" s="98">
        <f t="shared" si="0"/>
        <v>1</v>
      </c>
      <c r="D20" s="65">
        <v>31965.42</v>
      </c>
      <c r="E20" s="66">
        <v>38678.160000000003</v>
      </c>
      <c r="F20" s="97">
        <f t="shared" si="1"/>
        <v>1</v>
      </c>
      <c r="G20" s="64">
        <v>8</v>
      </c>
      <c r="H20" s="98">
        <f t="shared" si="2"/>
        <v>0.25806451612903225</v>
      </c>
      <c r="I20" s="65">
        <v>75500.14</v>
      </c>
      <c r="J20" s="66">
        <v>91355.17</v>
      </c>
      <c r="K20" s="99">
        <f t="shared" si="3"/>
        <v>2.8848863914242694E-2</v>
      </c>
      <c r="L20" s="64">
        <v>1</v>
      </c>
      <c r="M20" s="98">
        <f t="shared" si="4"/>
        <v>1.8518518518518517E-2</v>
      </c>
      <c r="N20" s="65">
        <v>3414.8</v>
      </c>
      <c r="O20" s="66">
        <v>4131.91</v>
      </c>
      <c r="P20" s="99">
        <f t="shared" si="5"/>
        <v>7.7232117081056598E-3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>
        <v>17</v>
      </c>
      <c r="H21" s="96">
        <f t="shared" si="2"/>
        <v>0.54838709677419351</v>
      </c>
      <c r="I21" s="6">
        <v>4007.11</v>
      </c>
      <c r="J21" s="7">
        <v>4784.8500000000004</v>
      </c>
      <c r="K21" s="97">
        <f t="shared" si="3"/>
        <v>1.5109980803501781E-3</v>
      </c>
      <c r="L21" s="2">
        <v>49</v>
      </c>
      <c r="M21" s="96">
        <f t="shared" si="4"/>
        <v>0.90740740740740744</v>
      </c>
      <c r="N21" s="6">
        <v>10912.52</v>
      </c>
      <c r="O21" s="7">
        <v>13161.83</v>
      </c>
      <c r="P21" s="97">
        <f t="shared" si="5"/>
        <v>2.4601600605070374E-2</v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2</v>
      </c>
      <c r="C26" s="101">
        <f t="shared" si="22"/>
        <v>1</v>
      </c>
      <c r="D26" s="102">
        <f t="shared" si="22"/>
        <v>31965.42</v>
      </c>
      <c r="E26" s="102">
        <f t="shared" si="22"/>
        <v>38678.160000000003</v>
      </c>
      <c r="F26" s="103">
        <f t="shared" si="22"/>
        <v>1</v>
      </c>
      <c r="G26" s="100">
        <f t="shared" si="22"/>
        <v>31</v>
      </c>
      <c r="H26" s="101">
        <f t="shared" si="22"/>
        <v>1</v>
      </c>
      <c r="I26" s="102">
        <f t="shared" si="22"/>
        <v>2617145.04</v>
      </c>
      <c r="J26" s="102">
        <f t="shared" si="22"/>
        <v>3166681.72</v>
      </c>
      <c r="K26" s="103">
        <f t="shared" si="22"/>
        <v>1</v>
      </c>
      <c r="L26" s="100">
        <f t="shared" si="22"/>
        <v>54</v>
      </c>
      <c r="M26" s="101">
        <f t="shared" si="22"/>
        <v>1</v>
      </c>
      <c r="N26" s="102">
        <f t="shared" si="22"/>
        <v>442248.79000000004</v>
      </c>
      <c r="O26" s="102">
        <f t="shared" si="22"/>
        <v>534998.92999999993</v>
      </c>
      <c r="P26" s="103">
        <f t="shared" si="22"/>
        <v>1.0000000000000002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3</v>
      </c>
      <c r="C35" s="8">
        <f t="shared" ref="C35:C43" si="24">IF(B35,B35/$B$48,"")</f>
        <v>3.4482758620689655E-2</v>
      </c>
      <c r="D35" s="10">
        <f t="shared" ref="D35:D46" si="25">D13+I13+N13+S13+AC13+X13</f>
        <v>2784460.6500000004</v>
      </c>
      <c r="E35" s="11">
        <f t="shared" ref="E35:E46" si="26">E13+J13+O13+T13+AD13+Y13</f>
        <v>3369197.38</v>
      </c>
      <c r="F35" s="21">
        <f t="shared" ref="F35:F44" si="27">IF(E35,E35/$E$48,"")</f>
        <v>0.90076849605773512</v>
      </c>
      <c r="J35" s="109" t="s">
        <v>3</v>
      </c>
      <c r="K35" s="110"/>
      <c r="L35" s="54">
        <f>B26</f>
        <v>2</v>
      </c>
      <c r="M35" s="8">
        <f>IF(L35,L35/$L$41,"")</f>
        <v>2.2988505747126436E-2</v>
      </c>
      <c r="N35" s="55">
        <f>D26</f>
        <v>31965.42</v>
      </c>
      <c r="O35" s="55">
        <f>E26</f>
        <v>38678.160000000003</v>
      </c>
      <c r="P35" s="56">
        <f>IF(O35,O35/$O$41,"")</f>
        <v>1.0340761933478783E-2</v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31</v>
      </c>
      <c r="M36" s="8">
        <f>IF(L36,L36/$L$41,"")</f>
        <v>0.35632183908045978</v>
      </c>
      <c r="N36" s="58">
        <f>I26</f>
        <v>2617145.04</v>
      </c>
      <c r="O36" s="58">
        <f>J26</f>
        <v>3166681.72</v>
      </c>
      <c r="P36" s="56">
        <f>IF(O36,O36/$O$41,"")</f>
        <v>0.84662511829981357</v>
      </c>
    </row>
    <row r="37" spans="1:33" ht="30" customHeight="1" x14ac:dyDescent="0.25">
      <c r="A37" s="41" t="s">
        <v>19</v>
      </c>
      <c r="B37" s="12">
        <f t="shared" si="23"/>
        <v>4</v>
      </c>
      <c r="C37" s="8">
        <f t="shared" si="24"/>
        <v>4.5977011494252873E-2</v>
      </c>
      <c r="D37" s="13">
        <f t="shared" si="25"/>
        <v>103827.51999999999</v>
      </c>
      <c r="E37" s="14">
        <f t="shared" si="26"/>
        <v>125551.48999999999</v>
      </c>
      <c r="F37" s="21">
        <f t="shared" si="27"/>
        <v>3.3566696773671294E-2</v>
      </c>
      <c r="G37" s="24"/>
      <c r="J37" s="105" t="s">
        <v>2</v>
      </c>
      <c r="K37" s="106"/>
      <c r="L37" s="57">
        <f>L26</f>
        <v>54</v>
      </c>
      <c r="M37" s="8">
        <f>IF(L37,L37/$L$41,"")</f>
        <v>0.62068965517241381</v>
      </c>
      <c r="N37" s="58">
        <f>N26</f>
        <v>442248.79000000004</v>
      </c>
      <c r="O37" s="58">
        <f>O26</f>
        <v>534998.92999999993</v>
      </c>
      <c r="P37" s="56">
        <f>IF(O37,O37/$O$41,"")</f>
        <v>0.14303411976670757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3</v>
      </c>
      <c r="C41" s="8">
        <f t="shared" si="24"/>
        <v>3.4482758620689655E-2</v>
      </c>
      <c r="D41" s="13">
        <f t="shared" si="25"/>
        <v>77271.09</v>
      </c>
      <c r="E41" s="14">
        <f t="shared" si="26"/>
        <v>93498.02</v>
      </c>
      <c r="F41" s="21">
        <f t="shared" si="27"/>
        <v>2.4997072406537382E-2</v>
      </c>
      <c r="G41" s="24"/>
      <c r="J41" s="107" t="s">
        <v>0</v>
      </c>
      <c r="K41" s="108"/>
      <c r="L41" s="79">
        <f>SUM(L35:L40)</f>
        <v>87</v>
      </c>
      <c r="M41" s="17">
        <f>SUM(M35:M40)</f>
        <v>1</v>
      </c>
      <c r="N41" s="80">
        <f>SUM(N35:N40)</f>
        <v>3091359.25</v>
      </c>
      <c r="O41" s="81">
        <f>SUM(O35:O40)</f>
        <v>3740358.8100000005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11</v>
      </c>
      <c r="C42" s="8">
        <f t="shared" si="24"/>
        <v>0.12643678160919541</v>
      </c>
      <c r="D42" s="13">
        <f t="shared" si="25"/>
        <v>110880.36</v>
      </c>
      <c r="E42" s="14">
        <f t="shared" si="26"/>
        <v>134165.24</v>
      </c>
      <c r="F42" s="21">
        <f t="shared" si="27"/>
        <v>3.586961754613055E-2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66</v>
      </c>
      <c r="C43" s="8">
        <f t="shared" si="24"/>
        <v>0.75862068965517238</v>
      </c>
      <c r="D43" s="13">
        <f t="shared" si="25"/>
        <v>14919.630000000001</v>
      </c>
      <c r="E43" s="14">
        <f t="shared" si="26"/>
        <v>17946.68</v>
      </c>
      <c r="F43" s="21">
        <f t="shared" si="27"/>
        <v>4.7981172159256022E-3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87</v>
      </c>
      <c r="C48" s="17">
        <f>SUM(C35:C47)</f>
        <v>1</v>
      </c>
      <c r="D48" s="18">
        <f>SUM(D35:D47)</f>
        <v>3091359.25</v>
      </c>
      <c r="E48" s="18">
        <f>SUM(E35:E47)</f>
        <v>3740358.81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bbSIzii7HiFXJ7IGRDbLbwwKyOYRaRS3kFE+mO8YyG2gCi1UxC/5ngjod+PD6dNyUZrN3SOM3xxkE156XSvJ6w==" saltValue="HqgDVyb92AQXmasT+wR1yw==" spinCount="100000" sheet="1" objects="1" scenarios="1"/>
  <mergeCells count="22">
    <mergeCell ref="J41:K41"/>
    <mergeCell ref="J35:K35"/>
    <mergeCell ref="J36:K36"/>
    <mergeCell ref="J37:K37"/>
    <mergeCell ref="J38:K38"/>
    <mergeCell ref="J39:K39"/>
    <mergeCell ref="J40:K40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6.140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Parcs i Jardins (IMPJ)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1" t="s">
        <v>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3"/>
    </row>
    <row r="11" spans="1:31" ht="30" customHeight="1" thickBot="1" x14ac:dyDescent="0.3">
      <c r="A11" s="146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6" t="s">
        <v>5</v>
      </c>
      <c r="W11" s="127"/>
      <c r="X11" s="127"/>
      <c r="Y11" s="127"/>
      <c r="Z11" s="128"/>
      <c r="AA11" s="123" t="s">
        <v>4</v>
      </c>
      <c r="AB11" s="124"/>
      <c r="AC11" s="124"/>
      <c r="AD11" s="124"/>
      <c r="AE11" s="125"/>
    </row>
    <row r="12" spans="1:31" ht="39" customHeight="1" thickBot="1" x14ac:dyDescent="0.3">
      <c r="A12" s="147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29" t="s">
        <v>10</v>
      </c>
      <c r="B32" s="134" t="s">
        <v>17</v>
      </c>
      <c r="C32" s="135"/>
      <c r="D32" s="135"/>
      <c r="E32" s="135"/>
      <c r="F32" s="136"/>
      <c r="G32" s="24"/>
      <c r="J32" s="140" t="s">
        <v>15</v>
      </c>
      <c r="K32" s="141"/>
      <c r="L32" s="134" t="s">
        <v>16</v>
      </c>
      <c r="M32" s="135"/>
      <c r="N32" s="135"/>
      <c r="O32" s="135"/>
      <c r="P32" s="136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30"/>
      <c r="B33" s="149"/>
      <c r="C33" s="150"/>
      <c r="D33" s="150"/>
      <c r="E33" s="150"/>
      <c r="F33" s="151"/>
      <c r="G33" s="24"/>
      <c r="J33" s="142"/>
      <c r="K33" s="143"/>
      <c r="L33" s="137"/>
      <c r="M33" s="138"/>
      <c r="N33" s="138"/>
      <c r="O33" s="138"/>
      <c r="P33" s="139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31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44"/>
      <c r="K34" s="145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09" t="s">
        <v>3</v>
      </c>
      <c r="K35" s="110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05" t="s">
        <v>1</v>
      </c>
      <c r="K36" s="106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05" t="s">
        <v>2</v>
      </c>
      <c r="K37" s="106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05" t="s">
        <v>34</v>
      </c>
      <c r="K38" s="106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05" t="s">
        <v>5</v>
      </c>
      <c r="K39" s="106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05" t="s">
        <v>4</v>
      </c>
      <c r="K40" s="106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07" t="s">
        <v>0</v>
      </c>
      <c r="K41" s="108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CUg6jKjt5rgMy8Kiuu5m4mm+rLBLb5FoieuKnd+FPj1RD81/yYmCyIkCxrzV84wsapQIShkrBqN8ctqcnl3/XQ==" saltValue="cio8WZzMRuNJLIDw24dC5A==" spinCount="100000" sheet="1" objects="1" scenarios="1"/>
  <mergeCells count="22">
    <mergeCell ref="J41:K41"/>
    <mergeCell ref="J35:K35"/>
    <mergeCell ref="J36:K36"/>
    <mergeCell ref="J37:K37"/>
    <mergeCell ref="J38:K38"/>
    <mergeCell ref="J40:K40"/>
    <mergeCell ref="J39:K39"/>
    <mergeCell ref="A28:Q28"/>
    <mergeCell ref="A32:A34"/>
    <mergeCell ref="B32:F33"/>
    <mergeCell ref="J32:K34"/>
    <mergeCell ref="L32:P33"/>
    <mergeCell ref="A30:H30"/>
    <mergeCell ref="A29:Q29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9" r:id="rId1" location="page=247" xr:uid="{00000000-0004-0000-0300-000000000000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A28" sqref="A28:Q28"/>
    </sheetView>
  </sheetViews>
  <sheetFormatPr defaultColWidth="9.140625" defaultRowHeight="15" x14ac:dyDescent="0.25"/>
  <cols>
    <col min="1" max="1" width="30.42578125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Institut Municipal de Parcs i Jardins (IMPJ)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54" t="s">
        <v>6</v>
      </c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6"/>
    </row>
    <row r="11" spans="1:31" ht="30" customHeight="1" thickBot="1" x14ac:dyDescent="0.3">
      <c r="A11" s="157" t="s">
        <v>10</v>
      </c>
      <c r="B11" s="114" t="s">
        <v>3</v>
      </c>
      <c r="C11" s="115"/>
      <c r="D11" s="115"/>
      <c r="E11" s="115"/>
      <c r="F11" s="116"/>
      <c r="G11" s="117" t="s">
        <v>1</v>
      </c>
      <c r="H11" s="118"/>
      <c r="I11" s="118"/>
      <c r="J11" s="118"/>
      <c r="K11" s="119"/>
      <c r="L11" s="132" t="s">
        <v>2</v>
      </c>
      <c r="M11" s="133"/>
      <c r="N11" s="133"/>
      <c r="O11" s="133"/>
      <c r="P11" s="133"/>
      <c r="Q11" s="120" t="s">
        <v>34</v>
      </c>
      <c r="R11" s="121"/>
      <c r="S11" s="121"/>
      <c r="T11" s="121"/>
      <c r="U11" s="122"/>
      <c r="V11" s="123" t="s">
        <v>4</v>
      </c>
      <c r="W11" s="124"/>
      <c r="X11" s="124"/>
      <c r="Y11" s="124"/>
      <c r="Z11" s="125"/>
      <c r="AA11" s="126" t="s">
        <v>5</v>
      </c>
      <c r="AB11" s="127"/>
      <c r="AC11" s="127"/>
      <c r="AD11" s="127"/>
      <c r="AE11" s="128"/>
    </row>
    <row r="12" spans="1:31" ht="39" customHeight="1" thickBot="1" x14ac:dyDescent="0.3">
      <c r="A12" s="158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1</v>
      </c>
      <c r="C13" s="20">
        <f t="shared" ref="C13:C25" si="0">IF(B13,B13/$B$26,"")</f>
        <v>0.14285714285714285</v>
      </c>
      <c r="D13" s="10">
        <f>'CONTRACTACIO 1r TR 2025'!D13+'CONTRACTACIO 2n TR 2025'!D13+'CONTRACTACIO 3r TR 2025'!D13+'CONTRACTACIO 4t TR 2025'!D13</f>
        <v>1095149.42</v>
      </c>
      <c r="E13" s="10">
        <f>'CONTRACTACIO 1r TR 2025'!E13+'CONTRACTACIO 2n TR 2025'!E13+'CONTRACTACIO 3r TR 2025'!E13+'CONTRACTACIO 4t TR 2025'!E13</f>
        <v>1325130.8</v>
      </c>
      <c r="F13" s="21">
        <f t="shared" ref="F13:F25" si="1">IF(E13,E13/$E$26,"")</f>
        <v>0.68259809784818104</v>
      </c>
      <c r="G13" s="9">
        <f>'CONTRACTACIO 1r TR 2025'!G13+'CONTRACTACIO 2n TR 2025'!G13+'CONTRACTACIO 3r TR 2025'!G13+'CONTRACTACIO 4t TR 2025'!G13</f>
        <v>10</v>
      </c>
      <c r="H13" s="20">
        <f t="shared" ref="H13:H25" si="2">IF(G13,G13/$G$26,"")</f>
        <v>8.2644628099173556E-2</v>
      </c>
      <c r="I13" s="10">
        <f>'CONTRACTACIO 1r TR 2025'!I13+'CONTRACTACIO 2n TR 2025'!I13+'CONTRACTACIO 3r TR 2025'!I13+'CONTRACTACIO 4t TR 2025'!I13</f>
        <v>4388223.4000000004</v>
      </c>
      <c r="J13" s="10">
        <f>'CONTRACTACIO 1r TR 2025'!J13+'CONTRACTACIO 2n TR 2025'!J13+'CONTRACTACIO 3r TR 2025'!J13+'CONTRACTACIO 4t TR 2025'!J13</f>
        <v>5309750.29</v>
      </c>
      <c r="K13" s="21">
        <f t="shared" ref="K13:K25" si="3">IF(J13,J13/$J$26,"")</f>
        <v>0.87785662834921141</v>
      </c>
      <c r="L13" s="9">
        <f>'CONTRACTACIO 1r TR 2025'!L13+'CONTRACTACIO 2n TR 2025'!L13+'CONTRACTACIO 3r TR 2025'!L13+'CONTRACTACIO 4t TR 2025'!L13</f>
        <v>1</v>
      </c>
      <c r="M13" s="20">
        <f t="shared" ref="M13:M25" si="4">IF(L13,L13/$L$26,"")</f>
        <v>3.7037037037037038E-3</v>
      </c>
      <c r="N13" s="10">
        <f>'CONTRACTACIO 1r TR 2025'!N13+'CONTRACTACIO 2n TR 2025'!N13+'CONTRACTACIO 3r TR 2025'!N13+'CONTRACTACIO 4t TR 2025'!N13</f>
        <v>365214.76</v>
      </c>
      <c r="O13" s="10">
        <f>'CONTRACTACIO 1r TR 2025'!O13+'CONTRACTACIO 2n TR 2025'!O13+'CONTRACTACIO 3r TR 2025'!O13+'CONTRACTACIO 4t TR 2025'!O13</f>
        <v>441909.86</v>
      </c>
      <c r="P13" s="21">
        <f t="shared" ref="P13:P25" si="5">IF(O13,O13/$O$26,"")</f>
        <v>0.52878699938142026</v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3</v>
      </c>
      <c r="C14" s="20">
        <f t="shared" si="0"/>
        <v>0.42857142857142855</v>
      </c>
      <c r="D14" s="13">
        <f>'CONTRACTACIO 1r TR 2025'!D14+'CONTRACTACIO 2n TR 2025'!D14+'CONTRACTACIO 3r TR 2025'!D14+'CONTRACTACIO 4t TR 2025'!D14</f>
        <v>466899.44</v>
      </c>
      <c r="E14" s="13">
        <f>'CONTRACTACIO 1r TR 2025'!E14+'CONTRACTACIO 2n TR 2025'!E14+'CONTRACTACIO 3r TR 2025'!E14+'CONTRACTACIO 4t TR 2025'!E14</f>
        <v>564948.31999999995</v>
      </c>
      <c r="F14" s="21">
        <f t="shared" si="1"/>
        <v>0.29101478028774624</v>
      </c>
      <c r="G14" s="9">
        <f>'CONTRACTACIO 1r TR 2025'!G14+'CONTRACTACIO 2n TR 2025'!G14+'CONTRACTACIO 3r TR 2025'!G14+'CONTRACTACIO 4t TR 2025'!G14</f>
        <v>3</v>
      </c>
      <c r="H14" s="20">
        <f t="shared" si="2"/>
        <v>2.4793388429752067E-2</v>
      </c>
      <c r="I14" s="13">
        <f>'CONTRACTACIO 1r TR 2025'!I14+'CONTRACTACIO 2n TR 2025'!I14+'CONTRACTACIO 3r TR 2025'!I14+'CONTRACTACIO 4t TR 2025'!I14</f>
        <v>157677.95000000001</v>
      </c>
      <c r="J14" s="13">
        <f>'CONTRACTACIO 1r TR 2025'!J14+'CONTRACTACIO 2n TR 2025'!J14+'CONTRACTACIO 3r TR 2025'!J14+'CONTRACTACIO 4t TR 2025'!J14</f>
        <v>190790.32</v>
      </c>
      <c r="K14" s="21">
        <f t="shared" si="3"/>
        <v>3.1543205968141134E-2</v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5</v>
      </c>
      <c r="H15" s="20">
        <f t="shared" si="2"/>
        <v>4.1322314049586778E-2</v>
      </c>
      <c r="I15" s="13">
        <f>'CONTRACTACIO 1r TR 2025'!I15+'CONTRACTACIO 2n TR 2025'!I15+'CONTRACTACIO 3r TR 2025'!I15+'CONTRACTACIO 4t TR 2025'!I15</f>
        <v>111186.9</v>
      </c>
      <c r="J15" s="13">
        <f>'CONTRACTACIO 1r TR 2025'!J15+'CONTRACTACIO 2n TR 2025'!J15+'CONTRACTACIO 3r TR 2025'!J15+'CONTRACTACIO 4t TR 2025'!J15</f>
        <v>134536.09</v>
      </c>
      <c r="K15" s="21">
        <f t="shared" si="3"/>
        <v>2.2242740601401436E-2</v>
      </c>
      <c r="L15" s="9">
        <f>'CONTRACTACIO 1r TR 2025'!L15+'CONTRACTACIO 2n TR 2025'!L15+'CONTRACTACIO 3r TR 2025'!L15+'CONTRACTACIO 4t TR 2025'!L15</f>
        <v>2</v>
      </c>
      <c r="M15" s="20">
        <f t="shared" si="4"/>
        <v>7.4074074074074077E-3</v>
      </c>
      <c r="N15" s="13">
        <f>'CONTRACTACIO 1r TR 2025'!N15+'CONTRACTACIO 2n TR 2025'!N15+'CONTRACTACIO 3r TR 2025'!N15+'CONTRACTACIO 4t TR 2025'!N15</f>
        <v>61406.21</v>
      </c>
      <c r="O15" s="13">
        <f>'CONTRACTACIO 1r TR 2025'!O15+'CONTRACTACIO 2n TR 2025'!O15+'CONTRACTACIO 3r TR 2025'!O15+'CONTRACTACIO 4t TR 2025'!O15</f>
        <v>74221.72</v>
      </c>
      <c r="P15" s="21">
        <f t="shared" si="5"/>
        <v>8.8813317285402843E-2</v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1</v>
      </c>
      <c r="M18" s="20">
        <f t="shared" si="4"/>
        <v>3.7037037037037038E-3</v>
      </c>
      <c r="N18" s="13">
        <f>'CONTRACTACIO 1r TR 2025'!N18+'CONTRACTACIO 2n TR 2025'!N18+'CONTRACTACIO 3r TR 2025'!N18+'CONTRACTACIO 4t TR 2025'!N18</f>
        <v>123893</v>
      </c>
      <c r="O18" s="13">
        <f>'CONTRACTACIO 1r TR 2025'!O18+'CONTRACTACIO 2n TR 2025'!O18+'CONTRACTACIO 3r TR 2025'!O18+'CONTRACTACIO 4t TR 2025'!O18</f>
        <v>149910.53</v>
      </c>
      <c r="P18" s="21">
        <f t="shared" si="5"/>
        <v>0.17938214669928024</v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3</v>
      </c>
      <c r="H19" s="20">
        <f t="shared" si="2"/>
        <v>2.4793388429752067E-2</v>
      </c>
      <c r="I19" s="13">
        <f>'CONTRACTACIO 1r TR 2025'!I19+'CONTRACTACIO 2n TR 2025'!I19+'CONTRACTACIO 3r TR 2025'!I19+'CONTRACTACIO 4t TR 2025'!I19</f>
        <v>88695.59</v>
      </c>
      <c r="J19" s="13">
        <f>'CONTRACTACIO 1r TR 2025'!J19+'CONTRACTACIO 2n TR 2025'!J19+'CONTRACTACIO 3r TR 2025'!J19+'CONTRACTACIO 4t TR 2025'!J19</f>
        <v>105921.91</v>
      </c>
      <c r="K19" s="21">
        <f t="shared" si="3"/>
        <v>1.7511981864011279E-2</v>
      </c>
      <c r="L19" s="9">
        <f>'CONTRACTACIO 1r TR 2025'!L19+'CONTRACTACIO 2n TR 2025'!L19+'CONTRACTACIO 3r TR 2025'!L19+'CONTRACTACIO 4t TR 2025'!L19</f>
        <v>4</v>
      </c>
      <c r="M19" s="20">
        <f t="shared" si="4"/>
        <v>1.4814814814814815E-2</v>
      </c>
      <c r="N19" s="13">
        <f>'CONTRACTACIO 1r TR 2025'!N19+'CONTRACTACIO 2n TR 2025'!N19+'CONTRACTACIO 3r TR 2025'!N19+'CONTRACTACIO 4t TR 2025'!N19</f>
        <v>17766.23</v>
      </c>
      <c r="O19" s="13">
        <f>'CONTRACTACIO 1r TR 2025'!O19+'CONTRACTACIO 2n TR 2025'!O19+'CONTRACTACIO 3r TR 2025'!O19+'CONTRACTACIO 4t TR 2025'!O19</f>
        <v>21497.14</v>
      </c>
      <c r="P19" s="21">
        <f t="shared" si="5"/>
        <v>2.5723363936442391E-2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3</v>
      </c>
      <c r="C20" s="20">
        <f t="shared" si="0"/>
        <v>0.42857142857142855</v>
      </c>
      <c r="D20" s="13">
        <f>'CONTRACTACIO 1r TR 2025'!D20+'CONTRACTACIO 2n TR 2025'!D20+'CONTRACTACIO 3r TR 2025'!D20+'CONTRACTACIO 4t TR 2025'!D20</f>
        <v>42335.07</v>
      </c>
      <c r="E20" s="13">
        <f>'CONTRACTACIO 1r TR 2025'!E20+'CONTRACTACIO 2n TR 2025'!E20+'CONTRACTACIO 3r TR 2025'!E20+'CONTRACTACIO 4t TR 2025'!E20</f>
        <v>51225.440000000002</v>
      </c>
      <c r="F20" s="21">
        <f t="shared" si="1"/>
        <v>2.6387121864072684E-2</v>
      </c>
      <c r="G20" s="9">
        <f>'CONTRACTACIO 1r TR 2025'!G20+'CONTRACTACIO 2n TR 2025'!G20+'CONTRACTACIO 3r TR 2025'!G20+'CONTRACTACIO 4t TR 2025'!G20</f>
        <v>32</v>
      </c>
      <c r="H20" s="20">
        <f t="shared" si="2"/>
        <v>0.26446280991735538</v>
      </c>
      <c r="I20" s="13">
        <f>'CONTRACTACIO 1r TR 2025'!I20+'CONTRACTACIO 2n TR 2025'!I20+'CONTRACTACIO 3r TR 2025'!I20+'CONTRACTACIO 4t TR 2025'!I20</f>
        <v>202935.94</v>
      </c>
      <c r="J20" s="13">
        <f>'CONTRACTACIO 1r TR 2025'!J20+'CONTRACTACIO 2n TR 2025'!J20+'CONTRACTACIO 3r TR 2025'!J20+'CONTRACTACIO 4t TR 2025'!J20</f>
        <v>241888.39</v>
      </c>
      <c r="K20" s="21">
        <f t="shared" si="3"/>
        <v>3.9991207662275791E-2</v>
      </c>
      <c r="L20" s="9">
        <f>'CONTRACTACIO 1r TR 2025'!L20+'CONTRACTACIO 2n TR 2025'!L20+'CONTRACTACIO 3r TR 2025'!L20+'CONTRACTACIO 4t TR 2025'!L20</f>
        <v>13</v>
      </c>
      <c r="M20" s="20">
        <f t="shared" si="4"/>
        <v>4.8148148148148148E-2</v>
      </c>
      <c r="N20" s="13">
        <f>'CONTRACTACIO 1r TR 2025'!N20+'CONTRACTACIO 2n TR 2025'!N20+'CONTRACTACIO 3r TR 2025'!N20+'CONTRACTACIO 4t TR 2025'!N20</f>
        <v>66398.41</v>
      </c>
      <c r="O20" s="13">
        <f>'CONTRACTACIO 1r TR 2025'!O20+'CONTRACTACIO 2n TR 2025'!O20+'CONTRACTACIO 3r TR 2025'!O20+'CONTRACTACIO 4t TR 2025'!O20</f>
        <v>80204.570000000007</v>
      </c>
      <c r="P20" s="21">
        <f t="shared" si="5"/>
        <v>9.5972363927288445E-2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64</v>
      </c>
      <c r="H21" s="20">
        <f t="shared" si="2"/>
        <v>0.52892561983471076</v>
      </c>
      <c r="I21" s="13">
        <f>'CONTRACTACIO 1r TR 2025'!I21+'CONTRACTACIO 2n TR 2025'!I21+'CONTRACTACIO 3r TR 2025'!I21+'CONTRACTACIO 4t TR 2025'!I21</f>
        <v>43215.05</v>
      </c>
      <c r="J21" s="13">
        <f>'CONTRACTACIO 1r TR 2025'!J21+'CONTRACTACIO 2n TR 2025'!J21+'CONTRACTACIO 3r TR 2025'!J21+'CONTRACTACIO 4t TR 2025'!J21</f>
        <v>48047.27</v>
      </c>
      <c r="K21" s="21">
        <f t="shared" si="3"/>
        <v>7.9436154508094985E-3</v>
      </c>
      <c r="L21" s="9">
        <f>'CONTRACTACIO 1r TR 2025'!L21+'CONTRACTACIO 2n TR 2025'!L21+'CONTRACTACIO 3r TR 2025'!L21+'CONTRACTACIO 4t TR 2025'!L21</f>
        <v>249</v>
      </c>
      <c r="M21" s="20">
        <f t="shared" si="4"/>
        <v>0.92222222222222228</v>
      </c>
      <c r="N21" s="13">
        <f>'CONTRACTACIO 1r TR 2025'!N21+'CONTRACTACIO 2n TR 2025'!N21+'CONTRACTACIO 3r TR 2025'!N21+'CONTRACTACIO 4t TR 2025'!N21</f>
        <v>56621.240000000005</v>
      </c>
      <c r="O21" s="13">
        <f>'CONTRACTACIO 1r TR 2025'!O21+'CONTRACTACIO 2n TR 2025'!O21+'CONTRACTACIO 3r TR 2025'!O21+'CONTRACTACIO 4t TR 2025'!O21</f>
        <v>67961.03</v>
      </c>
      <c r="P21" s="21">
        <f t="shared" si="5"/>
        <v>8.1321808770165677E-2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4</v>
      </c>
      <c r="H23" s="62">
        <f t="shared" si="2"/>
        <v>3.3057851239669422E-2</v>
      </c>
      <c r="I23" s="73">
        <f>'CONTRACTACIO 1r TR 2025'!I23+'CONTRACTACIO 2n TR 2025'!I23+'CONTRACTACIO 3r TR 2025'!I23+'CONTRACTACIO 4t TR 2025'!I23</f>
        <v>17605</v>
      </c>
      <c r="J23" s="74">
        <f>'CONTRACTACIO 1r TR 2025'!J23+'CONTRACTACIO 2n TR 2025'!J23+'CONTRACTACIO 3r TR 2025'!J23+'CONTRACTACIO 4t TR 2025'!J23</f>
        <v>17605</v>
      </c>
      <c r="K23" s="63">
        <f t="shared" si="3"/>
        <v>2.9106201041495432E-3</v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7</v>
      </c>
      <c r="C26" s="17">
        <f t="shared" si="12"/>
        <v>1</v>
      </c>
      <c r="D26" s="18">
        <f t="shared" si="12"/>
        <v>1604383.93</v>
      </c>
      <c r="E26" s="18">
        <f t="shared" si="12"/>
        <v>1941304.56</v>
      </c>
      <c r="F26" s="19">
        <f t="shared" si="12"/>
        <v>0.99999999999999989</v>
      </c>
      <c r="G26" s="16">
        <f t="shared" si="12"/>
        <v>121</v>
      </c>
      <c r="H26" s="17">
        <f t="shared" si="12"/>
        <v>1</v>
      </c>
      <c r="I26" s="18">
        <f t="shared" si="12"/>
        <v>5009539.830000001</v>
      </c>
      <c r="J26" s="18">
        <f t="shared" si="12"/>
        <v>6048539.2699999996</v>
      </c>
      <c r="K26" s="19">
        <f t="shared" si="12"/>
        <v>1</v>
      </c>
      <c r="L26" s="16">
        <f t="shared" si="12"/>
        <v>270</v>
      </c>
      <c r="M26" s="17">
        <f t="shared" si="12"/>
        <v>1</v>
      </c>
      <c r="N26" s="18">
        <f t="shared" si="12"/>
        <v>691299.85</v>
      </c>
      <c r="O26" s="18">
        <f t="shared" si="12"/>
        <v>835704.85000000009</v>
      </c>
      <c r="P26" s="19">
        <f t="shared" si="12"/>
        <v>0.99999999999999989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customHeight="1" x14ac:dyDescent="0.25">
      <c r="A28" s="152" t="s">
        <v>61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customHeight="1" x14ac:dyDescent="0.25">
      <c r="A29" s="153" t="s">
        <v>59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48" t="s">
        <v>36</v>
      </c>
      <c r="B30" s="148"/>
      <c r="C30" s="148"/>
      <c r="D30" s="148"/>
      <c r="E30" s="148"/>
      <c r="F30" s="148"/>
      <c r="G30" s="148"/>
      <c r="H30" s="148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9" t="s">
        <v>10</v>
      </c>
      <c r="B32" s="162" t="s">
        <v>17</v>
      </c>
      <c r="C32" s="163"/>
      <c r="D32" s="163"/>
      <c r="E32" s="163"/>
      <c r="F32" s="164"/>
      <c r="G32" s="24"/>
      <c r="H32" s="47"/>
      <c r="I32" s="47"/>
      <c r="J32" s="168" t="s">
        <v>15</v>
      </c>
      <c r="K32" s="169"/>
      <c r="L32" s="162" t="s">
        <v>16</v>
      </c>
      <c r="M32" s="163"/>
      <c r="N32" s="163"/>
      <c r="O32" s="163"/>
      <c r="P32" s="164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60"/>
      <c r="B33" s="165"/>
      <c r="C33" s="166"/>
      <c r="D33" s="166"/>
      <c r="E33" s="166"/>
      <c r="F33" s="167"/>
      <c r="G33" s="24"/>
      <c r="J33" s="170"/>
      <c r="K33" s="171"/>
      <c r="L33" s="174"/>
      <c r="M33" s="175"/>
      <c r="N33" s="175"/>
      <c r="O33" s="175"/>
      <c r="P33" s="17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61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72"/>
      <c r="K34" s="173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12</v>
      </c>
      <c r="C35" s="8">
        <f t="shared" ref="C35:C41" si="14">IF(B35,B35/$B$48,"")</f>
        <v>3.015075376884422E-2</v>
      </c>
      <c r="D35" s="10">
        <f t="shared" ref="D35:D44" si="15">D13+I13+N13+S13+X13+AC13</f>
        <v>5848587.5800000001</v>
      </c>
      <c r="E35" s="11">
        <f t="shared" ref="E35:E44" si="16">E13+J13+O13+T13+Y13+AD13</f>
        <v>7076790.9500000002</v>
      </c>
      <c r="F35" s="21">
        <f t="shared" ref="F35:F41" si="17">IF(E35,E35/$E$48,"")</f>
        <v>0.80185280333188313</v>
      </c>
      <c r="J35" s="109" t="s">
        <v>3</v>
      </c>
      <c r="K35" s="110"/>
      <c r="L35" s="54">
        <f>B26</f>
        <v>7</v>
      </c>
      <c r="M35" s="8">
        <f t="shared" ref="M35:M40" si="18">IF(L35,L35/$L$41,"")</f>
        <v>1.7587939698492462E-2</v>
      </c>
      <c r="N35" s="55">
        <f>D26</f>
        <v>1604383.93</v>
      </c>
      <c r="O35" s="55">
        <f>E26</f>
        <v>1941304.56</v>
      </c>
      <c r="P35" s="56">
        <f t="shared" ref="P35:P40" si="19">IF(O35,O35/$O$41,"")</f>
        <v>0.21996417790989967</v>
      </c>
    </row>
    <row r="36" spans="1:33" s="24" customFormat="1" ht="30" customHeight="1" x14ac:dyDescent="0.25">
      <c r="A36" s="41" t="s">
        <v>18</v>
      </c>
      <c r="B36" s="12">
        <f t="shared" si="13"/>
        <v>6</v>
      </c>
      <c r="C36" s="8">
        <f t="shared" si="14"/>
        <v>1.507537688442211E-2</v>
      </c>
      <c r="D36" s="13">
        <f t="shared" si="15"/>
        <v>624577.39</v>
      </c>
      <c r="E36" s="14">
        <f t="shared" si="16"/>
        <v>755738.6399999999</v>
      </c>
      <c r="F36" s="21">
        <f t="shared" si="17"/>
        <v>8.5630782561158553E-2</v>
      </c>
      <c r="J36" s="105" t="s">
        <v>1</v>
      </c>
      <c r="K36" s="106"/>
      <c r="L36" s="57">
        <f>G26</f>
        <v>121</v>
      </c>
      <c r="M36" s="8">
        <f t="shared" si="18"/>
        <v>0.30402010050251255</v>
      </c>
      <c r="N36" s="58">
        <f>I26</f>
        <v>5009539.830000001</v>
      </c>
      <c r="O36" s="58">
        <f>J26</f>
        <v>6048539.2699999996</v>
      </c>
      <c r="P36" s="56">
        <f t="shared" si="19"/>
        <v>0.6853442759549766</v>
      </c>
    </row>
    <row r="37" spans="1:33" s="24" customFormat="1" ht="30" customHeight="1" x14ac:dyDescent="0.25">
      <c r="A37" s="41" t="s">
        <v>19</v>
      </c>
      <c r="B37" s="12">
        <f t="shared" si="13"/>
        <v>7</v>
      </c>
      <c r="C37" s="8">
        <f t="shared" si="14"/>
        <v>1.7587939698492462E-2</v>
      </c>
      <c r="D37" s="13">
        <f t="shared" si="15"/>
        <v>172593.11</v>
      </c>
      <c r="E37" s="14">
        <f t="shared" si="16"/>
        <v>208757.81</v>
      </c>
      <c r="F37" s="21">
        <f t="shared" si="17"/>
        <v>2.3653805283865931E-2</v>
      </c>
      <c r="J37" s="105" t="s">
        <v>2</v>
      </c>
      <c r="K37" s="106"/>
      <c r="L37" s="57">
        <f>L26</f>
        <v>270</v>
      </c>
      <c r="M37" s="8">
        <f t="shared" si="18"/>
        <v>0.67839195979899503</v>
      </c>
      <c r="N37" s="58">
        <f>N26</f>
        <v>691299.85</v>
      </c>
      <c r="O37" s="58">
        <f>O26</f>
        <v>835704.85000000009</v>
      </c>
      <c r="P37" s="56">
        <f t="shared" si="19"/>
        <v>9.4691546135123705E-2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05" t="s">
        <v>34</v>
      </c>
      <c r="K38" s="106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05" t="s">
        <v>5</v>
      </c>
      <c r="K39" s="106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1</v>
      </c>
      <c r="C40" s="8">
        <f t="shared" si="14"/>
        <v>2.5125628140703518E-3</v>
      </c>
      <c r="D40" s="13">
        <f t="shared" si="15"/>
        <v>123893</v>
      </c>
      <c r="E40" s="22">
        <f t="shared" si="16"/>
        <v>149910.53</v>
      </c>
      <c r="F40" s="21">
        <f t="shared" si="17"/>
        <v>1.6985972819992423E-2</v>
      </c>
      <c r="G40" s="24"/>
      <c r="H40" s="24"/>
      <c r="I40" s="24"/>
      <c r="J40" s="105" t="s">
        <v>4</v>
      </c>
      <c r="K40" s="106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7</v>
      </c>
      <c r="C41" s="8">
        <f t="shared" si="14"/>
        <v>1.7587939698492462E-2</v>
      </c>
      <c r="D41" s="13">
        <f t="shared" si="15"/>
        <v>106461.81999999999</v>
      </c>
      <c r="E41" s="14">
        <f t="shared" si="16"/>
        <v>127419.05</v>
      </c>
      <c r="F41" s="21">
        <f t="shared" si="17"/>
        <v>1.4437521634065703E-2</v>
      </c>
      <c r="G41" s="24"/>
      <c r="H41" s="24"/>
      <c r="I41" s="24"/>
      <c r="J41" s="107" t="s">
        <v>0</v>
      </c>
      <c r="K41" s="108"/>
      <c r="L41" s="79">
        <f>SUM(L35:L40)</f>
        <v>398</v>
      </c>
      <c r="M41" s="17">
        <f>SUM(M35:M40)</f>
        <v>1</v>
      </c>
      <c r="N41" s="80">
        <f>SUM(N35:N40)</f>
        <v>7305223.6100000003</v>
      </c>
      <c r="O41" s="81">
        <f>SUM(O35:O40)</f>
        <v>8825548.6799999997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48</v>
      </c>
      <c r="C42" s="8">
        <f t="shared" ref="C42:C47" si="20">IF(B42,B42/$B$48,"")</f>
        <v>0.12060301507537688</v>
      </c>
      <c r="D42" s="13">
        <f t="shared" si="15"/>
        <v>311669.42000000004</v>
      </c>
      <c r="E42" s="14">
        <f t="shared" si="16"/>
        <v>373318.40000000002</v>
      </c>
      <c r="F42" s="21">
        <f t="shared" ref="F42:F47" si="21">IF(E42,E42/$E$48,"")</f>
        <v>4.2299738354624319E-2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44" t="s">
        <v>32</v>
      </c>
      <c r="B43" s="12">
        <f t="shared" si="13"/>
        <v>313</v>
      </c>
      <c r="C43" s="8">
        <f t="shared" si="20"/>
        <v>0.78643216080402012</v>
      </c>
      <c r="D43" s="13">
        <f t="shared" si="15"/>
        <v>99836.290000000008</v>
      </c>
      <c r="E43" s="14">
        <f t="shared" si="16"/>
        <v>116008.29999999999</v>
      </c>
      <c r="F43" s="21">
        <f t="shared" si="21"/>
        <v>1.3144599186551651E-2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4</v>
      </c>
      <c r="C45" s="8">
        <f t="shared" si="20"/>
        <v>1.0050251256281407E-2</v>
      </c>
      <c r="D45" s="13">
        <f t="shared" ref="D45" si="23">D23+I23+N23+S23+X23+AC23</f>
        <v>17605</v>
      </c>
      <c r="E45" s="14">
        <f t="shared" ref="E45" si="24">E23+J23+O23+T23+Y23+AD23</f>
        <v>17605</v>
      </c>
      <c r="F45" s="21">
        <f t="shared" si="21"/>
        <v>1.9947768278583671E-3</v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398</v>
      </c>
      <c r="C48" s="17">
        <f>SUM(C35:C47)</f>
        <v>1</v>
      </c>
      <c r="D48" s="18">
        <f>SUM(D35:D47)</f>
        <v>7305223.6100000003</v>
      </c>
      <c r="E48" s="18">
        <f>SUM(E35:E47)</f>
        <v>8825548.6799999997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78sR5f199BDfuwyPLhvCiPsUy0IWGV3MgHZB9DC14IAPH4CK1RqOLUPDrsVIJ9oDLSTWMqTsrIX/JaAbqnysmg==" saltValue="3L+KWe/UobL6L3nk5H7N/Q==" spinCount="100000" sheet="1" objects="1" scenarios="1"/>
  <mergeCells count="22"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9" r:id="rId1" location="page=247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2025-10-17T08:39:51Z</dcterms:modified>
</cp:coreProperties>
</file>