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IMPUQV\"/>
    </mc:Choice>
  </mc:AlternateContent>
  <xr:revisionPtr revIDLastSave="0" documentId="8_{DC963C87-D992-4EEA-A4CC-B67783A16FD4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1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C35" i="4" l="1"/>
  <c r="B46" i="7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O21" i="7"/>
  <c r="P21" i="7" s="1"/>
  <c r="AD21" i="7"/>
  <c r="T21" i="7"/>
  <c r="U21" i="7" s="1"/>
  <c r="Y21" i="7"/>
  <c r="Z21" i="7" s="1"/>
  <c r="J14" i="7"/>
  <c r="O14" i="7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K18" i="7" s="1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L21" i="7"/>
  <c r="M21" i="7" s="1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H15" i="7" s="1"/>
  <c r="L15" i="7"/>
  <c r="M15" i="7" s="1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M18" i="7" s="1"/>
  <c r="AA18" i="7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48" i="6" s="1"/>
  <c r="B37" i="6"/>
  <c r="C37" i="6" s="1"/>
  <c r="B38" i="6"/>
  <c r="B39" i="6"/>
  <c r="C39" i="6" s="1"/>
  <c r="B40" i="6"/>
  <c r="B41" i="6"/>
  <c r="B42" i="6"/>
  <c r="C42" i="6" s="1"/>
  <c r="AE13" i="6"/>
  <c r="AE26" i="6" s="1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18" i="6"/>
  <c r="AB19" i="6"/>
  <c r="AB20" i="6"/>
  <c r="AB21" i="6"/>
  <c r="AB25" i="6"/>
  <c r="Z13" i="6"/>
  <c r="Z14" i="6"/>
  <c r="Z15" i="6"/>
  <c r="Z16" i="6"/>
  <c r="Z26" i="6" s="1"/>
  <c r="Z17" i="6"/>
  <c r="Z19" i="6"/>
  <c r="Z20" i="6"/>
  <c r="Z25" i="6"/>
  <c r="W13" i="6"/>
  <c r="W26" i="6" s="1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O26" i="5"/>
  <c r="O37" i="5"/>
  <c r="T26" i="5"/>
  <c r="O38" i="5"/>
  <c r="P38" i="5" s="1"/>
  <c r="Y26" i="5"/>
  <c r="Z18" i="5"/>
  <c r="D26" i="5"/>
  <c r="N35" i="5" s="1"/>
  <c r="I26" i="5"/>
  <c r="N36" i="5" s="1"/>
  <c r="N26" i="5"/>
  <c r="N37" i="5" s="1"/>
  <c r="S26" i="5"/>
  <c r="N38" i="5"/>
  <c r="X26" i="5"/>
  <c r="N39" i="5"/>
  <c r="B26" i="5"/>
  <c r="C20" i="5" s="1"/>
  <c r="L35" i="5"/>
  <c r="G26" i="5"/>
  <c r="H20" i="5" s="1"/>
  <c r="L26" i="5"/>
  <c r="L37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C35" i="5" s="1"/>
  <c r="B36" i="5"/>
  <c r="B37" i="5"/>
  <c r="B42" i="5"/>
  <c r="B43" i="5"/>
  <c r="B47" i="5"/>
  <c r="B40" i="5"/>
  <c r="C40" i="5" s="1"/>
  <c r="B41" i="5"/>
  <c r="C41" i="5" s="1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1" i="5"/>
  <c r="K16" i="5"/>
  <c r="K17" i="5"/>
  <c r="H16" i="5"/>
  <c r="H17" i="5"/>
  <c r="H19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F35" i="4" s="1"/>
  <c r="E36" i="4"/>
  <c r="E37" i="4"/>
  <c r="F37" i="4" s="1"/>
  <c r="E38" i="4"/>
  <c r="F38" i="4" s="1"/>
  <c r="E39" i="4"/>
  <c r="F39" i="4" s="1"/>
  <c r="E40" i="4"/>
  <c r="E41" i="4"/>
  <c r="E42" i="4"/>
  <c r="E43" i="4"/>
  <c r="D47" i="4"/>
  <c r="B47" i="4"/>
  <c r="B43" i="4"/>
  <c r="B35" i="4"/>
  <c r="B36" i="4"/>
  <c r="B37" i="4"/>
  <c r="B38" i="4"/>
  <c r="C38" i="4" s="1"/>
  <c r="B39" i="4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U13" i="4"/>
  <c r="U14" i="4"/>
  <c r="U15" i="4"/>
  <c r="U16" i="4"/>
  <c r="U17" i="4"/>
  <c r="U26" i="4" s="1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9" i="4"/>
  <c r="P17" i="4"/>
  <c r="P25" i="4"/>
  <c r="N26" i="4"/>
  <c r="N37" i="4"/>
  <c r="L26" i="4"/>
  <c r="M19" i="4"/>
  <c r="M15" i="4"/>
  <c r="M16" i="4"/>
  <c r="M17" i="4"/>
  <c r="M18" i="4"/>
  <c r="M21" i="4"/>
  <c r="M25" i="4"/>
  <c r="J26" i="4"/>
  <c r="O36" i="4" s="1"/>
  <c r="K16" i="4"/>
  <c r="K17" i="4"/>
  <c r="I26" i="4"/>
  <c r="N36" i="4" s="1"/>
  <c r="G26" i="4"/>
  <c r="H20" i="4" s="1"/>
  <c r="H16" i="4"/>
  <c r="H17" i="4"/>
  <c r="E26" i="4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O38" i="4"/>
  <c r="P38" i="4" s="1"/>
  <c r="D35" i="4"/>
  <c r="D36" i="4"/>
  <c r="D37" i="4"/>
  <c r="D38" i="4"/>
  <c r="D39" i="4"/>
  <c r="D40" i="4"/>
  <c r="D41" i="4"/>
  <c r="D42" i="4"/>
  <c r="D43" i="4"/>
  <c r="J26" i="1"/>
  <c r="K21" i="1" s="1"/>
  <c r="K22" i="1"/>
  <c r="O26" i="1"/>
  <c r="O37" i="1" s="1"/>
  <c r="E26" i="1"/>
  <c r="Y26" i="1"/>
  <c r="O39" i="1"/>
  <c r="I26" i="1"/>
  <c r="N36" i="1" s="1"/>
  <c r="N26" i="1"/>
  <c r="N37" i="1" s="1"/>
  <c r="D26" i="1"/>
  <c r="N35" i="1" s="1"/>
  <c r="X26" i="1"/>
  <c r="N39" i="1"/>
  <c r="G26" i="1"/>
  <c r="H20" i="1" s="1"/>
  <c r="H22" i="1"/>
  <c r="L26" i="1"/>
  <c r="L37" i="1" s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18" i="1"/>
  <c r="P17" i="1"/>
  <c r="P15" i="1"/>
  <c r="P14" i="1"/>
  <c r="M25" i="1"/>
  <c r="M21" i="1"/>
  <c r="M19" i="1"/>
  <c r="M18" i="1"/>
  <c r="M17" i="1"/>
  <c r="M16" i="1"/>
  <c r="M15" i="1"/>
  <c r="M14" i="1"/>
  <c r="K25" i="1"/>
  <c r="K18" i="1"/>
  <c r="K17" i="1"/>
  <c r="K16" i="1"/>
  <c r="K15" i="1"/>
  <c r="K14" i="1"/>
  <c r="H19" i="1"/>
  <c r="H17" i="1"/>
  <c r="H15" i="1"/>
  <c r="C25" i="1"/>
  <c r="C21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F37" i="1" s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C36" i="1" s="1"/>
  <c r="B37" i="1"/>
  <c r="B38" i="1"/>
  <c r="B39" i="1"/>
  <c r="C39" i="1" s="1"/>
  <c r="B40" i="1"/>
  <c r="C40" i="1" s="1"/>
  <c r="B41" i="1"/>
  <c r="AE13" i="1"/>
  <c r="AE26" i="1" s="1"/>
  <c r="AD26" i="1"/>
  <c r="AE16" i="1"/>
  <c r="AC26" i="1"/>
  <c r="N40" i="1"/>
  <c r="AB13" i="1"/>
  <c r="AA26" i="1"/>
  <c r="L40" i="1" s="1"/>
  <c r="M40" i="1" s="1"/>
  <c r="Z13" i="1"/>
  <c r="W13" i="1"/>
  <c r="W26" i="1" s="1"/>
  <c r="U13" i="1"/>
  <c r="U14" i="1"/>
  <c r="U26" i="1" s="1"/>
  <c r="U15" i="1"/>
  <c r="U16" i="1"/>
  <c r="U17" i="1"/>
  <c r="U18" i="1"/>
  <c r="U19" i="1"/>
  <c r="U20" i="1"/>
  <c r="U21" i="1"/>
  <c r="T26" i="1"/>
  <c r="O38" i="1" s="1"/>
  <c r="P38" i="1" s="1"/>
  <c r="S26" i="1"/>
  <c r="N38" i="1"/>
  <c r="R13" i="1"/>
  <c r="R26" i="1" s="1"/>
  <c r="P13" i="1"/>
  <c r="K13" i="1"/>
  <c r="F14" i="1"/>
  <c r="F15" i="1"/>
  <c r="F16" i="1"/>
  <c r="F17" i="1"/>
  <c r="F18" i="1"/>
  <c r="F19" i="1"/>
  <c r="F21" i="1"/>
  <c r="P16" i="1"/>
  <c r="P16" i="5"/>
  <c r="P16" i="4"/>
  <c r="O40" i="1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AB26" i="6"/>
  <c r="M13" i="5"/>
  <c r="L36" i="5"/>
  <c r="H22" i="5"/>
  <c r="O39" i="5"/>
  <c r="P39" i="5" s="1"/>
  <c r="K22" i="5"/>
  <c r="M14" i="4"/>
  <c r="P21" i="4"/>
  <c r="H22" i="4"/>
  <c r="K13" i="4"/>
  <c r="K22" i="4"/>
  <c r="Z21" i="4"/>
  <c r="F20" i="1"/>
  <c r="F13" i="1"/>
  <c r="C13" i="1"/>
  <c r="H16" i="1"/>
  <c r="H13" i="1"/>
  <c r="H14" i="1"/>
  <c r="H18" i="1"/>
  <c r="H25" i="1"/>
  <c r="L36" i="1"/>
  <c r="Z26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K19" i="5"/>
  <c r="C14" i="5"/>
  <c r="C13" i="5"/>
  <c r="AE21" i="5"/>
  <c r="AE20" i="5"/>
  <c r="F21" i="5"/>
  <c r="F20" i="5"/>
  <c r="P21" i="5"/>
  <c r="C44" i="6"/>
  <c r="Z20" i="7"/>
  <c r="P15" i="4"/>
  <c r="H15" i="4"/>
  <c r="H18" i="4"/>
  <c r="K15" i="4"/>
  <c r="K14" i="4"/>
  <c r="K18" i="4"/>
  <c r="C15" i="4"/>
  <c r="F15" i="4"/>
  <c r="P14" i="4"/>
  <c r="P13" i="4"/>
  <c r="P18" i="4"/>
  <c r="H25" i="4"/>
  <c r="K25" i="4"/>
  <c r="C14" i="4"/>
  <c r="F14" i="4"/>
  <c r="F20" i="4"/>
  <c r="W17" i="4"/>
  <c r="O39" i="4"/>
  <c r="P39" i="4" s="1"/>
  <c r="Z17" i="4"/>
  <c r="C18" i="4"/>
  <c r="C20" i="4"/>
  <c r="O35" i="4"/>
  <c r="H13" i="4"/>
  <c r="M13" i="4"/>
  <c r="W20" i="4"/>
  <c r="M20" i="4"/>
  <c r="P20" i="4"/>
  <c r="L37" i="4"/>
  <c r="F44" i="4"/>
  <c r="K22" i="7"/>
  <c r="C37" i="1"/>
  <c r="P16" i="7"/>
  <c r="P40" i="1"/>
  <c r="M16" i="7"/>
  <c r="F44" i="1"/>
  <c r="F25" i="7"/>
  <c r="C22" i="7"/>
  <c r="F40" i="1"/>
  <c r="C44" i="5"/>
  <c r="C37" i="4"/>
  <c r="C38" i="1"/>
  <c r="P39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F35" i="5"/>
  <c r="C36" i="5"/>
  <c r="F41" i="5"/>
  <c r="AE21" i="7"/>
  <c r="C39" i="4"/>
  <c r="F47" i="4"/>
  <c r="C47" i="4"/>
  <c r="K15" i="7"/>
  <c r="P35" i="4"/>
  <c r="C40" i="4"/>
  <c r="F40" i="4"/>
  <c r="R13" i="7"/>
  <c r="P13" i="7"/>
  <c r="P14" i="7"/>
  <c r="M14" i="7"/>
  <c r="H16" i="7"/>
  <c r="H25" i="7"/>
  <c r="M39" i="1"/>
  <c r="C43" i="5" l="1"/>
  <c r="C48" i="5" s="1"/>
  <c r="B48" i="5"/>
  <c r="C42" i="5" s="1"/>
  <c r="H21" i="5"/>
  <c r="K20" i="5"/>
  <c r="K26" i="5" s="1"/>
  <c r="P36" i="5"/>
  <c r="P26" i="5"/>
  <c r="M20" i="5"/>
  <c r="M26" i="5"/>
  <c r="K20" i="4"/>
  <c r="K19" i="4"/>
  <c r="K26" i="4" s="1"/>
  <c r="K21" i="4"/>
  <c r="H14" i="4"/>
  <c r="H19" i="4"/>
  <c r="L36" i="4"/>
  <c r="L41" i="4" s="1"/>
  <c r="H21" i="4"/>
  <c r="H26" i="4" s="1"/>
  <c r="P19" i="1"/>
  <c r="K19" i="1"/>
  <c r="H21" i="1"/>
  <c r="H26" i="1" s="1"/>
  <c r="P20" i="1"/>
  <c r="M20" i="1"/>
  <c r="O36" i="1"/>
  <c r="O41" i="1" s="1"/>
  <c r="P36" i="1" s="1"/>
  <c r="K20" i="1"/>
  <c r="K26" i="1" s="1"/>
  <c r="O35" i="1"/>
  <c r="C20" i="1"/>
  <c r="L35" i="1"/>
  <c r="L41" i="1" s="1"/>
  <c r="M36" i="1" s="1"/>
  <c r="D48" i="6"/>
  <c r="D48" i="5"/>
  <c r="M13" i="1"/>
  <c r="M26" i="1" s="1"/>
  <c r="M13" i="7"/>
  <c r="F37" i="6"/>
  <c r="F48" i="6" s="1"/>
  <c r="F26" i="6"/>
  <c r="E48" i="5"/>
  <c r="F36" i="5" s="1"/>
  <c r="E48" i="4"/>
  <c r="F42" i="4" s="1"/>
  <c r="P26" i="6"/>
  <c r="C26" i="1"/>
  <c r="W26" i="5"/>
  <c r="C26" i="5"/>
  <c r="E48" i="6"/>
  <c r="AB26" i="1"/>
  <c r="C36" i="6"/>
  <c r="C48" i="6" s="1"/>
  <c r="H26" i="5"/>
  <c r="C26" i="6"/>
  <c r="E48" i="1"/>
  <c r="F41" i="1" s="1"/>
  <c r="F40" i="5"/>
  <c r="K26" i="6"/>
  <c r="M26" i="6"/>
  <c r="D48" i="1"/>
  <c r="Z26" i="5"/>
  <c r="AB26" i="5"/>
  <c r="H26" i="6"/>
  <c r="N41" i="5"/>
  <c r="C26" i="4"/>
  <c r="F26" i="1"/>
  <c r="D48" i="4"/>
  <c r="R26" i="6"/>
  <c r="P26" i="1"/>
  <c r="P37" i="6"/>
  <c r="O41" i="6"/>
  <c r="P35" i="6" s="1"/>
  <c r="L41" i="6"/>
  <c r="M37" i="6"/>
  <c r="M41" i="6" s="1"/>
  <c r="N41" i="6"/>
  <c r="U26" i="6"/>
  <c r="E40" i="7"/>
  <c r="F40" i="7" s="1"/>
  <c r="E37" i="7"/>
  <c r="AE18" i="7"/>
  <c r="AE26" i="7" s="1"/>
  <c r="O41" i="5"/>
  <c r="P37" i="5" s="1"/>
  <c r="L41" i="5"/>
  <c r="M35" i="5" s="1"/>
  <c r="F26" i="5"/>
  <c r="AE26" i="5"/>
  <c r="U26" i="5"/>
  <c r="R26" i="5"/>
  <c r="B26" i="7"/>
  <c r="E47" i="7"/>
  <c r="F47" i="7" s="1"/>
  <c r="G26" i="7"/>
  <c r="AC26" i="7"/>
  <c r="N39" i="7" s="1"/>
  <c r="D42" i="7"/>
  <c r="D35" i="7"/>
  <c r="N41" i="4"/>
  <c r="N41" i="1"/>
  <c r="M35" i="4"/>
  <c r="P40" i="4"/>
  <c r="O41" i="4"/>
  <c r="P36" i="4" s="1"/>
  <c r="M26" i="4"/>
  <c r="P26" i="4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L37" i="7" s="1"/>
  <c r="K25" i="7"/>
  <c r="H13" i="7"/>
  <c r="B48" i="4"/>
  <c r="C41" i="4" s="1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C40" i="7" s="1"/>
  <c r="B35" i="7"/>
  <c r="E42" i="7"/>
  <c r="E35" i="7"/>
  <c r="D38" i="7"/>
  <c r="B44" i="7"/>
  <c r="C44" i="7" s="1"/>
  <c r="AB26" i="7"/>
  <c r="W26" i="7"/>
  <c r="Z26" i="7"/>
  <c r="B45" i="7"/>
  <c r="C45" i="7" s="1"/>
  <c r="C20" i="7"/>
  <c r="D37" i="7"/>
  <c r="B43" i="7"/>
  <c r="B38" i="7"/>
  <c r="C38" i="7" s="1"/>
  <c r="Q26" i="7"/>
  <c r="L38" i="7" s="1"/>
  <c r="M38" i="7" s="1"/>
  <c r="J26" i="7"/>
  <c r="O36" i="7" s="1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35" i="1" s="1"/>
  <c r="E44" i="7"/>
  <c r="F44" i="7" s="1"/>
  <c r="K13" i="7"/>
  <c r="D26" i="7"/>
  <c r="N35" i="7" s="1"/>
  <c r="B47" i="7"/>
  <c r="C47" i="7" s="1"/>
  <c r="E41" i="7"/>
  <c r="B36" i="7"/>
  <c r="B41" i="7"/>
  <c r="E39" i="7"/>
  <c r="F39" i="7" s="1"/>
  <c r="B37" i="7"/>
  <c r="C37" i="7" s="1"/>
  <c r="E43" i="7"/>
  <c r="H22" i="7"/>
  <c r="E36" i="7"/>
  <c r="E38" i="7"/>
  <c r="F38" i="7" s="1"/>
  <c r="V26" i="7"/>
  <c r="L40" i="7" s="1"/>
  <c r="M40" i="7" s="1"/>
  <c r="E26" i="7"/>
  <c r="F20" i="7" s="1"/>
  <c r="F43" i="5" l="1"/>
  <c r="P35" i="5"/>
  <c r="P41" i="5" s="1"/>
  <c r="M36" i="5"/>
  <c r="M37" i="5"/>
  <c r="F42" i="5"/>
  <c r="F48" i="5" s="1"/>
  <c r="F36" i="4"/>
  <c r="K14" i="7"/>
  <c r="L36" i="7"/>
  <c r="H14" i="7"/>
  <c r="C42" i="4"/>
  <c r="C36" i="4"/>
  <c r="F41" i="4"/>
  <c r="C43" i="4"/>
  <c r="P37" i="4"/>
  <c r="P41" i="4" s="1"/>
  <c r="F43" i="4"/>
  <c r="M36" i="4"/>
  <c r="M37" i="4"/>
  <c r="P19" i="7"/>
  <c r="K19" i="7"/>
  <c r="M19" i="7"/>
  <c r="H19" i="7"/>
  <c r="C41" i="1"/>
  <c r="F35" i="1"/>
  <c r="F43" i="1"/>
  <c r="K21" i="7"/>
  <c r="H21" i="7"/>
  <c r="C43" i="1"/>
  <c r="P20" i="7"/>
  <c r="P26" i="7" s="1"/>
  <c r="P37" i="1"/>
  <c r="M37" i="1"/>
  <c r="M20" i="7"/>
  <c r="M26" i="7" s="1"/>
  <c r="P35" i="1"/>
  <c r="K20" i="7"/>
  <c r="H20" i="7"/>
  <c r="F42" i="1"/>
  <c r="C42" i="1"/>
  <c r="M35" i="1"/>
  <c r="M41" i="1" s="1"/>
  <c r="O35" i="7"/>
  <c r="O41" i="7" s="1"/>
  <c r="P35" i="7" s="1"/>
  <c r="F24" i="7"/>
  <c r="L35" i="7"/>
  <c r="L41" i="7" s="1"/>
  <c r="M36" i="7" s="1"/>
  <c r="C24" i="7"/>
  <c r="C26" i="7" s="1"/>
  <c r="F35" i="7"/>
  <c r="F13" i="7"/>
  <c r="F15" i="7"/>
  <c r="P41" i="6"/>
  <c r="F14" i="7"/>
  <c r="D48" i="7"/>
  <c r="E48" i="7"/>
  <c r="F42" i="7" s="1"/>
  <c r="B48" i="7"/>
  <c r="C42" i="7" s="1"/>
  <c r="N41" i="7"/>
  <c r="M41" i="5" l="1"/>
  <c r="F48" i="4"/>
  <c r="C36" i="7"/>
  <c r="C48" i="4"/>
  <c r="M41" i="4"/>
  <c r="H26" i="7"/>
  <c r="K26" i="7"/>
  <c r="F48" i="1"/>
  <c r="F41" i="7"/>
  <c r="C48" i="1"/>
  <c r="C41" i="7"/>
  <c r="F43" i="7"/>
  <c r="M37" i="7"/>
  <c r="C43" i="7"/>
  <c r="P41" i="1"/>
  <c r="P37" i="7"/>
  <c r="P36" i="7"/>
  <c r="F36" i="7"/>
  <c r="F46" i="7"/>
  <c r="C35" i="7"/>
  <c r="C46" i="7"/>
  <c r="M35" i="7"/>
  <c r="F37" i="7"/>
  <c r="F26" i="7"/>
  <c r="M41" i="7" l="1"/>
  <c r="P41" i="7"/>
  <c r="F48" i="7"/>
  <c r="C48" i="7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<sst xmlns="http://schemas.openxmlformats.org/spreadsheetml/2006/main" count="475" uniqueCount="63">
  <si>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</si>
  <si>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</si>
  <si>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</si>
  <si>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</si>
  <si>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</si>
  <si>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</si>
  <si>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</si>
  <si>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</si>
  <si>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</si>
  <si>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</si>
  <si>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</si>
  <si>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</si>
  <si>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</si>
  <si>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</si>
  <si>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</si>
  <si>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</si>
  <si>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</si>
  <si>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</si>
  <si>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</si>
  <si>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</si>
  <si>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</si>
  <si>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</si>
  <si>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</si>
  <si>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</si>
  <si>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</si>
  <si>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</si>
  <si>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</si>
  <si>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</si>
  <si>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</si>
  <si>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</si>
  <si>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</si>
  <si>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</si>
  <si>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</si>
  <si>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</si>
  <si>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</si>
  <si>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</si>
  <si>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</si>
  <si>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</si>
  <si>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</si>
  <si>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</si>
  <si>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</si>
  <si>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</si>
  <si>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</si>
  <si>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</si>
  <si>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</si>
  <si>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</si>
  <si>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</si>
  <si>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</si>
  <si>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</si>
  <si>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</si>
  <si>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</si>
  <si>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</si>
  <si>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</si>
  <si>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</si>
  <si>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</si>
  <si>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</si>
  <si>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</si>
  <si>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</si>
  <si>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</si>
  <si>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</si>
  <si>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>ANY 2025</t>
  </si>
  <si>
    <r>
      <rPr>
        <b/>
        <sz val="10"/>
        <color rgb="FFFF0000"/>
        <rFont val="Arial"/>
        <family val="2"/>
      </rPr>
      <t xml:space="preserve"> *</t>
    </r>
    <r>
      <rPr>
        <b/>
        <sz val="10"/>
        <color theme="1"/>
        <rFont val="Arial"/>
        <family val="2"/>
      </rPr>
      <t xml:space="preserve">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  </r>
  </si>
  <si>
    <t>Institut Municipal de Paisatge Urbà i la Qualitat de Vida (IMPUQV)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</si>
</sst>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92</c:v>
                </c:pt>
                <c:pt idx="8">
                  <c:v>31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3"/>
                <c:pt idx="0">
                  <c:v>0</c:v>
                </c:pt>
                <c:pt idx="1">
                  <c:v>15300.45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41721.29</c:v>
                </c:pt>
                <c:pt idx="7">
                  <c:v>497577.45</c:v>
                </c:pt>
                <c:pt idx="8">
                  <c:v>17672.800000000003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1</c:v>
                </c:pt>
                <c:pt idx="1">
                  <c:v>121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48394.37</c:v>
                </c:pt>
                <c:pt idx="1">
                  <c:v>504135.24</c:v>
                </c:pt>
                <c:pt idx="2">
                  <c:v>19742.379999999997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topLeftCell="A6" zoomScale="80" zoomScaleNormal="80" workbookViewId="0">
      <selection activeCell="G21" sqref="G21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60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45748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5" si="2">IF(G13,G13/$G$26,"")</f>
        <v/>
      </c>
      <c r="I13" s="4"/>
      <c r="J13" s="5"/>
      <c r="K13" s="97" t="str">
        <f t="shared" ref="K13:K25" si="3">IF(J13,J13/$J$26,"")</f>
        <v/>
      </c>
      <c r="L13" s="1"/>
      <c r="M13" s="96" t="str">
        <f t="shared" ref="M13:M25" si="4">IF(L13,L13/$L$26,"")</f>
        <v/>
      </c>
      <c r="N13" s="4"/>
      <c r="O13" s="5"/>
      <c r="P13" s="97" t="str">
        <f t="shared" ref="P13:P25" si="5">IF(O13,O13/$O$26,"")</f>
        <v/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3</v>
      </c>
      <c r="H19" s="96">
        <f t="shared" si="2"/>
        <v>0.10714285714285714</v>
      </c>
      <c r="I19" s="6">
        <v>31152.07</v>
      </c>
      <c r="J19" s="7">
        <v>37694</v>
      </c>
      <c r="K19" s="97">
        <f t="shared" si="3"/>
        <v>0.33574562356728699</v>
      </c>
      <c r="L19" s="2">
        <v>2</v>
      </c>
      <c r="M19" s="96">
        <f t="shared" si="4"/>
        <v>0.66666666666666663</v>
      </c>
      <c r="N19" s="6">
        <v>2881.14</v>
      </c>
      <c r="O19" s="7">
        <v>3486.18</v>
      </c>
      <c r="P19" s="97">
        <f t="shared" si="5"/>
        <v>0.85405815919057304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19</v>
      </c>
      <c r="H20" s="98">
        <f t="shared" si="2"/>
        <v>0.6785714285714286</v>
      </c>
      <c r="I20" s="65">
        <v>59294.46</v>
      </c>
      <c r="J20" s="66">
        <v>71189.8</v>
      </c>
      <c r="K20" s="99">
        <f t="shared" si="3"/>
        <v>0.63409730441530343</v>
      </c>
      <c r="L20" s="64">
        <v>1</v>
      </c>
      <c r="M20" s="98">
        <f t="shared" si="4"/>
        <v>0.33333333333333331</v>
      </c>
      <c r="N20" s="65">
        <v>492.33</v>
      </c>
      <c r="O20" s="66">
        <v>595.72</v>
      </c>
      <c r="P20" s="99">
        <f t="shared" si="5"/>
        <v>0.14594184080942701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6</v>
      </c>
      <c r="H21" s="96">
        <f t="shared" si="2"/>
        <v>0.21428571428571427</v>
      </c>
      <c r="I21" s="91">
        <v>2798.12</v>
      </c>
      <c r="J21" s="91">
        <v>3385.72</v>
      </c>
      <c r="K21" s="97">
        <f t="shared" si="3"/>
        <v>3.0157072017409532E-2</v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0</v>
      </c>
      <c r="C26" s="101">
        <f t="shared" si="12"/>
        <v>0</v>
      </c>
      <c r="D26" s="102">
        <f t="shared" si="12"/>
        <v>0</v>
      </c>
      <c r="E26" s="102">
        <f t="shared" si="12"/>
        <v>0</v>
      </c>
      <c r="F26" s="103">
        <f t="shared" si="12"/>
        <v>0</v>
      </c>
      <c r="G26" s="100">
        <f t="shared" si="12"/>
        <v>28</v>
      </c>
      <c r="H26" s="101">
        <f t="shared" si="12"/>
        <v>1</v>
      </c>
      <c r="I26" s="102">
        <f t="shared" si="12"/>
        <v>93244.65</v>
      </c>
      <c r="J26" s="102">
        <f t="shared" si="12"/>
        <v>112269.52</v>
      </c>
      <c r="K26" s="103">
        <f t="shared" si="12"/>
        <v>1</v>
      </c>
      <c r="L26" s="100">
        <f t="shared" si="12"/>
        <v>3</v>
      </c>
      <c r="M26" s="101">
        <f t="shared" si="12"/>
        <v>1</v>
      </c>
      <c r="N26" s="102">
        <f t="shared" si="12"/>
        <v>3373.47</v>
      </c>
      <c r="O26" s="102">
        <f t="shared" si="12"/>
        <v>4081.8999999999996</v>
      </c>
      <c r="P26" s="103">
        <f t="shared" si="12"/>
        <v>1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28" t="s">
        <v>61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25"/>
      <c r="C33" s="126"/>
      <c r="D33" s="126"/>
      <c r="E33" s="126"/>
      <c r="F33" s="127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0</v>
      </c>
      <c r="C35" s="8" t="str">
        <f t="shared" ref="C35:C46" si="14">IF(B35,B35/$B$48,"")</f>
        <v/>
      </c>
      <c r="D35" s="10">
        <f t="shared" ref="D35:D46" si="15">D13+I13+N13+S13+AC13+X13</f>
        <v>0</v>
      </c>
      <c r="E35" s="11">
        <f t="shared" ref="E35:E46" si="16">E13+J13+O13+T13+AD13+Y13</f>
        <v>0</v>
      </c>
      <c r="F35" s="21" t="str">
        <f t="shared" ref="F35:F44" si="17">IF(E35,E35/$E$48,"")</f>
        <v/>
      </c>
      <c r="J35" s="152" t="s">
        <v>3</v>
      </c>
      <c r="K35" s="153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8" t="s">
        <v>1</v>
      </c>
      <c r="K36" s="149"/>
      <c r="L36" s="57">
        <f>G26</f>
        <v>28</v>
      </c>
      <c r="M36" s="8">
        <f t="shared" si="18"/>
        <v>0.90322580645161288</v>
      </c>
      <c r="N36" s="58">
        <f>I26</f>
        <v>93244.65</v>
      </c>
      <c r="O36" s="58">
        <f>J26</f>
        <v>112269.52</v>
      </c>
      <c r="P36" s="56">
        <f t="shared" si="19"/>
        <v>0.96491748875948402</v>
      </c>
    </row>
    <row r="37" spans="1:33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48" t="s">
        <v>2</v>
      </c>
      <c r="K37" s="149"/>
      <c r="L37" s="57">
        <f>L26</f>
        <v>3</v>
      </c>
      <c r="M37" s="8">
        <f t="shared" si="18"/>
        <v>9.6774193548387094E-2</v>
      </c>
      <c r="N37" s="58">
        <f>N26</f>
        <v>3373.47</v>
      </c>
      <c r="O37" s="58">
        <f>O26</f>
        <v>4081.8999999999996</v>
      </c>
      <c r="P37" s="56">
        <f t="shared" si="19"/>
        <v>3.5082511240516014E-2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48" t="s">
        <v>34</v>
      </c>
      <c r="K38" s="149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48" t="s">
        <v>5</v>
      </c>
      <c r="K39" s="149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J40" s="148" t="s">
        <v>4</v>
      </c>
      <c r="K40" s="149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5</v>
      </c>
      <c r="C41" s="8">
        <f t="shared" si="14"/>
        <v>0.16129032258064516</v>
      </c>
      <c r="D41" s="13">
        <f t="shared" si="15"/>
        <v>34033.21</v>
      </c>
      <c r="E41" s="14">
        <f t="shared" si="16"/>
        <v>41180.18</v>
      </c>
      <c r="F41" s="21">
        <f t="shared" si="17"/>
        <v>0.35392932892439127</v>
      </c>
      <c r="G41" s="24"/>
      <c r="J41" s="150" t="s">
        <v>0</v>
      </c>
      <c r="K41" s="151"/>
      <c r="L41" s="79">
        <f>SUM(L35:L40)</f>
        <v>31</v>
      </c>
      <c r="M41" s="17">
        <f>SUM(M35:M40)</f>
        <v>1</v>
      </c>
      <c r="N41" s="80">
        <f>SUM(N35:N40)</f>
        <v>96618.12</v>
      </c>
      <c r="O41" s="81">
        <f>SUM(O35:O40)</f>
        <v>116351.42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20</v>
      </c>
      <c r="C42" s="8">
        <f t="shared" si="14"/>
        <v>0.64516129032258063</v>
      </c>
      <c r="D42" s="13">
        <f t="shared" si="15"/>
        <v>59786.79</v>
      </c>
      <c r="E42" s="14">
        <f t="shared" si="16"/>
        <v>71785.52</v>
      </c>
      <c r="F42" s="21">
        <f t="shared" si="17"/>
        <v>0.61697158487623094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89" t="s">
        <v>50</v>
      </c>
      <c r="B43" s="12">
        <f t="shared" si="13"/>
        <v>6</v>
      </c>
      <c r="C43" s="8">
        <f t="shared" si="14"/>
        <v>0.19354838709677419</v>
      </c>
      <c r="D43" s="13">
        <f t="shared" si="15"/>
        <v>2798.12</v>
      </c>
      <c r="E43" s="14">
        <f t="shared" si="16"/>
        <v>3385.72</v>
      </c>
      <c r="F43" s="21">
        <f t="shared" si="17"/>
        <v>2.9099086199377708E-2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31</v>
      </c>
      <c r="C48" s="17">
        <f>SUM(C35:C47)</f>
        <v>1</v>
      </c>
      <c r="D48" s="18">
        <f>SUM(D35:D47)</f>
        <v>96618.12</v>
      </c>
      <c r="E48" s="18">
        <f>SUM(E35:E47)</f>
        <v>116351.42000000001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xfqGagdcPSu3t8cNNHHpH9N1hUQq48/k5oDUn/6J+jZDm0xWaC8iFIEddHXPq3XyiNHNZjOLazGS3tERml9LA==" saltValue="eEhdyoeiBPs7Q1B7A+LSQQ==" spinCount="100000" sheet="1" objects="1" scenarios="1"/>
  <mergeCells count="22">
    <mergeCell ref="J39:K39"/>
    <mergeCell ref="J41:K41"/>
    <mergeCell ref="J35:K35"/>
    <mergeCell ref="J36:K36"/>
    <mergeCell ref="J37:K37"/>
    <mergeCell ref="J38:K38"/>
    <mergeCell ref="J40:K40"/>
    <mergeCell ref="B10:AE10"/>
    <mergeCell ref="B11:F11"/>
    <mergeCell ref="G11:K11"/>
    <mergeCell ref="Q11:U11"/>
    <mergeCell ref="AA11:AE11"/>
    <mergeCell ref="V11:Z11"/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abSelected="1" topLeftCell="A23" zoomScale="80" zoomScaleNormal="80" workbookViewId="0">
      <selection activeCell="I23" sqref="A20:I23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45867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Paisatge Urbà i la Qualitat de Vida (IMPUQV)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>
        <v>1</v>
      </c>
      <c r="H14" s="96">
        <f t="shared" si="2"/>
        <v>1.7857142857142856E-2</v>
      </c>
      <c r="I14" s="6">
        <v>12645</v>
      </c>
      <c r="J14" s="7">
        <v>15300.45</v>
      </c>
      <c r="K14" s="97">
        <f t="shared" si="3"/>
        <v>7.2200988048539722E-2</v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</v>
      </c>
      <c r="H19" s="96">
        <f t="shared" si="2"/>
        <v>1.7857142857142856E-2</v>
      </c>
      <c r="I19" s="6">
        <v>541.11</v>
      </c>
      <c r="J19" s="7">
        <v>541.11</v>
      </c>
      <c r="K19" s="97">
        <f t="shared" si="3"/>
        <v>2.5534331763409136E-3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34</v>
      </c>
      <c r="H20" s="98">
        <f t="shared" si="2"/>
        <v>0.6071428571428571</v>
      </c>
      <c r="I20" s="65">
        <v>151593.16</v>
      </c>
      <c r="J20" s="66">
        <v>182582.27</v>
      </c>
      <c r="K20" s="97">
        <f t="shared" si="3"/>
        <v>0.86158382885112872</v>
      </c>
      <c r="L20" s="64">
        <v>1</v>
      </c>
      <c r="M20" s="98">
        <f t="shared" si="4"/>
        <v>1</v>
      </c>
      <c r="N20" s="65">
        <v>702</v>
      </c>
      <c r="O20" s="66">
        <v>849.42</v>
      </c>
      <c r="P20" s="99">
        <f t="shared" si="5"/>
        <v>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20</v>
      </c>
      <c r="H21" s="96">
        <f t="shared" si="2"/>
        <v>0.35714285714285715</v>
      </c>
      <c r="I21" s="6">
        <v>11146.97</v>
      </c>
      <c r="J21" s="7">
        <v>13490.86</v>
      </c>
      <c r="K21" s="97">
        <f t="shared" si="3"/>
        <v>6.3661749923990638E-2</v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56</v>
      </c>
      <c r="H26" s="101">
        <f t="shared" si="22"/>
        <v>1</v>
      </c>
      <c r="I26" s="102">
        <f t="shared" si="22"/>
        <v>175926.24000000002</v>
      </c>
      <c r="J26" s="102">
        <f t="shared" si="22"/>
        <v>211914.69</v>
      </c>
      <c r="K26" s="103">
        <f t="shared" si="22"/>
        <v>1</v>
      </c>
      <c r="L26" s="100">
        <f t="shared" si="22"/>
        <v>1</v>
      </c>
      <c r="M26" s="101">
        <f t="shared" si="22"/>
        <v>1</v>
      </c>
      <c r="N26" s="102">
        <f t="shared" si="22"/>
        <v>702</v>
      </c>
      <c r="O26" s="102">
        <f t="shared" si="22"/>
        <v>849.42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customHeight="1" x14ac:dyDescent="0.25">
      <c r="A28" s="128" t="s">
        <v>61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13"/>
      <c r="C33" s="114"/>
      <c r="D33" s="114"/>
      <c r="E33" s="114"/>
      <c r="F33" s="115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>IF(B35,B35/$B$48,"")</f>
        <v/>
      </c>
      <c r="D35" s="10">
        <f t="shared" ref="D35:D46" si="24">D13+I13+N13+S13+AC13+X13</f>
        <v>0</v>
      </c>
      <c r="E35" s="11">
        <f t="shared" ref="E35:E46" si="25">E13+J13+O13+T13+AD13+Y13</f>
        <v>0</v>
      </c>
      <c r="F35" s="21" t="str">
        <f t="shared" ref="F35:F43" si="26">IF(E35,E35/$E$48,"")</f>
        <v/>
      </c>
      <c r="J35" s="152" t="s">
        <v>3</v>
      </c>
      <c r="K35" s="153"/>
      <c r="L35" s="54">
        <f>B26</f>
        <v>0</v>
      </c>
      <c r="M35" s="8" t="str">
        <f t="shared" ref="M35:M40" si="27">IF(L35,L35/$L$41,"")</f>
        <v/>
      </c>
      <c r="N35" s="55">
        <f>D26</f>
        <v>0</v>
      </c>
      <c r="O35" s="55">
        <f>E26</f>
        <v>0</v>
      </c>
      <c r="P35" s="56" t="str">
        <f t="shared" ref="P35:P40" si="28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1</v>
      </c>
      <c r="C36" s="8">
        <f t="shared" ref="C36:C47" si="29">IF(B36,B36/$B$48,"")</f>
        <v>1.7543859649122806E-2</v>
      </c>
      <c r="D36" s="13">
        <f t="shared" si="24"/>
        <v>12645</v>
      </c>
      <c r="E36" s="14">
        <f t="shared" si="25"/>
        <v>15300.45</v>
      </c>
      <c r="F36" s="21">
        <f t="shared" si="26"/>
        <v>7.1912739418316371E-2</v>
      </c>
      <c r="J36" s="148" t="s">
        <v>1</v>
      </c>
      <c r="K36" s="149"/>
      <c r="L36" s="57">
        <f>G26</f>
        <v>56</v>
      </c>
      <c r="M36" s="8">
        <f t="shared" si="27"/>
        <v>0.98245614035087714</v>
      </c>
      <c r="N36" s="58">
        <f>I26</f>
        <v>175926.24000000002</v>
      </c>
      <c r="O36" s="58">
        <f>J26</f>
        <v>211914.69</v>
      </c>
      <c r="P36" s="56">
        <f t="shared" si="28"/>
        <v>0.99600769133478384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9"/>
        <v/>
      </c>
      <c r="D37" s="13">
        <f t="shared" si="24"/>
        <v>0</v>
      </c>
      <c r="E37" s="14">
        <f t="shared" si="25"/>
        <v>0</v>
      </c>
      <c r="F37" s="21" t="str">
        <f t="shared" si="26"/>
        <v/>
      </c>
      <c r="G37" s="24"/>
      <c r="J37" s="148" t="s">
        <v>2</v>
      </c>
      <c r="K37" s="149"/>
      <c r="L37" s="57">
        <f>L26</f>
        <v>1</v>
      </c>
      <c r="M37" s="8">
        <f t="shared" si="27"/>
        <v>1.7543859649122806E-2</v>
      </c>
      <c r="N37" s="58">
        <f>N26</f>
        <v>702</v>
      </c>
      <c r="O37" s="58">
        <f>O26</f>
        <v>849.42</v>
      </c>
      <c r="P37" s="56">
        <f t="shared" si="28"/>
        <v>3.99230866521614E-3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48" t="s">
        <v>34</v>
      </c>
      <c r="K38" s="149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48" t="s">
        <v>5</v>
      </c>
      <c r="K39" s="149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9"/>
        <v/>
      </c>
      <c r="D40" s="13">
        <f t="shared" si="24"/>
        <v>0</v>
      </c>
      <c r="E40" s="22">
        <f t="shared" si="25"/>
        <v>0</v>
      </c>
      <c r="F40" s="21" t="str">
        <f t="shared" si="26"/>
        <v/>
      </c>
      <c r="G40" s="24"/>
      <c r="J40" s="148" t="s">
        <v>4</v>
      </c>
      <c r="K40" s="149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1</v>
      </c>
      <c r="C41" s="8">
        <f t="shared" si="29"/>
        <v>1.7543859649122806E-2</v>
      </c>
      <c r="D41" s="13">
        <f t="shared" si="24"/>
        <v>541.11</v>
      </c>
      <c r="E41" s="14">
        <f t="shared" si="25"/>
        <v>541.11</v>
      </c>
      <c r="F41" s="21">
        <f t="shared" si="26"/>
        <v>2.5432390829449574E-3</v>
      </c>
      <c r="G41" s="24"/>
      <c r="J41" s="150" t="s">
        <v>0</v>
      </c>
      <c r="K41" s="151"/>
      <c r="L41" s="79">
        <f>SUM(L35:L40)</f>
        <v>57</v>
      </c>
      <c r="M41" s="17">
        <f>SUM(M35:M40)</f>
        <v>1</v>
      </c>
      <c r="N41" s="80">
        <f>SUM(N35:N40)</f>
        <v>176628.24000000002</v>
      </c>
      <c r="O41" s="81">
        <f>SUM(O35:O40)</f>
        <v>212764.11000000002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35</v>
      </c>
      <c r="C42" s="8">
        <f t="shared" si="29"/>
        <v>0.61403508771929827</v>
      </c>
      <c r="D42" s="13">
        <f t="shared" si="24"/>
        <v>152295.16</v>
      </c>
      <c r="E42" s="14">
        <f t="shared" si="25"/>
        <v>183431.69</v>
      </c>
      <c r="F42" s="21">
        <f t="shared" si="26"/>
        <v>0.86213642893061249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20</v>
      </c>
      <c r="C43" s="8">
        <f t="shared" si="29"/>
        <v>0.35087719298245612</v>
      </c>
      <c r="D43" s="13">
        <f t="shared" si="24"/>
        <v>11146.97</v>
      </c>
      <c r="E43" s="14">
        <f t="shared" si="25"/>
        <v>13490.86</v>
      </c>
      <c r="F43" s="21">
        <f t="shared" si="26"/>
        <v>6.3407592568126281E-2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57</v>
      </c>
      <c r="C48" s="17">
        <f>SUM(C35:C47)</f>
        <v>1</v>
      </c>
      <c r="D48" s="18">
        <f>SUM(D35:D47)</f>
        <v>176628.24000000002</v>
      </c>
      <c r="E48" s="18">
        <f>SUM(E35:E47)</f>
        <v>212764.11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Z84uV02gs7sMTuGnedAFP2oLMBaEkrz346+uO6EGsHZ5BQb65RhSKRaN4JvyU1v8co7iHS6pTwlGu66IcF3aEA==" saltValue="BgbmDm4tM3QIG48lydkSm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0:H30"/>
    <mergeCell ref="A32:A34"/>
    <mergeCell ref="B32:F33"/>
    <mergeCell ref="J32:K34"/>
    <mergeCell ref="L32:P33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opLeftCell="A8" zoomScale="80" zoomScaleNormal="80" workbookViewId="0">
      <selection activeCell="E22" sqref="E2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45951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Paisatge Urbà i la Qualitat de Vida (IMPUQV)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1</v>
      </c>
      <c r="C20" s="98">
        <f t="shared" si="0"/>
        <v>1</v>
      </c>
      <c r="D20" s="65">
        <v>39995.35</v>
      </c>
      <c r="E20" s="66">
        <v>48394.37</v>
      </c>
      <c r="F20" s="97">
        <f t="shared" si="1"/>
        <v>1</v>
      </c>
      <c r="G20" s="64">
        <v>32</v>
      </c>
      <c r="H20" s="98">
        <f t="shared" si="2"/>
        <v>0.86486486486486491</v>
      </c>
      <c r="I20" s="65">
        <v>149771.47</v>
      </c>
      <c r="J20" s="66">
        <v>179154.81</v>
      </c>
      <c r="K20" s="99">
        <f t="shared" si="3"/>
        <v>0.99557535180543288</v>
      </c>
      <c r="L20" s="64">
        <v>4</v>
      </c>
      <c r="M20" s="98">
        <f t="shared" si="4"/>
        <v>1</v>
      </c>
      <c r="N20" s="65">
        <v>12240.55</v>
      </c>
      <c r="O20" s="66">
        <v>14811.06</v>
      </c>
      <c r="P20" s="99">
        <f t="shared" si="5"/>
        <v>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5</v>
      </c>
      <c r="H21" s="96">
        <f t="shared" si="2"/>
        <v>0.13513513513513514</v>
      </c>
      <c r="I21" s="6">
        <v>658.04</v>
      </c>
      <c r="J21" s="7">
        <v>796.22</v>
      </c>
      <c r="K21" s="97">
        <f t="shared" si="3"/>
        <v>4.4246481945671556E-3</v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1</v>
      </c>
      <c r="C26" s="101">
        <f t="shared" si="22"/>
        <v>1</v>
      </c>
      <c r="D26" s="102">
        <f t="shared" si="22"/>
        <v>39995.35</v>
      </c>
      <c r="E26" s="102">
        <f t="shared" si="22"/>
        <v>48394.37</v>
      </c>
      <c r="F26" s="103">
        <f t="shared" si="22"/>
        <v>1</v>
      </c>
      <c r="G26" s="100">
        <f t="shared" si="22"/>
        <v>37</v>
      </c>
      <c r="H26" s="101">
        <f t="shared" si="22"/>
        <v>1</v>
      </c>
      <c r="I26" s="102">
        <f t="shared" si="22"/>
        <v>150429.51</v>
      </c>
      <c r="J26" s="102">
        <f t="shared" si="22"/>
        <v>179951.03</v>
      </c>
      <c r="K26" s="103">
        <f t="shared" si="22"/>
        <v>1</v>
      </c>
      <c r="L26" s="100">
        <f t="shared" si="22"/>
        <v>4</v>
      </c>
      <c r="M26" s="101">
        <f t="shared" si="22"/>
        <v>1</v>
      </c>
      <c r="N26" s="102">
        <f t="shared" si="22"/>
        <v>12240.55</v>
      </c>
      <c r="O26" s="102">
        <f t="shared" si="22"/>
        <v>14811.06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28" t="s">
        <v>61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25"/>
      <c r="C33" s="126"/>
      <c r="D33" s="126"/>
      <c r="E33" s="126"/>
      <c r="F33" s="127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3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4" si="27">IF(E35,E35/$E$48,"")</f>
        <v/>
      </c>
      <c r="J35" s="152" t="s">
        <v>3</v>
      </c>
      <c r="K35" s="153"/>
      <c r="L35" s="54">
        <f>B26</f>
        <v>1</v>
      </c>
      <c r="M35" s="8">
        <f>IF(L35,L35/$L$41,"")</f>
        <v>2.3809523809523808E-2</v>
      </c>
      <c r="N35" s="55">
        <f>D26</f>
        <v>39995.35</v>
      </c>
      <c r="O35" s="55">
        <f>E26</f>
        <v>48394.37</v>
      </c>
      <c r="P35" s="56">
        <f>IF(O35,O35/$O$41,"")</f>
        <v>0.19902563970539794</v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8" t="s">
        <v>1</v>
      </c>
      <c r="K36" s="149"/>
      <c r="L36" s="57">
        <f>G26</f>
        <v>37</v>
      </c>
      <c r="M36" s="8">
        <f>IF(L36,L36/$L$41,"")</f>
        <v>0.88095238095238093</v>
      </c>
      <c r="N36" s="58">
        <f>I26</f>
        <v>150429.51</v>
      </c>
      <c r="O36" s="58">
        <f>J26</f>
        <v>179951.03</v>
      </c>
      <c r="P36" s="56">
        <f>IF(O36,O36/$O$41,"")</f>
        <v>0.74006271517524147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8" t="s">
        <v>2</v>
      </c>
      <c r="K37" s="149"/>
      <c r="L37" s="57">
        <f>L26</f>
        <v>4</v>
      </c>
      <c r="M37" s="8">
        <f>IF(L37,L37/$L$41,"")</f>
        <v>9.5238095238095233E-2</v>
      </c>
      <c r="N37" s="58">
        <f>N26</f>
        <v>12240.55</v>
      </c>
      <c r="O37" s="58">
        <f>O26</f>
        <v>14811.06</v>
      </c>
      <c r="P37" s="56">
        <f>IF(O37,O37/$O$41,"")</f>
        <v>6.0911645119360598E-2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8" t="s">
        <v>34</v>
      </c>
      <c r="K38" s="149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8" t="s">
        <v>5</v>
      </c>
      <c r="K39" s="149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8" t="s">
        <v>4</v>
      </c>
      <c r="K40" s="149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50" t="s">
        <v>0</v>
      </c>
      <c r="K41" s="151"/>
      <c r="L41" s="79">
        <f>SUM(L35:L40)</f>
        <v>42</v>
      </c>
      <c r="M41" s="17">
        <f>SUM(M35:M40)</f>
        <v>1</v>
      </c>
      <c r="N41" s="80">
        <f>SUM(N35:N40)</f>
        <v>202665.41</v>
      </c>
      <c r="O41" s="81">
        <f>SUM(O35:O40)</f>
        <v>243156.46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37</v>
      </c>
      <c r="C42" s="8">
        <f t="shared" si="24"/>
        <v>0.88095238095238093</v>
      </c>
      <c r="D42" s="13">
        <f t="shared" si="25"/>
        <v>202007.37</v>
      </c>
      <c r="E42" s="14">
        <f t="shared" si="26"/>
        <v>242360.24</v>
      </c>
      <c r="F42" s="21">
        <f t="shared" si="27"/>
        <v>0.99672548284343343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5</v>
      </c>
      <c r="C43" s="8">
        <f t="shared" si="24"/>
        <v>0.11904761904761904</v>
      </c>
      <c r="D43" s="13">
        <f t="shared" si="25"/>
        <v>658.04</v>
      </c>
      <c r="E43" s="14">
        <f t="shared" si="26"/>
        <v>796.22</v>
      </c>
      <c r="F43" s="21">
        <f t="shared" si="27"/>
        <v>3.2745171565665993E-3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42</v>
      </c>
      <c r="C48" s="17">
        <f>SUM(C35:C47)</f>
        <v>1</v>
      </c>
      <c r="D48" s="18">
        <f>SUM(D35:D47)</f>
        <v>202665.41</v>
      </c>
      <c r="E48" s="18">
        <f>SUM(E35:E47)</f>
        <v>243156.46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bbSIzii7HiFXJ7IGRDbLbwwKyOYRaRS3kFE+mO8YyG2gCi1UxC/5ngjod+PD6dNyUZrN3SOM3xxkE156XSvJ6w==" saltValue="HqgDVyb92AQXmasT+wR1yw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39:K39"/>
    <mergeCell ref="J40:K40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Paisatge Urbà i la Qualitat de Vida (IMPUQV)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28" t="s">
        <v>61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25"/>
      <c r="C33" s="126"/>
      <c r="D33" s="126"/>
      <c r="E33" s="126"/>
      <c r="F33" s="127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52" t="s">
        <v>3</v>
      </c>
      <c r="K35" s="153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8" t="s">
        <v>1</v>
      </c>
      <c r="K36" s="149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8" t="s">
        <v>2</v>
      </c>
      <c r="K37" s="149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8" t="s">
        <v>34</v>
      </c>
      <c r="K38" s="149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8" t="s">
        <v>5</v>
      </c>
      <c r="K39" s="149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8" t="s">
        <v>4</v>
      </c>
      <c r="K40" s="149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50" t="s">
        <v>0</v>
      </c>
      <c r="K41" s="151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CUg6jKjt5rgMy8Kiuu5m4mm+rLBLb5FoieuKnd+FPj1RD81/yYmCyIkCxrzV84wsapQIShkrBqN8ctqcnl3/XQ==" saltValue="cio8WZzMRuNJLIDw24dC5A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A28" sqref="A28:Q28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Paisatge Urbà i la Qualitat de Vida (IMPUQV)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72" t="s">
        <v>6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4"/>
    </row>
    <row r="11" spans="1:31" ht="30" customHeight="1" thickBot="1" x14ac:dyDescent="0.3">
      <c r="A11" s="175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2" t="s">
        <v>4</v>
      </c>
      <c r="W11" s="143"/>
      <c r="X11" s="143"/>
      <c r="Y11" s="143"/>
      <c r="Z11" s="144"/>
      <c r="AA11" s="145" t="s">
        <v>5</v>
      </c>
      <c r="AB11" s="146"/>
      <c r="AC11" s="146"/>
      <c r="AD11" s="146"/>
      <c r="AE11" s="147"/>
    </row>
    <row r="12" spans="1:31" ht="39" customHeight="1" thickBot="1" x14ac:dyDescent="0.3">
      <c r="A12" s="176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0</v>
      </c>
      <c r="H13" s="20" t="str">
        <f t="shared" ref="H13:H25" si="2">IF(G13,G13/$G$26,"")</f>
        <v/>
      </c>
      <c r="I13" s="10">
        <f>'CONTRACTACIO 1r TR 2025'!I13+'CONTRACTACIO 2n TR 2025'!I13+'CONTRACTACIO 3r TR 2025'!I13+'CONTRACTACIO 4t TR 2025'!I13</f>
        <v>0</v>
      </c>
      <c r="J13" s="10">
        <f>'CONTRACTACIO 1r TR 2025'!J13+'CONTRACTACIO 2n TR 2025'!J13+'CONTRACTACIO 3r TR 2025'!J13+'CONTRACTACIO 4t TR 2025'!J13</f>
        <v>0</v>
      </c>
      <c r="K13" s="21" t="str">
        <f t="shared" ref="K13:K25" si="3">IF(J13,J13/$J$26,"")</f>
        <v/>
      </c>
      <c r="L13" s="9">
        <f>'CONTRACTACIO 1r TR 2025'!L13+'CONTRACTACIO 2n TR 2025'!L13+'CONTRACTACIO 3r TR 2025'!L13+'CONTRACTACIO 4t TR 2025'!L13</f>
        <v>0</v>
      </c>
      <c r="M13" s="20" t="str">
        <f t="shared" ref="M13:M25" si="4">IF(L13,L13/$L$26,"")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5" si="5">IF(O13,O13/$O$26,"")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1</v>
      </c>
      <c r="H14" s="20">
        <f t="shared" si="2"/>
        <v>8.2644628099173556E-3</v>
      </c>
      <c r="I14" s="13">
        <f>'CONTRACTACIO 1r TR 2025'!I14+'CONTRACTACIO 2n TR 2025'!I14+'CONTRACTACIO 3r TR 2025'!I14+'CONTRACTACIO 4t TR 2025'!I14</f>
        <v>12645</v>
      </c>
      <c r="J14" s="13">
        <f>'CONTRACTACIO 1r TR 2025'!J14+'CONTRACTACIO 2n TR 2025'!J14+'CONTRACTACIO 3r TR 2025'!J14+'CONTRACTACIO 4t TR 2025'!J14</f>
        <v>15300.45</v>
      </c>
      <c r="K14" s="21">
        <f t="shared" si="3"/>
        <v>3.0349891826645565E-2</v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4</v>
      </c>
      <c r="H19" s="20">
        <f t="shared" si="2"/>
        <v>3.3057851239669422E-2</v>
      </c>
      <c r="I19" s="13">
        <f>'CONTRACTACIO 1r TR 2025'!I19+'CONTRACTACIO 2n TR 2025'!I19+'CONTRACTACIO 3r TR 2025'!I19+'CONTRACTACIO 4t TR 2025'!I19</f>
        <v>31693.18</v>
      </c>
      <c r="J19" s="13">
        <f>'CONTRACTACIO 1r TR 2025'!J19+'CONTRACTACIO 2n TR 2025'!J19+'CONTRACTACIO 3r TR 2025'!J19+'CONTRACTACIO 4t TR 2025'!J19</f>
        <v>38235.11</v>
      </c>
      <c r="K19" s="21">
        <f t="shared" si="3"/>
        <v>7.5842962297180419E-2</v>
      </c>
      <c r="L19" s="9">
        <f>'CONTRACTACIO 1r TR 2025'!L19+'CONTRACTACIO 2n TR 2025'!L19+'CONTRACTACIO 3r TR 2025'!L19+'CONTRACTACIO 4t TR 2025'!L19</f>
        <v>2</v>
      </c>
      <c r="M19" s="20">
        <f t="shared" si="4"/>
        <v>0.25</v>
      </c>
      <c r="N19" s="13">
        <f>'CONTRACTACIO 1r TR 2025'!N19+'CONTRACTACIO 2n TR 2025'!N19+'CONTRACTACIO 3r TR 2025'!N19+'CONTRACTACIO 4t TR 2025'!N19</f>
        <v>2881.14</v>
      </c>
      <c r="O19" s="13">
        <f>'CONTRACTACIO 1r TR 2025'!O19+'CONTRACTACIO 2n TR 2025'!O19+'CONTRACTACIO 3r TR 2025'!O19+'CONTRACTACIO 4t TR 2025'!O19</f>
        <v>3486.18</v>
      </c>
      <c r="P19" s="21">
        <f t="shared" si="5"/>
        <v>0.17658357300386276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1</v>
      </c>
      <c r="C20" s="20">
        <f t="shared" si="0"/>
        <v>1</v>
      </c>
      <c r="D20" s="13">
        <f>'CONTRACTACIO 1r TR 2025'!D20+'CONTRACTACIO 2n TR 2025'!D20+'CONTRACTACIO 3r TR 2025'!D20+'CONTRACTACIO 4t TR 2025'!D20</f>
        <v>39995.35</v>
      </c>
      <c r="E20" s="13">
        <f>'CONTRACTACIO 1r TR 2025'!E20+'CONTRACTACIO 2n TR 2025'!E20+'CONTRACTACIO 3r TR 2025'!E20+'CONTRACTACIO 4t TR 2025'!E20</f>
        <v>48394.37</v>
      </c>
      <c r="F20" s="21">
        <f t="shared" si="1"/>
        <v>1</v>
      </c>
      <c r="G20" s="9">
        <f>'CONTRACTACIO 1r TR 2025'!G20+'CONTRACTACIO 2n TR 2025'!G20+'CONTRACTACIO 3r TR 2025'!G20+'CONTRACTACIO 4t TR 2025'!G20</f>
        <v>85</v>
      </c>
      <c r="H20" s="20">
        <f t="shared" si="2"/>
        <v>0.7024793388429752</v>
      </c>
      <c r="I20" s="13">
        <f>'CONTRACTACIO 1r TR 2025'!I20+'CONTRACTACIO 2n TR 2025'!I20+'CONTRACTACIO 3r TR 2025'!I20+'CONTRACTACIO 4t TR 2025'!I20</f>
        <v>360659.08999999997</v>
      </c>
      <c r="J20" s="13">
        <f>'CONTRACTACIO 1r TR 2025'!J20+'CONTRACTACIO 2n TR 2025'!J20+'CONTRACTACIO 3r TR 2025'!J20+'CONTRACTACIO 4t TR 2025'!J20</f>
        <v>432926.88</v>
      </c>
      <c r="K20" s="21">
        <f t="shared" si="3"/>
        <v>0.85875147311661848</v>
      </c>
      <c r="L20" s="9">
        <f>'CONTRACTACIO 1r TR 2025'!L20+'CONTRACTACIO 2n TR 2025'!L20+'CONTRACTACIO 3r TR 2025'!L20+'CONTRACTACIO 4t TR 2025'!L20</f>
        <v>6</v>
      </c>
      <c r="M20" s="20">
        <f t="shared" si="4"/>
        <v>0.75</v>
      </c>
      <c r="N20" s="13">
        <f>'CONTRACTACIO 1r TR 2025'!N20+'CONTRACTACIO 2n TR 2025'!N20+'CONTRACTACIO 3r TR 2025'!N20+'CONTRACTACIO 4t TR 2025'!N20</f>
        <v>13434.88</v>
      </c>
      <c r="O20" s="13">
        <f>'CONTRACTACIO 1r TR 2025'!O20+'CONTRACTACIO 2n TR 2025'!O20+'CONTRACTACIO 3r TR 2025'!O20+'CONTRACTACIO 4t TR 2025'!O20</f>
        <v>16256.199999999999</v>
      </c>
      <c r="P20" s="21">
        <f t="shared" si="5"/>
        <v>0.82341642699613726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31</v>
      </c>
      <c r="H21" s="20">
        <f t="shared" si="2"/>
        <v>0.256198347107438</v>
      </c>
      <c r="I21" s="13">
        <f>'CONTRACTACIO 1r TR 2025'!I21+'CONTRACTACIO 2n TR 2025'!I21+'CONTRACTACIO 3r TR 2025'!I21+'CONTRACTACIO 4t TR 2025'!I21</f>
        <v>14603.130000000001</v>
      </c>
      <c r="J21" s="13">
        <f>'CONTRACTACIO 1r TR 2025'!J21+'CONTRACTACIO 2n TR 2025'!J21+'CONTRACTACIO 3r TR 2025'!J21+'CONTRACTACIO 4t TR 2025'!J21</f>
        <v>17672.800000000003</v>
      </c>
      <c r="K21" s="21">
        <f t="shared" si="3"/>
        <v>3.505567275955556E-2</v>
      </c>
      <c r="L21" s="9">
        <f>'CONTRACTACIO 1r TR 2025'!L21+'CONTRACTACIO 2n TR 2025'!L21+'CONTRACTACIO 3r TR 2025'!L21+'CONTRACTACIO 4t TR 2025'!L21</f>
        <v>0</v>
      </c>
      <c r="M21" s="20" t="str">
        <f t="shared" si="4"/>
        <v/>
      </c>
      <c r="N21" s="13">
        <f>'CONTRACTACIO 1r TR 2025'!N21+'CONTRACTACIO 2n TR 2025'!N21+'CONTRACTACIO 3r TR 2025'!N21+'CONTRACTACIO 4t TR 2025'!N21</f>
        <v>0</v>
      </c>
      <c r="O21" s="13">
        <f>'CONTRACTACIO 1r TR 2025'!O21+'CONTRACTACIO 2n TR 2025'!O21+'CONTRACTACIO 3r TR 2025'!O21+'CONTRACTACIO 4t TR 2025'!O21</f>
        <v>0</v>
      </c>
      <c r="P21" s="21" t="str">
        <f t="shared" si="5"/>
        <v/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1</v>
      </c>
      <c r="C26" s="17">
        <f t="shared" si="12"/>
        <v>1</v>
      </c>
      <c r="D26" s="18">
        <f t="shared" si="12"/>
        <v>39995.35</v>
      </c>
      <c r="E26" s="18">
        <f t="shared" si="12"/>
        <v>48394.37</v>
      </c>
      <c r="F26" s="19">
        <f t="shared" si="12"/>
        <v>1</v>
      </c>
      <c r="G26" s="16">
        <f t="shared" si="12"/>
        <v>121</v>
      </c>
      <c r="H26" s="17">
        <f t="shared" si="12"/>
        <v>1</v>
      </c>
      <c r="I26" s="18">
        <f t="shared" si="12"/>
        <v>419600.39999999997</v>
      </c>
      <c r="J26" s="18">
        <f t="shared" si="12"/>
        <v>504135.24</v>
      </c>
      <c r="K26" s="19">
        <f t="shared" si="12"/>
        <v>1</v>
      </c>
      <c r="L26" s="16">
        <f t="shared" si="12"/>
        <v>8</v>
      </c>
      <c r="M26" s="17">
        <f t="shared" si="12"/>
        <v>1</v>
      </c>
      <c r="N26" s="18">
        <f t="shared" si="12"/>
        <v>16316.019999999999</v>
      </c>
      <c r="O26" s="18">
        <f t="shared" si="12"/>
        <v>19742.379999999997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28" t="s">
        <v>61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4" t="s">
        <v>10</v>
      </c>
      <c r="B32" s="157" t="s">
        <v>17</v>
      </c>
      <c r="C32" s="158"/>
      <c r="D32" s="158"/>
      <c r="E32" s="158"/>
      <c r="F32" s="159"/>
      <c r="G32" s="24"/>
      <c r="H32" s="47"/>
      <c r="I32" s="47"/>
      <c r="J32" s="163" t="s">
        <v>15</v>
      </c>
      <c r="K32" s="164"/>
      <c r="L32" s="157" t="s">
        <v>16</v>
      </c>
      <c r="M32" s="158"/>
      <c r="N32" s="158"/>
      <c r="O32" s="158"/>
      <c r="P32" s="159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55"/>
      <c r="B33" s="160"/>
      <c r="C33" s="161"/>
      <c r="D33" s="161"/>
      <c r="E33" s="161"/>
      <c r="F33" s="162"/>
      <c r="G33" s="24"/>
      <c r="J33" s="165"/>
      <c r="K33" s="166"/>
      <c r="L33" s="169"/>
      <c r="M33" s="170"/>
      <c r="N33" s="170"/>
      <c r="O33" s="170"/>
      <c r="P33" s="171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56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67"/>
      <c r="K34" s="168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0</v>
      </c>
      <c r="C35" s="8" t="str">
        <f t="shared" ref="C35:C41" si="14">IF(B35,B35/$B$48,"")</f>
        <v/>
      </c>
      <c r="D35" s="10">
        <f t="shared" ref="D35:D44" si="15">D13+I13+N13+S13+X13+AC13</f>
        <v>0</v>
      </c>
      <c r="E35" s="11">
        <f t="shared" ref="E35:E44" si="16">E13+J13+O13+T13+Y13+AD13</f>
        <v>0</v>
      </c>
      <c r="F35" s="21" t="str">
        <f t="shared" ref="F35:F41" si="17">IF(E35,E35/$E$48,"")</f>
        <v/>
      </c>
      <c r="J35" s="152" t="s">
        <v>3</v>
      </c>
      <c r="K35" s="153"/>
      <c r="L35" s="54">
        <f>B26</f>
        <v>1</v>
      </c>
      <c r="M35" s="8">
        <f t="shared" ref="M35:M40" si="18">IF(L35,L35/$L$41,"")</f>
        <v>7.6923076923076927E-3</v>
      </c>
      <c r="N35" s="55">
        <f>D26</f>
        <v>39995.35</v>
      </c>
      <c r="O35" s="55">
        <f>E26</f>
        <v>48394.37</v>
      </c>
      <c r="P35" s="56">
        <f t="shared" ref="P35:P40" si="19">IF(O35,O35/$O$41,"")</f>
        <v>8.4565330551998538E-2</v>
      </c>
    </row>
    <row r="36" spans="1:33" s="24" customFormat="1" ht="30" customHeight="1" x14ac:dyDescent="0.25">
      <c r="A36" s="41" t="s">
        <v>18</v>
      </c>
      <c r="B36" s="12">
        <f t="shared" si="13"/>
        <v>1</v>
      </c>
      <c r="C36" s="8">
        <f t="shared" si="14"/>
        <v>7.6923076923076927E-3</v>
      </c>
      <c r="D36" s="13">
        <f t="shared" si="15"/>
        <v>12645</v>
      </c>
      <c r="E36" s="14">
        <f t="shared" si="16"/>
        <v>15300.45</v>
      </c>
      <c r="F36" s="21">
        <f t="shared" si="17"/>
        <v>2.6736325151961393E-2</v>
      </c>
      <c r="J36" s="148" t="s">
        <v>1</v>
      </c>
      <c r="K36" s="149"/>
      <c r="L36" s="57">
        <f>G26</f>
        <v>121</v>
      </c>
      <c r="M36" s="8">
        <f t="shared" si="18"/>
        <v>0.93076923076923079</v>
      </c>
      <c r="N36" s="58">
        <f>I26</f>
        <v>419600.39999999997</v>
      </c>
      <c r="O36" s="58">
        <f>J26</f>
        <v>504135.24</v>
      </c>
      <c r="P36" s="56">
        <f t="shared" si="19"/>
        <v>0.88093642325566202</v>
      </c>
    </row>
    <row r="37" spans="1:33" s="24" customFormat="1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48" t="s">
        <v>2</v>
      </c>
      <c r="K37" s="149"/>
      <c r="L37" s="57">
        <f>L26</f>
        <v>8</v>
      </c>
      <c r="M37" s="8">
        <f t="shared" si="18"/>
        <v>6.1538461538461542E-2</v>
      </c>
      <c r="N37" s="58">
        <f>N26</f>
        <v>16316.019999999999</v>
      </c>
      <c r="O37" s="58">
        <f>O26</f>
        <v>19742.379999999997</v>
      </c>
      <c r="P37" s="56">
        <f t="shared" si="19"/>
        <v>3.4498246192339412E-2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48" t="s">
        <v>34</v>
      </c>
      <c r="K38" s="149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48" t="s">
        <v>5</v>
      </c>
      <c r="K39" s="149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48" t="s">
        <v>4</v>
      </c>
      <c r="K40" s="149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6</v>
      </c>
      <c r="C41" s="8">
        <f t="shared" si="14"/>
        <v>4.6153846153846156E-2</v>
      </c>
      <c r="D41" s="13">
        <f t="shared" si="15"/>
        <v>34574.32</v>
      </c>
      <c r="E41" s="14">
        <f t="shared" si="16"/>
        <v>41721.29</v>
      </c>
      <c r="F41" s="21">
        <f t="shared" si="17"/>
        <v>7.2904651510202326E-2</v>
      </c>
      <c r="G41" s="24"/>
      <c r="H41" s="24"/>
      <c r="I41" s="24"/>
      <c r="J41" s="150" t="s">
        <v>0</v>
      </c>
      <c r="K41" s="151"/>
      <c r="L41" s="79">
        <f>SUM(L35:L40)</f>
        <v>130</v>
      </c>
      <c r="M41" s="17">
        <f>SUM(M35:M40)</f>
        <v>1</v>
      </c>
      <c r="N41" s="80">
        <f>SUM(N35:N40)</f>
        <v>475911.76999999996</v>
      </c>
      <c r="O41" s="81">
        <f>SUM(O35:O40)</f>
        <v>572271.99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92</v>
      </c>
      <c r="C42" s="8">
        <f t="shared" ref="C42:C47" si="20">IF(B42,B42/$B$48,"")</f>
        <v>0.70769230769230773</v>
      </c>
      <c r="D42" s="13">
        <f t="shared" si="15"/>
        <v>414089.31999999995</v>
      </c>
      <c r="E42" s="14">
        <f t="shared" si="16"/>
        <v>497577.45</v>
      </c>
      <c r="F42" s="21">
        <f t="shared" ref="F42:F47" si="21">IF(E42,E42/$E$48,"")</f>
        <v>0.86947720436221232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44" t="s">
        <v>32</v>
      </c>
      <c r="B43" s="12">
        <f t="shared" si="13"/>
        <v>31</v>
      </c>
      <c r="C43" s="8">
        <f t="shared" si="20"/>
        <v>0.23846153846153847</v>
      </c>
      <c r="D43" s="13">
        <f t="shared" si="15"/>
        <v>14603.130000000001</v>
      </c>
      <c r="E43" s="14">
        <f t="shared" si="16"/>
        <v>17672.800000000003</v>
      </c>
      <c r="F43" s="21">
        <f t="shared" si="21"/>
        <v>3.0881818975623809E-2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130</v>
      </c>
      <c r="C48" s="17">
        <f>SUM(C35:C47)</f>
        <v>1</v>
      </c>
      <c r="D48" s="18">
        <f>SUM(D35:D47)</f>
        <v>475911.76999999996</v>
      </c>
      <c r="E48" s="18">
        <f>SUM(E35:E47)</f>
        <v>572271.99000000011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78sR5f199BDfuwyPLhvCiPsUy0IWGV3MgHZB9DC14IAPH4CK1RqOLUPDrsVIJ9oDLSTWMqTsrIX/JaAbqnysmg==" saltValue="3L+KWe/UobL6L3nk5H7N/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2025-10-27T11:23:07Z</dcterms:modified>
</cp:coreProperties>
</file>