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CAO\"/>
    </mc:Choice>
  </mc:AlternateContent>
  <xr:revisionPtr revIDLastSave="0" documentId="8_{871F798F-1AF8-4B57-A83B-2999B4EE9040}" xr6:coauthVersionLast="47" xr6:coauthVersionMax="47" xr10:uidLastSave="{00000000-0000-0000-0000-000000000000}"/>
  <bookViews>
    <workbookView xWindow="-48" yWindow="-48" windowWidth="23136" windowHeight="12456" tabRatio="700" firstSheet="1" activeTab="1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 s="1"/>
  <c r="E44" i="4"/>
  <c r="F44" i="4" s="1"/>
  <c r="D44" i="4"/>
  <c r="B44" i="4"/>
  <c r="C44" i="4" s="1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/>
  <c r="X23" i="7"/>
  <c r="V23" i="7"/>
  <c r="W23" i="7"/>
  <c r="T23" i="7"/>
  <c r="U23" i="7" s="1"/>
  <c r="S23" i="7"/>
  <c r="Q23" i="7"/>
  <c r="R23" i="7"/>
  <c r="O23" i="7"/>
  <c r="P23" i="7" s="1"/>
  <c r="N23" i="7"/>
  <c r="L23" i="7"/>
  <c r="M23" i="7" s="1"/>
  <c r="J23" i="7"/>
  <c r="K23" i="7" s="1"/>
  <c r="I23" i="7"/>
  <c r="G23" i="7"/>
  <c r="H23" i="7"/>
  <c r="E23" i="7"/>
  <c r="D23" i="7"/>
  <c r="B23" i="7"/>
  <c r="D44" i="7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E43" i="7" s="1"/>
  <c r="F43" i="7" s="1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C43" i="5" s="1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B25" i="1"/>
  <c r="B16" i="7"/>
  <c r="C16" i="7" s="1"/>
  <c r="D16" i="7"/>
  <c r="J24" i="7"/>
  <c r="E24" i="7"/>
  <c r="O24" i="7"/>
  <c r="P24" i="7" s="1"/>
  <c r="T24" i="7"/>
  <c r="U24" i="7" s="1"/>
  <c r="Y24" i="7"/>
  <c r="Z24" i="7" s="1"/>
  <c r="AD24" i="7"/>
  <c r="AE24" i="7"/>
  <c r="E13" i="7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 s="1"/>
  <c r="Y14" i="7"/>
  <c r="AD14" i="7"/>
  <c r="AE14" i="7" s="1"/>
  <c r="J15" i="7"/>
  <c r="O15" i="7"/>
  <c r="E15" i="7"/>
  <c r="T15" i="7"/>
  <c r="U15" i="7"/>
  <c r="Y15" i="7"/>
  <c r="Z15" i="7"/>
  <c r="AD15" i="7"/>
  <c r="AE15" i="7"/>
  <c r="J16" i="7"/>
  <c r="O16" i="7"/>
  <c r="E16" i="7"/>
  <c r="F16" i="7"/>
  <c r="T16" i="7"/>
  <c r="Y16" i="7"/>
  <c r="AD16" i="7"/>
  <c r="J17" i="7"/>
  <c r="K17" i="7" s="1"/>
  <c r="O17" i="7"/>
  <c r="E17" i="7"/>
  <c r="F17" i="7"/>
  <c r="T17" i="7"/>
  <c r="U17" i="7"/>
  <c r="Y17" i="7"/>
  <c r="Z17" i="7"/>
  <c r="AD17" i="7"/>
  <c r="J18" i="7"/>
  <c r="O18" i="7"/>
  <c r="AD18" i="7"/>
  <c r="E18" i="7"/>
  <c r="T18" i="7"/>
  <c r="U18" i="7" s="1"/>
  <c r="Y18" i="7"/>
  <c r="Z18" i="7"/>
  <c r="J19" i="7"/>
  <c r="O19" i="7"/>
  <c r="AD19" i="7"/>
  <c r="E19" i="7"/>
  <c r="F19" i="7" s="1"/>
  <c r="T19" i="7"/>
  <c r="U19" i="7" s="1"/>
  <c r="Y19" i="7"/>
  <c r="Z19" i="7" s="1"/>
  <c r="I24" i="7"/>
  <c r="D24" i="7"/>
  <c r="N24" i="7"/>
  <c r="D45" i="7" s="1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X25" i="7" s="1"/>
  <c r="N39" i="7" s="1"/>
  <c r="AC15" i="7"/>
  <c r="I17" i="7"/>
  <c r="N17" i="7"/>
  <c r="D17" i="7"/>
  <c r="D38" i="7" s="1"/>
  <c r="S17" i="7"/>
  <c r="X17" i="7"/>
  <c r="AC17" i="7"/>
  <c r="I18" i="7"/>
  <c r="N18" i="7"/>
  <c r="AC18" i="7"/>
  <c r="D18" i="7"/>
  <c r="S18" i="7"/>
  <c r="S25" i="7" s="1"/>
  <c r="N37" i="7" s="1"/>
  <c r="X18" i="7"/>
  <c r="I19" i="7"/>
  <c r="N19" i="7"/>
  <c r="AC19" i="7"/>
  <c r="D19" i="7"/>
  <c r="S19" i="7"/>
  <c r="X19" i="7"/>
  <c r="G24" i="7"/>
  <c r="B45" i="7" s="1"/>
  <c r="C45" i="7" s="1"/>
  <c r="B24" i="7"/>
  <c r="L24" i="7"/>
  <c r="M24" i="7"/>
  <c r="Q24" i="7"/>
  <c r="R24" i="7" s="1"/>
  <c r="V24" i="7"/>
  <c r="W24" i="7" s="1"/>
  <c r="AA24" i="7"/>
  <c r="AB24" i="7" s="1"/>
  <c r="G16" i="7"/>
  <c r="L16" i="7"/>
  <c r="Q16" i="7"/>
  <c r="V16" i="7"/>
  <c r="W16" i="7"/>
  <c r="AA16" i="7"/>
  <c r="AB16" i="7" s="1"/>
  <c r="B13" i="7"/>
  <c r="G13" i="7"/>
  <c r="L13" i="7"/>
  <c r="Q13" i="7"/>
  <c r="V13" i="7"/>
  <c r="W13" i="7"/>
  <c r="AA13" i="7"/>
  <c r="AB13" i="7" s="1"/>
  <c r="B20" i="7"/>
  <c r="G20" i="7"/>
  <c r="L20" i="7"/>
  <c r="AA20" i="7"/>
  <c r="Q20" i="7"/>
  <c r="Q25" i="7" s="1"/>
  <c r="L37" i="7" s="1"/>
  <c r="M37" i="7" s="1"/>
  <c r="R20" i="7"/>
  <c r="V20" i="7"/>
  <c r="B21" i="7"/>
  <c r="C21" i="7" s="1"/>
  <c r="G21" i="7"/>
  <c r="L21" i="7"/>
  <c r="AA21" i="7"/>
  <c r="AB21" i="7" s="1"/>
  <c r="Q21" i="7"/>
  <c r="R21" i="7"/>
  <c r="V21" i="7"/>
  <c r="W21" i="7" s="1"/>
  <c r="G14" i="7"/>
  <c r="L14" i="7"/>
  <c r="B14" i="7"/>
  <c r="Q14" i="7"/>
  <c r="R14" i="7"/>
  <c r="V14" i="7"/>
  <c r="AA14" i="7"/>
  <c r="AB14" i="7" s="1"/>
  <c r="G15" i="7"/>
  <c r="L15" i="7"/>
  <c r="B15" i="7"/>
  <c r="Q15" i="7"/>
  <c r="V15" i="7"/>
  <c r="W15" i="7" s="1"/>
  <c r="AA15" i="7"/>
  <c r="AB15" i="7" s="1"/>
  <c r="G17" i="7"/>
  <c r="H17" i="7" s="1"/>
  <c r="L17" i="7"/>
  <c r="B38" i="7" s="1"/>
  <c r="M17" i="7"/>
  <c r="B17" i="7"/>
  <c r="C17" i="7" s="1"/>
  <c r="Q17" i="7"/>
  <c r="V17" i="7"/>
  <c r="W17" i="7"/>
  <c r="AA17" i="7"/>
  <c r="G18" i="7"/>
  <c r="L18" i="7"/>
  <c r="AA18" i="7"/>
  <c r="B18" i="7"/>
  <c r="Q18" i="7"/>
  <c r="R18" i="7"/>
  <c r="V18" i="7"/>
  <c r="W18" i="7" s="1"/>
  <c r="G19" i="7"/>
  <c r="L19" i="7"/>
  <c r="AA19" i="7"/>
  <c r="B19" i="7"/>
  <c r="C19" i="7" s="1"/>
  <c r="Q19" i="7"/>
  <c r="R19" i="7"/>
  <c r="V19" i="7"/>
  <c r="W19" i="7" s="1"/>
  <c r="R15" i="7"/>
  <c r="J25" i="6"/>
  <c r="K20" i="6" s="1"/>
  <c r="E25" i="6"/>
  <c r="O25" i="6"/>
  <c r="O36" i="6" s="1"/>
  <c r="Y25" i="6"/>
  <c r="Z20" i="6" s="1"/>
  <c r="T25" i="6"/>
  <c r="O37" i="6" s="1"/>
  <c r="P37" i="6" s="1"/>
  <c r="AD25" i="6"/>
  <c r="O39" i="6"/>
  <c r="P39" i="6"/>
  <c r="I25" i="6"/>
  <c r="N35" i="6" s="1"/>
  <c r="D25" i="6"/>
  <c r="N34" i="6"/>
  <c r="N25" i="6"/>
  <c r="N36" i="6" s="1"/>
  <c r="X25" i="6"/>
  <c r="N38" i="6"/>
  <c r="S25" i="6"/>
  <c r="N37" i="6" s="1"/>
  <c r="AC25" i="6"/>
  <c r="N39" i="6"/>
  <c r="G25" i="6"/>
  <c r="H20" i="6" s="1"/>
  <c r="H15" i="6"/>
  <c r="B25" i="6"/>
  <c r="L34" i="6" s="1"/>
  <c r="L25" i="6"/>
  <c r="L36" i="6" s="1"/>
  <c r="V25" i="6"/>
  <c r="L38" i="6" s="1"/>
  <c r="Q25" i="6"/>
  <c r="L37" i="6" s="1"/>
  <c r="M37" i="6" s="1"/>
  <c r="AA25" i="6"/>
  <c r="L39" i="6" s="1"/>
  <c r="M39" i="6" s="1"/>
  <c r="E45" i="6"/>
  <c r="E34" i="6"/>
  <c r="E35" i="6"/>
  <c r="E36" i="6"/>
  <c r="E37" i="6"/>
  <c r="F37" i="6" s="1"/>
  <c r="E38" i="6"/>
  <c r="F38" i="6" s="1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C45" i="6" s="1"/>
  <c r="B42" i="6"/>
  <c r="B34" i="6"/>
  <c r="B35" i="6"/>
  <c r="B36" i="6"/>
  <c r="B37" i="6"/>
  <c r="B38" i="6"/>
  <c r="C38" i="6"/>
  <c r="B39" i="6"/>
  <c r="B40" i="6"/>
  <c r="B41" i="6"/>
  <c r="AE13" i="6"/>
  <c r="AE25" i="6" s="1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4" i="6"/>
  <c r="W13" i="6"/>
  <c r="W14" i="6"/>
  <c r="W15" i="6"/>
  <c r="W16" i="6"/>
  <c r="W17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1" i="6"/>
  <c r="P24" i="6"/>
  <c r="M15" i="6"/>
  <c r="M16" i="6"/>
  <c r="M19" i="6"/>
  <c r="M24" i="6"/>
  <c r="K16" i="6"/>
  <c r="K17" i="6"/>
  <c r="H16" i="6"/>
  <c r="H17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 s="1"/>
  <c r="AA25" i="5"/>
  <c r="L39" i="5"/>
  <c r="M39" i="5" s="1"/>
  <c r="E25" i="5"/>
  <c r="O34" i="5" s="1"/>
  <c r="J25" i="5"/>
  <c r="O35" i="5" s="1"/>
  <c r="O25" i="5"/>
  <c r="O36" i="5"/>
  <c r="T25" i="5"/>
  <c r="O37" i="5" s="1"/>
  <c r="P37" i="5" s="1"/>
  <c r="Y25" i="5"/>
  <c r="O38" i="5" s="1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/>
  <c r="M34" i="5" s="1"/>
  <c r="G25" i="5"/>
  <c r="L35" i="5" s="1"/>
  <c r="L25" i="5"/>
  <c r="L36" i="5"/>
  <c r="Q25" i="5"/>
  <c r="L37" i="5" s="1"/>
  <c r="V25" i="5"/>
  <c r="L38" i="5" s="1"/>
  <c r="E34" i="5"/>
  <c r="E35" i="5"/>
  <c r="E36" i="5"/>
  <c r="E41" i="5"/>
  <c r="E42" i="5"/>
  <c r="E39" i="5"/>
  <c r="E40" i="5"/>
  <c r="E45" i="5"/>
  <c r="E37" i="5"/>
  <c r="F37" i="5" s="1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C35" i="5" s="1"/>
  <c r="B36" i="5"/>
  <c r="B41" i="5"/>
  <c r="B42" i="5"/>
  <c r="B45" i="5"/>
  <c r="C45" i="5" s="1"/>
  <c r="B39" i="5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F37" i="4" s="1"/>
  <c r="E38" i="4"/>
  <c r="F38" i="4" s="1"/>
  <c r="E39" i="4"/>
  <c r="E40" i="4"/>
  <c r="E41" i="4"/>
  <c r="E42" i="4"/>
  <c r="D45" i="4"/>
  <c r="B45" i="4"/>
  <c r="B42" i="4"/>
  <c r="B34" i="4"/>
  <c r="B35" i="4"/>
  <c r="B36" i="4"/>
  <c r="C36" i="4" s="1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/>
  <c r="AB13" i="4"/>
  <c r="AB14" i="4"/>
  <c r="AB15" i="4"/>
  <c r="AB16" i="4"/>
  <c r="AB17" i="4"/>
  <c r="AB18" i="4"/>
  <c r="AB19" i="4"/>
  <c r="AB20" i="4"/>
  <c r="AB21" i="4"/>
  <c r="AB24" i="4"/>
  <c r="AA25" i="4"/>
  <c r="Z13" i="4"/>
  <c r="Z14" i="4"/>
  <c r="Z15" i="4"/>
  <c r="Z16" i="4"/>
  <c r="Z19" i="4"/>
  <c r="Y25" i="4"/>
  <c r="Z20" i="4" s="1"/>
  <c r="Z24" i="4"/>
  <c r="X25" i="4"/>
  <c r="N38" i="4" s="1"/>
  <c r="W13" i="4"/>
  <c r="W14" i="4"/>
  <c r="W15" i="4"/>
  <c r="W16" i="4"/>
  <c r="W18" i="4"/>
  <c r="W19" i="4"/>
  <c r="V25" i="4"/>
  <c r="L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R13" i="4"/>
  <c r="R14" i="4"/>
  <c r="R15" i="4"/>
  <c r="R16" i="4"/>
  <c r="R17" i="4"/>
  <c r="R18" i="4"/>
  <c r="R19" i="4"/>
  <c r="R20" i="4"/>
  <c r="R21" i="4"/>
  <c r="R24" i="4"/>
  <c r="O25" i="4"/>
  <c r="O36" i="4" s="1"/>
  <c r="P19" i="4"/>
  <c r="P17" i="4"/>
  <c r="P24" i="4"/>
  <c r="N25" i="4"/>
  <c r="N36" i="4" s="1"/>
  <c r="L25" i="4"/>
  <c r="L36" i="4" s="1"/>
  <c r="M19" i="4"/>
  <c r="M15" i="4"/>
  <c r="M16" i="4"/>
  <c r="M17" i="4"/>
  <c r="M18" i="4"/>
  <c r="M24" i="4"/>
  <c r="J25" i="4"/>
  <c r="O35" i="4" s="1"/>
  <c r="K16" i="4"/>
  <c r="K17" i="4"/>
  <c r="I25" i="4"/>
  <c r="N35" i="4" s="1"/>
  <c r="G25" i="4"/>
  <c r="H21" i="4" s="1"/>
  <c r="H16" i="4"/>
  <c r="H17" i="4"/>
  <c r="E25" i="4"/>
  <c r="F13" i="4" s="1"/>
  <c r="F18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O37" i="4"/>
  <c r="P37" i="4" s="1"/>
  <c r="L39" i="4"/>
  <c r="M39" i="4" s="1"/>
  <c r="D34" i="4"/>
  <c r="D35" i="4"/>
  <c r="D36" i="4"/>
  <c r="D37" i="4"/>
  <c r="D38" i="4"/>
  <c r="D39" i="4"/>
  <c r="D40" i="4"/>
  <c r="D41" i="4"/>
  <c r="D42" i="4"/>
  <c r="J25" i="1"/>
  <c r="K13" i="1" s="1"/>
  <c r="K22" i="1"/>
  <c r="O25" i="1"/>
  <c r="O36" i="1" s="1"/>
  <c r="E25" i="1"/>
  <c r="Y25" i="1"/>
  <c r="O38" i="1" s="1"/>
  <c r="I25" i="1"/>
  <c r="N35" i="1" s="1"/>
  <c r="N25" i="1"/>
  <c r="N36" i="1" s="1"/>
  <c r="D25" i="1"/>
  <c r="N34" i="1"/>
  <c r="X25" i="1"/>
  <c r="N38" i="1" s="1"/>
  <c r="G25" i="1"/>
  <c r="H13" i="1" s="1"/>
  <c r="H22" i="1"/>
  <c r="L25" i="1"/>
  <c r="L36" i="1" s="1"/>
  <c r="M20" i="1"/>
  <c r="V25" i="1"/>
  <c r="W18" i="1" s="1"/>
  <c r="Q25" i="1"/>
  <c r="L37" i="1"/>
  <c r="M37" i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17" i="1"/>
  <c r="Z16" i="1"/>
  <c r="Z15" i="1"/>
  <c r="Z14" i="1"/>
  <c r="W24" i="1"/>
  <c r="W21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4" i="1"/>
  <c r="K24" i="1"/>
  <c r="K19" i="1"/>
  <c r="K18" i="1"/>
  <c r="K17" i="1"/>
  <c r="K16" i="1"/>
  <c r="K15" i="1"/>
  <c r="K14" i="1"/>
  <c r="H19" i="1"/>
  <c r="H17" i="1"/>
  <c r="H15" i="1"/>
  <c r="C24" i="1"/>
  <c r="C21" i="1"/>
  <c r="C20" i="1"/>
  <c r="C19" i="1"/>
  <c r="C18" i="1"/>
  <c r="C17" i="1"/>
  <c r="C16" i="1"/>
  <c r="C15" i="1"/>
  <c r="C14" i="1"/>
  <c r="E45" i="1"/>
  <c r="E42" i="1"/>
  <c r="E34" i="1"/>
  <c r="E41" i="1"/>
  <c r="E35" i="1"/>
  <c r="E36" i="1"/>
  <c r="E37" i="1"/>
  <c r="E38" i="1"/>
  <c r="F38" i="1" s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C37" i="1" s="1"/>
  <c r="B38" i="1"/>
  <c r="C38" i="1" s="1"/>
  <c r="B39" i="1"/>
  <c r="B40" i="1"/>
  <c r="AE13" i="1"/>
  <c r="AE25" i="1" s="1"/>
  <c r="AD25" i="1"/>
  <c r="O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/>
  <c r="R13" i="1"/>
  <c r="P13" i="1"/>
  <c r="M13" i="1"/>
  <c r="F14" i="1"/>
  <c r="F15" i="1"/>
  <c r="F16" i="1"/>
  <c r="F17" i="1"/>
  <c r="F18" i="1"/>
  <c r="F19" i="1"/>
  <c r="F21" i="1"/>
  <c r="P16" i="1"/>
  <c r="P16" i="5"/>
  <c r="P16" i="4"/>
  <c r="AE16" i="7"/>
  <c r="L37" i="4"/>
  <c r="M37" i="4" s="1"/>
  <c r="F22" i="1"/>
  <c r="F23" i="1"/>
  <c r="F24" i="1"/>
  <c r="C22" i="1"/>
  <c r="C23" i="1"/>
  <c r="O34" i="6"/>
  <c r="F22" i="6"/>
  <c r="C22" i="6"/>
  <c r="F45" i="1"/>
  <c r="M18" i="6"/>
  <c r="P19" i="6"/>
  <c r="P14" i="6"/>
  <c r="Z21" i="6"/>
  <c r="H22" i="6"/>
  <c r="K22" i="6"/>
  <c r="M13" i="5"/>
  <c r="H22" i="5"/>
  <c r="K22" i="5"/>
  <c r="U25" i="5"/>
  <c r="H19" i="4"/>
  <c r="H22" i="4"/>
  <c r="K22" i="4"/>
  <c r="Z21" i="4"/>
  <c r="L34" i="1"/>
  <c r="M34" i="1" s="1"/>
  <c r="F20" i="1"/>
  <c r="O34" i="1"/>
  <c r="F13" i="1"/>
  <c r="C13" i="1"/>
  <c r="H16" i="1"/>
  <c r="H20" i="1"/>
  <c r="H14" i="1"/>
  <c r="H18" i="1"/>
  <c r="H24" i="1"/>
  <c r="C20" i="6"/>
  <c r="C13" i="6"/>
  <c r="F14" i="6"/>
  <c r="K15" i="6"/>
  <c r="R16" i="6"/>
  <c r="U16" i="6"/>
  <c r="U13" i="6"/>
  <c r="H18" i="6"/>
  <c r="H24" i="6"/>
  <c r="K19" i="6"/>
  <c r="K14" i="6"/>
  <c r="K18" i="6"/>
  <c r="K13" i="6"/>
  <c r="T25" i="7"/>
  <c r="O37" i="7"/>
  <c r="F13" i="6"/>
  <c r="W19" i="6"/>
  <c r="W18" i="6"/>
  <c r="K24" i="6"/>
  <c r="F43" i="6"/>
  <c r="H14" i="5"/>
  <c r="H24" i="5"/>
  <c r="H18" i="5"/>
  <c r="K15" i="5"/>
  <c r="K18" i="5"/>
  <c r="K14" i="5"/>
  <c r="P15" i="5"/>
  <c r="P18" i="5"/>
  <c r="P13" i="5"/>
  <c r="P19" i="5"/>
  <c r="P14" i="5"/>
  <c r="H15" i="5"/>
  <c r="K13" i="5"/>
  <c r="R16" i="5"/>
  <c r="H13" i="5"/>
  <c r="K19" i="5"/>
  <c r="K20" i="5"/>
  <c r="C14" i="5"/>
  <c r="C13" i="5"/>
  <c r="E25" i="7"/>
  <c r="O34" i="7" s="1"/>
  <c r="F23" i="7"/>
  <c r="F43" i="5"/>
  <c r="AE21" i="5"/>
  <c r="AE20" i="5"/>
  <c r="C20" i="5"/>
  <c r="C25" i="5" s="1"/>
  <c r="F21" i="5"/>
  <c r="F20" i="5"/>
  <c r="P21" i="5"/>
  <c r="C43" i="6"/>
  <c r="B36" i="7"/>
  <c r="Y25" i="7"/>
  <c r="O39" i="7" s="1"/>
  <c r="P39" i="7" s="1"/>
  <c r="Z20" i="7"/>
  <c r="P15" i="4"/>
  <c r="H15" i="4"/>
  <c r="H18" i="4"/>
  <c r="H14" i="4"/>
  <c r="K15" i="4"/>
  <c r="K14" i="4"/>
  <c r="K18" i="4"/>
  <c r="C15" i="4"/>
  <c r="F15" i="4"/>
  <c r="P13" i="4"/>
  <c r="P18" i="4"/>
  <c r="H24" i="4"/>
  <c r="K19" i="4"/>
  <c r="K24" i="4"/>
  <c r="C14" i="4"/>
  <c r="F14" i="4"/>
  <c r="F20" i="4"/>
  <c r="AD25" i="7"/>
  <c r="O38" i="7" s="1"/>
  <c r="W17" i="4"/>
  <c r="O38" i="4"/>
  <c r="E38" i="7"/>
  <c r="F38" i="7" s="1"/>
  <c r="Z17" i="4"/>
  <c r="C18" i="4"/>
  <c r="C20" i="4"/>
  <c r="H13" i="4"/>
  <c r="W20" i="4"/>
  <c r="P18" i="7"/>
  <c r="F43" i="4"/>
  <c r="K22" i="7"/>
  <c r="Z14" i="7"/>
  <c r="C24" i="7"/>
  <c r="E37" i="7"/>
  <c r="F37" i="7" s="1"/>
  <c r="E39" i="7"/>
  <c r="E35" i="7"/>
  <c r="E40" i="7"/>
  <c r="E45" i="7"/>
  <c r="F45" i="7" s="1"/>
  <c r="E36" i="7"/>
  <c r="D37" i="7"/>
  <c r="C35" i="1"/>
  <c r="R17" i="7"/>
  <c r="H22" i="7"/>
  <c r="P17" i="7"/>
  <c r="P16" i="7"/>
  <c r="Z16" i="7"/>
  <c r="P39" i="1"/>
  <c r="F37" i="1"/>
  <c r="M16" i="7"/>
  <c r="F43" i="1"/>
  <c r="F44" i="1"/>
  <c r="F24" i="7"/>
  <c r="C22" i="7"/>
  <c r="C23" i="7"/>
  <c r="C44" i="1"/>
  <c r="F15" i="7"/>
  <c r="F22" i="7"/>
  <c r="F35" i="1"/>
  <c r="C36" i="6"/>
  <c r="C43" i="4"/>
  <c r="C45" i="1"/>
  <c r="C15" i="7"/>
  <c r="K24" i="7"/>
  <c r="C37" i="6"/>
  <c r="F36" i="6"/>
  <c r="U13" i="7"/>
  <c r="U16" i="7"/>
  <c r="F45" i="6"/>
  <c r="P34" i="6"/>
  <c r="F45" i="5"/>
  <c r="R16" i="7"/>
  <c r="C36" i="5"/>
  <c r="C37" i="5"/>
  <c r="F36" i="5"/>
  <c r="F18" i="7"/>
  <c r="F35" i="5"/>
  <c r="F21" i="7"/>
  <c r="F20" i="7"/>
  <c r="W20" i="7"/>
  <c r="Z21" i="7"/>
  <c r="AE21" i="7"/>
  <c r="AE17" i="7"/>
  <c r="F36" i="4"/>
  <c r="K18" i="7"/>
  <c r="C38" i="4"/>
  <c r="C45" i="4"/>
  <c r="K15" i="7"/>
  <c r="K16" i="7"/>
  <c r="AB17" i="7"/>
  <c r="C20" i="7"/>
  <c r="C18" i="7"/>
  <c r="C40" i="4"/>
  <c r="R13" i="7"/>
  <c r="M18" i="7"/>
  <c r="F40" i="4"/>
  <c r="H15" i="7"/>
  <c r="H18" i="7"/>
  <c r="P34" i="1"/>
  <c r="C38" i="7"/>
  <c r="P37" i="7"/>
  <c r="H20" i="4" l="1"/>
  <c r="M14" i="6"/>
  <c r="M13" i="6"/>
  <c r="B39" i="7"/>
  <c r="Z18" i="6"/>
  <c r="Z25" i="6" s="1"/>
  <c r="O38" i="6"/>
  <c r="H14" i="6"/>
  <c r="H19" i="6"/>
  <c r="K21" i="6"/>
  <c r="L35" i="6"/>
  <c r="L40" i="6" s="1"/>
  <c r="M35" i="6" s="1"/>
  <c r="H21" i="6"/>
  <c r="H13" i="6"/>
  <c r="H25" i="6" s="1"/>
  <c r="W20" i="6"/>
  <c r="W25" i="6" s="1"/>
  <c r="P20" i="6"/>
  <c r="P25" i="6" s="1"/>
  <c r="M21" i="6"/>
  <c r="M20" i="6"/>
  <c r="M25" i="6" s="1"/>
  <c r="O35" i="6"/>
  <c r="D46" i="6"/>
  <c r="K21" i="5"/>
  <c r="D34" i="7"/>
  <c r="W18" i="5"/>
  <c r="E46" i="5"/>
  <c r="F34" i="5" s="1"/>
  <c r="M25" i="5"/>
  <c r="W20" i="5"/>
  <c r="D42" i="7"/>
  <c r="H21" i="5"/>
  <c r="H25" i="5" s="1"/>
  <c r="H20" i="5"/>
  <c r="Z20" i="1"/>
  <c r="W19" i="1"/>
  <c r="W20" i="1"/>
  <c r="W25" i="1"/>
  <c r="F14" i="7"/>
  <c r="F13" i="7"/>
  <c r="B25" i="7"/>
  <c r="L34" i="7" s="1"/>
  <c r="O34" i="4"/>
  <c r="C13" i="7"/>
  <c r="C13" i="4"/>
  <c r="D35" i="7"/>
  <c r="P14" i="4"/>
  <c r="E34" i="7"/>
  <c r="M13" i="4"/>
  <c r="M20" i="4"/>
  <c r="M14" i="4"/>
  <c r="M21" i="4"/>
  <c r="J25" i="7"/>
  <c r="K14" i="7" s="1"/>
  <c r="K21" i="4"/>
  <c r="K13" i="4"/>
  <c r="K20" i="4"/>
  <c r="L35" i="4"/>
  <c r="L40" i="4" s="1"/>
  <c r="M38" i="4" s="1"/>
  <c r="Z18" i="4"/>
  <c r="Z25" i="4" s="1"/>
  <c r="W25" i="4"/>
  <c r="P20" i="4"/>
  <c r="P21" i="4"/>
  <c r="B41" i="7"/>
  <c r="E42" i="7"/>
  <c r="B46" i="4"/>
  <c r="C35" i="4" s="1"/>
  <c r="H25" i="4"/>
  <c r="AC25" i="7"/>
  <c r="N38" i="7" s="1"/>
  <c r="D39" i="7"/>
  <c r="K25" i="5"/>
  <c r="U25" i="1"/>
  <c r="U25" i="4"/>
  <c r="D46" i="5"/>
  <c r="R25" i="6"/>
  <c r="B37" i="7"/>
  <c r="C37" i="7" s="1"/>
  <c r="H16" i="7"/>
  <c r="H24" i="7"/>
  <c r="AE20" i="7"/>
  <c r="D25" i="7"/>
  <c r="N34" i="7" s="1"/>
  <c r="C25" i="4"/>
  <c r="F25" i="4"/>
  <c r="K25" i="4"/>
  <c r="C25" i="1"/>
  <c r="E46" i="4"/>
  <c r="F34" i="4" s="1"/>
  <c r="Z25" i="5"/>
  <c r="AB25" i="5"/>
  <c r="B46" i="5"/>
  <c r="C39" i="5" s="1"/>
  <c r="AB25" i="6"/>
  <c r="B46" i="6"/>
  <c r="C39" i="6" s="1"/>
  <c r="N40" i="6"/>
  <c r="AB25" i="4"/>
  <c r="D36" i="7"/>
  <c r="O40" i="4"/>
  <c r="P35" i="4" s="1"/>
  <c r="F25" i="1"/>
  <c r="R25" i="4"/>
  <c r="W14" i="7"/>
  <c r="V25" i="7"/>
  <c r="L39" i="7" s="1"/>
  <c r="M39" i="7" s="1"/>
  <c r="B35" i="7"/>
  <c r="D46" i="4"/>
  <c r="AE25" i="4"/>
  <c r="R25" i="5"/>
  <c r="AE25" i="5"/>
  <c r="E46" i="6"/>
  <c r="F25" i="5"/>
  <c r="F25" i="6"/>
  <c r="M15" i="1"/>
  <c r="M25" i="1" s="1"/>
  <c r="AB25" i="1"/>
  <c r="U25" i="7"/>
  <c r="O25" i="7"/>
  <c r="P19" i="7" s="1"/>
  <c r="B43" i="7"/>
  <c r="C43" i="7" s="1"/>
  <c r="D43" i="7"/>
  <c r="N25" i="7"/>
  <c r="N36" i="7" s="1"/>
  <c r="E44" i="7"/>
  <c r="F44" i="7" s="1"/>
  <c r="U25" i="6"/>
  <c r="B40" i="7"/>
  <c r="C34" i="5"/>
  <c r="C34" i="6"/>
  <c r="W25" i="5"/>
  <c r="P25" i="5"/>
  <c r="K25" i="6"/>
  <c r="C25" i="6"/>
  <c r="R25" i="1"/>
  <c r="N40" i="4"/>
  <c r="Z18" i="1"/>
  <c r="AE19" i="7"/>
  <c r="Z19" i="1"/>
  <c r="D40" i="7"/>
  <c r="AA25" i="7"/>
  <c r="AB19" i="7" s="1"/>
  <c r="B42" i="7"/>
  <c r="L25" i="7"/>
  <c r="M14" i="7" s="1"/>
  <c r="E46" i="1"/>
  <c r="K21" i="1"/>
  <c r="H21" i="1"/>
  <c r="H25" i="1" s="1"/>
  <c r="L35" i="1"/>
  <c r="L38" i="1"/>
  <c r="E41" i="7"/>
  <c r="D41" i="7"/>
  <c r="O35" i="1"/>
  <c r="O40" i="1" s="1"/>
  <c r="K20" i="1"/>
  <c r="I25" i="7"/>
  <c r="N35" i="7" s="1"/>
  <c r="G25" i="7"/>
  <c r="H19" i="7" s="1"/>
  <c r="B46" i="1"/>
  <c r="C40" i="1" s="1"/>
  <c r="D46" i="1"/>
  <c r="P25" i="1"/>
  <c r="L40" i="1"/>
  <c r="M35" i="1" s="1"/>
  <c r="B34" i="7"/>
  <c r="N40" i="1"/>
  <c r="AE18" i="7"/>
  <c r="Z25" i="7"/>
  <c r="O40" i="5"/>
  <c r="P35" i="5" s="1"/>
  <c r="P34" i="5"/>
  <c r="R25" i="7"/>
  <c r="L40" i="5"/>
  <c r="M36" i="5" s="1"/>
  <c r="M37" i="5"/>
  <c r="N40" i="5"/>
  <c r="W25" i="7"/>
  <c r="M34" i="6"/>
  <c r="B44" i="7"/>
  <c r="C44" i="7" s="1"/>
  <c r="M25" i="4" l="1"/>
  <c r="C35" i="6"/>
  <c r="F41" i="6"/>
  <c r="F39" i="6"/>
  <c r="O40" i="6"/>
  <c r="P36" i="6" s="1"/>
  <c r="H14" i="7"/>
  <c r="F35" i="6"/>
  <c r="O35" i="7"/>
  <c r="K19" i="7"/>
  <c r="F40" i="6"/>
  <c r="C41" i="6"/>
  <c r="C40" i="6"/>
  <c r="F34" i="6"/>
  <c r="P38" i="6"/>
  <c r="C42" i="6"/>
  <c r="M36" i="6"/>
  <c r="M38" i="6"/>
  <c r="P35" i="6"/>
  <c r="P40" i="6" s="1"/>
  <c r="F42" i="6"/>
  <c r="E46" i="7"/>
  <c r="F40" i="7" s="1"/>
  <c r="K13" i="7"/>
  <c r="F42" i="5"/>
  <c r="F39" i="5"/>
  <c r="F41" i="5"/>
  <c r="F40" i="5"/>
  <c r="M19" i="7"/>
  <c r="C41" i="5"/>
  <c r="C40" i="5"/>
  <c r="P38" i="5"/>
  <c r="M35" i="5"/>
  <c r="M38" i="5"/>
  <c r="P36" i="5"/>
  <c r="K21" i="7"/>
  <c r="C42" i="5"/>
  <c r="F25" i="7"/>
  <c r="D46" i="7"/>
  <c r="C14" i="7"/>
  <c r="C25" i="7" s="1"/>
  <c r="P34" i="4"/>
  <c r="M34" i="4"/>
  <c r="P25" i="4"/>
  <c r="P14" i="7"/>
  <c r="P13" i="7"/>
  <c r="M13" i="7"/>
  <c r="F35" i="4"/>
  <c r="K20" i="7"/>
  <c r="C42" i="4"/>
  <c r="C34" i="4"/>
  <c r="F42" i="4"/>
  <c r="F39" i="4"/>
  <c r="C39" i="4"/>
  <c r="P38" i="4"/>
  <c r="F41" i="4"/>
  <c r="P36" i="4"/>
  <c r="M35" i="4"/>
  <c r="M36" i="4"/>
  <c r="C41" i="4"/>
  <c r="N40" i="7"/>
  <c r="O36" i="7"/>
  <c r="P21" i="7"/>
  <c r="P15" i="7"/>
  <c r="AE25" i="7"/>
  <c r="K25" i="1"/>
  <c r="P20" i="7"/>
  <c r="Z25" i="1"/>
  <c r="F39" i="1"/>
  <c r="F40" i="1"/>
  <c r="L38" i="7"/>
  <c r="AB18" i="7"/>
  <c r="AB20" i="7"/>
  <c r="F34" i="1"/>
  <c r="F41" i="1"/>
  <c r="L36" i="7"/>
  <c r="M15" i="7"/>
  <c r="M20" i="7"/>
  <c r="M21" i="7"/>
  <c r="F36" i="1"/>
  <c r="F42" i="1"/>
  <c r="L35" i="7"/>
  <c r="H21" i="7"/>
  <c r="C41" i="1"/>
  <c r="C42" i="1"/>
  <c r="H20" i="7"/>
  <c r="H13" i="7"/>
  <c r="C34" i="1"/>
  <c r="C39" i="1"/>
  <c r="C36" i="1"/>
  <c r="M36" i="1"/>
  <c r="P38" i="1"/>
  <c r="P36" i="1"/>
  <c r="M38" i="1"/>
  <c r="P35" i="1"/>
  <c r="B46" i="7"/>
  <c r="C35" i="7" s="1"/>
  <c r="O40" i="7" l="1"/>
  <c r="C46" i="6"/>
  <c r="F46" i="6"/>
  <c r="M40" i="6"/>
  <c r="F41" i="7"/>
  <c r="F36" i="7"/>
  <c r="F42" i="7"/>
  <c r="F35" i="7"/>
  <c r="F34" i="7"/>
  <c r="F39" i="7"/>
  <c r="K25" i="7"/>
  <c r="F46" i="5"/>
  <c r="C46" i="5"/>
  <c r="M40" i="5"/>
  <c r="P40" i="5"/>
  <c r="P25" i="7"/>
  <c r="P38" i="7"/>
  <c r="P34" i="7"/>
  <c r="C46" i="4"/>
  <c r="P36" i="7"/>
  <c r="P40" i="4"/>
  <c r="P35" i="7"/>
  <c r="M40" i="4"/>
  <c r="F46" i="4"/>
  <c r="H25" i="7"/>
  <c r="L40" i="7"/>
  <c r="C42" i="7"/>
  <c r="C40" i="7"/>
  <c r="AB25" i="7"/>
  <c r="F46" i="1"/>
  <c r="M25" i="7"/>
  <c r="P40" i="1"/>
  <c r="C36" i="7"/>
  <c r="C41" i="7"/>
  <c r="M40" i="1"/>
  <c r="C46" i="1"/>
  <c r="C39" i="7"/>
  <c r="C34" i="7"/>
  <c r="F46" i="7" l="1"/>
  <c r="M35" i="7"/>
  <c r="M34" i="7"/>
  <c r="P40" i="7"/>
  <c r="M36" i="7"/>
  <c r="M38" i="7"/>
  <c r="C46" i="7"/>
  <c r="M40" i="7" l="1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<sst xmlns="http://schemas.openxmlformats.org/spreadsheetml/2006/main" count="457" uniqueCount="62">
  <si>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</si>
  <si>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</si>
  <si>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</si>
  <si>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</si>
  <si>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</si>
  <si>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</si>
  <si>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</si>
  <si>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</si>
  <si>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</si>
  <si>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</si>
  <si>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</si>
  <si>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</si>
  <si>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</si>
  <si>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</si>
  <si>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</si>
  <si>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</si>
  <si>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</si>
  <si>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</si>
  <si>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</si>
  <si>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</si>
  <si>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</si>
  <si>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</si>
  <si>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</si>
  <si>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</si>
  <si>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</si>
  <si>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</si>
  <si>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</si>
  <si>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</si>
  <si>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</si>
  <si>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</si>
  <si>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</si>
  <si>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</si>
  <si>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</si>
  <si>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</si>
  <si>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</si>
  <si>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</si>
  <si>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</si>
  <si>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</si>
  <si>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</si>
  <si>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</si>
  <si>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</si>
  <si>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</si>
  <si>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</si>
  <si>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</si>
  <si>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</si>
  <si>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</si>
  <si>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</si>
  <si>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</si>
  <si>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</si>
  <si>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</si>
  <si>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</si>
  <si>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</si>
  <si>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</si>
  <si>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</si>
  <si>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</si>
  <si>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</si>
  <si>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</si>
  <si>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</si>
  <si>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</si>
  <si>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Consorci de l'Auditori i l'Orquestra (CAO)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</si>
  <si>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t>
  </si>
  <si>
    <t>https://bcnroc.ajuntament.barcelona.cat/jspui/bitstream/11703/135210/3/GM_Pressupost2024.pdf#page=247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</si>
</sst>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8-41AE-AC00-DDE22B43E047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8-41AE-AC00-DDE22B43E047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B8-41AE-AC00-DDE22B43E047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8-41AE-AC00-DDE22B43E047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8-41AE-AC00-DDE22B43E047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B8-41AE-AC00-DDE22B43E047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B8-41AE-AC00-DDE22B43E047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B8-41AE-AC00-DDE22B43E047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B8-41AE-AC00-DDE22B43E047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B8-41AE-AC00-DDE22B43E04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16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5</c:v>
                </c:pt>
                <c:pt idx="7">
                  <c:v>1014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B8-41AE-AC00-DDE22B43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56-46DB-8181-252BBE68BBFF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56-46DB-8181-252BBE68BBFF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56-46DB-8181-252BBE68BBFF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56-46DB-8181-252BBE68BBFF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56-46DB-8181-252BBE68BBFF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56-46DB-8181-252BBE68BBFF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56-46DB-8181-252BBE68BBFF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56-46DB-8181-252BBE68BBFF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56-46DB-8181-252BBE68BBFF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56-46DB-8181-252BBE68BBF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3020582.1543000001</c:v>
                </c:pt>
                <c:pt idx="1">
                  <c:v>685705.31749999989</c:v>
                </c:pt>
                <c:pt idx="2">
                  <c:v>33511.29</c:v>
                </c:pt>
                <c:pt idx="3">
                  <c:v>0</c:v>
                </c:pt>
                <c:pt idx="4">
                  <c:v>0</c:v>
                </c:pt>
                <c:pt idx="5">
                  <c:v>1485003.1199999999</c:v>
                </c:pt>
                <c:pt idx="6">
                  <c:v>588975.43999999994</c:v>
                </c:pt>
                <c:pt idx="7">
                  <c:v>4475182.87</c:v>
                </c:pt>
                <c:pt idx="8">
                  <c:v>13998.29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56-46DB-8181-252BBE68BB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1-4949-9874-89065ADDD870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1-4949-9874-89065ADDD870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1-4949-9874-89065ADDD870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1-4949-9874-89065ADDD8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1</c:v>
                </c:pt>
                <c:pt idx="1">
                  <c:v>737</c:v>
                </c:pt>
                <c:pt idx="2">
                  <c:v>155</c:v>
                </c:pt>
                <c:pt idx="3">
                  <c:v>0</c:v>
                </c:pt>
                <c:pt idx="4">
                  <c:v>213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31-4949-9874-89065ADDD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F-4E9B-9FE3-399545D728CC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CF-4E9B-9FE3-399545D728CC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CF-4E9B-9FE3-399545D728CC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CF-4E9B-9FE3-399545D728CC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CF-4E9B-9FE3-399545D728CC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CF-4E9B-9FE3-399545D728C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255700.65</c:v>
                </c:pt>
                <c:pt idx="1">
                  <c:v>5390289.9547000006</c:v>
                </c:pt>
                <c:pt idx="2">
                  <c:v>1745329.3170999999</c:v>
                </c:pt>
                <c:pt idx="3">
                  <c:v>0</c:v>
                </c:pt>
                <c:pt idx="4">
                  <c:v>2911638.5599999996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F-4E9B-9FE3-399545D728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17" zoomScale="70" zoomScaleNormal="70" workbookViewId="0">
      <selection activeCell="I34" sqref="I3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53</v>
      </c>
      <c r="C7" s="31"/>
      <c r="D7" s="31"/>
      <c r="E7" s="31"/>
      <c r="F7" s="31"/>
      <c r="H7" s="69"/>
      <c r="I7" s="84" t="s">
        <v>46</v>
      </c>
      <c r="J7" s="85">
        <v>45397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59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4</v>
      </c>
      <c r="H13" s="20">
        <f t="shared" ref="H13:H24" si="2">IF(G13,G13/$G$25,"")</f>
        <v>1.3745704467353952E-2</v>
      </c>
      <c r="I13" s="4">
        <v>1395101.8</v>
      </c>
      <c r="J13" s="5">
        <v>1688073.1700000002</v>
      </c>
      <c r="K13" s="21">
        <f t="shared" ref="K13:K24" si="3">IF(J13,J13/$J$25,"")</f>
        <v>0.57176732356102267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1</v>
      </c>
      <c r="M15" s="20">
        <f t="shared" si="4"/>
        <v>2.4390243902439025E-2</v>
      </c>
      <c r="N15" s="6">
        <v>27695.279999999999</v>
      </c>
      <c r="O15" s="7">
        <v>33511.29</v>
      </c>
      <c r="P15" s="21">
        <f t="shared" si="5"/>
        <v>0.17954395341102161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>
        <v>16</v>
      </c>
      <c r="W18" s="62">
        <f t="shared" si="8"/>
        <v>0.1951219512195122</v>
      </c>
      <c r="X18" s="65">
        <v>564582.93000000005</v>
      </c>
      <c r="Y18" s="66">
        <v>658721.92999999993</v>
      </c>
      <c r="Z18" s="63">
        <f t="shared" si="9"/>
        <v>0.46901526101496432</v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>
        <v>2</v>
      </c>
      <c r="W19" s="20">
        <f t="shared" si="8"/>
        <v>2.4390243902439025E-2</v>
      </c>
      <c r="X19" s="6">
        <v>280611.48</v>
      </c>
      <c r="Y19" s="7">
        <v>286542.48</v>
      </c>
      <c r="Z19" s="21">
        <f t="shared" si="9"/>
        <v>0.20402052812948737</v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275</v>
      </c>
      <c r="H20" s="62">
        <f t="shared" si="2"/>
        <v>0.94501718213058417</v>
      </c>
      <c r="I20" s="65">
        <v>1064773.06</v>
      </c>
      <c r="J20" s="66">
        <v>1260358.01</v>
      </c>
      <c r="K20" s="63">
        <f t="shared" si="3"/>
        <v>0.42689590647684816</v>
      </c>
      <c r="L20" s="64">
        <v>38</v>
      </c>
      <c r="M20" s="62">
        <f t="shared" si="4"/>
        <v>0.92682926829268297</v>
      </c>
      <c r="N20" s="65">
        <v>127076.49</v>
      </c>
      <c r="O20" s="66">
        <v>152543.23000000001</v>
      </c>
      <c r="P20" s="63">
        <f t="shared" si="5"/>
        <v>0.81728320754846362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64</v>
      </c>
      <c r="W20" s="62">
        <f t="shared" si="8"/>
        <v>0.78048780487804881</v>
      </c>
      <c r="X20" s="65">
        <v>402397.4</v>
      </c>
      <c r="Y20" s="66">
        <v>459214.26</v>
      </c>
      <c r="Z20" s="63">
        <f t="shared" si="9"/>
        <v>0.32696421085554828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12</v>
      </c>
      <c r="H21" s="20">
        <f t="shared" si="2"/>
        <v>4.1237113402061855E-2</v>
      </c>
      <c r="I21" s="91">
        <v>3791</v>
      </c>
      <c r="J21" s="91">
        <v>3946.65</v>
      </c>
      <c r="K21" s="21">
        <f t="shared" si="3"/>
        <v>1.3367699621291357E-3</v>
      </c>
      <c r="L21" s="2">
        <v>2</v>
      </c>
      <c r="M21" s="20">
        <f t="shared" si="4"/>
        <v>4.878048780487805E-2</v>
      </c>
      <c r="N21" s="6">
        <v>511.9</v>
      </c>
      <c r="O21" s="7">
        <v>592.20000000000005</v>
      </c>
      <c r="P21" s="21">
        <f t="shared" si="5"/>
        <v>3.1728390405146149E-3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291</v>
      </c>
      <c r="H25" s="17">
        <f t="shared" si="12"/>
        <v>0.99999999999999989</v>
      </c>
      <c r="I25" s="18">
        <f t="shared" si="12"/>
        <v>2463665.8600000003</v>
      </c>
      <c r="J25" s="18">
        <f t="shared" si="12"/>
        <v>2952377.83</v>
      </c>
      <c r="K25" s="19">
        <f t="shared" si="12"/>
        <v>1</v>
      </c>
      <c r="L25" s="16">
        <f t="shared" si="12"/>
        <v>41</v>
      </c>
      <c r="M25" s="17">
        <f t="shared" si="12"/>
        <v>1</v>
      </c>
      <c r="N25" s="18">
        <f t="shared" si="12"/>
        <v>155283.67000000001</v>
      </c>
      <c r="O25" s="18">
        <f t="shared" si="12"/>
        <v>186646.72000000003</v>
      </c>
      <c r="P25" s="19">
        <f t="shared" si="12"/>
        <v>0.99999999999999978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82</v>
      </c>
      <c r="W25" s="17">
        <f t="shared" si="12"/>
        <v>1</v>
      </c>
      <c r="X25" s="18">
        <f t="shared" si="12"/>
        <v>1247591.81</v>
      </c>
      <c r="Y25" s="18">
        <f t="shared" si="12"/>
        <v>1404478.67</v>
      </c>
      <c r="Z25" s="19">
        <f t="shared" si="12"/>
        <v>1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42" t="s">
        <v>60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3" t="s">
        <v>61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4</v>
      </c>
      <c r="C34" s="8">
        <f t="shared" ref="C34:C43" si="14">IF(B34,B34/$B$46,"")</f>
        <v>9.6618357487922701E-3</v>
      </c>
      <c r="D34" s="10">
        <f t="shared" ref="D34:D45" si="15">D13+I13+N13+S13+AC13+X13</f>
        <v>1395101.8</v>
      </c>
      <c r="E34" s="11">
        <f t="shared" ref="E34:E45" si="16">E13+J13+O13+T13+AD13+Y13</f>
        <v>1688073.1700000002</v>
      </c>
      <c r="F34" s="21">
        <f t="shared" ref="F34:F43" si="17">IF(E34,E34/$E$46,"")</f>
        <v>0.37153559450982415</v>
      </c>
      <c r="J34" s="99" t="s">
        <v>3</v>
      </c>
      <c r="K34" s="100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5" t="s">
        <v>1</v>
      </c>
      <c r="K35" s="96"/>
      <c r="L35" s="57">
        <f>G25</f>
        <v>291</v>
      </c>
      <c r="M35" s="8">
        <f t="shared" si="18"/>
        <v>0.70289855072463769</v>
      </c>
      <c r="N35" s="58">
        <f>I25</f>
        <v>2463665.8600000003</v>
      </c>
      <c r="O35" s="58">
        <f>J25</f>
        <v>2952377.83</v>
      </c>
      <c r="P35" s="56">
        <f t="shared" si="19"/>
        <v>0.649802077173393</v>
      </c>
    </row>
    <row r="36" spans="1:33" ht="30" customHeight="1" x14ac:dyDescent="0.3">
      <c r="A36" s="41" t="s">
        <v>19</v>
      </c>
      <c r="B36" s="12">
        <f t="shared" si="13"/>
        <v>1</v>
      </c>
      <c r="C36" s="8">
        <f t="shared" si="14"/>
        <v>2.4154589371980675E-3</v>
      </c>
      <c r="D36" s="13">
        <f t="shared" si="15"/>
        <v>27695.279999999999</v>
      </c>
      <c r="E36" s="14">
        <f t="shared" si="16"/>
        <v>33511.29</v>
      </c>
      <c r="F36" s="21">
        <f t="shared" si="17"/>
        <v>7.3756501046344592E-3</v>
      </c>
      <c r="G36" s="24"/>
      <c r="J36" s="95" t="s">
        <v>2</v>
      </c>
      <c r="K36" s="96"/>
      <c r="L36" s="57">
        <f>L25</f>
        <v>41</v>
      </c>
      <c r="M36" s="8">
        <f t="shared" si="18"/>
        <v>9.9033816425120769E-2</v>
      </c>
      <c r="N36" s="58">
        <f>N25</f>
        <v>155283.67000000001</v>
      </c>
      <c r="O36" s="58">
        <f>O25</f>
        <v>186646.72000000003</v>
      </c>
      <c r="P36" s="56">
        <f t="shared" si="19"/>
        <v>4.1079913661863761E-2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5" t="s">
        <v>5</v>
      </c>
      <c r="K38" s="96"/>
      <c r="L38" s="57">
        <f>V25</f>
        <v>82</v>
      </c>
      <c r="M38" s="8">
        <f t="shared" si="18"/>
        <v>0.19806763285024154</v>
      </c>
      <c r="N38" s="58">
        <f>X25</f>
        <v>1247591.81</v>
      </c>
      <c r="O38" s="58">
        <f>Y25</f>
        <v>1404478.67</v>
      </c>
      <c r="P38" s="56">
        <f t="shared" si="19"/>
        <v>0.30911800916474308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16</v>
      </c>
      <c r="C39" s="8">
        <f t="shared" si="14"/>
        <v>3.864734299516908E-2</v>
      </c>
      <c r="D39" s="13">
        <f t="shared" si="15"/>
        <v>564582.93000000005</v>
      </c>
      <c r="E39" s="22">
        <f t="shared" si="16"/>
        <v>658721.92999999993</v>
      </c>
      <c r="F39" s="21">
        <f t="shared" si="17"/>
        <v>0.14498106375282815</v>
      </c>
      <c r="G39" s="24"/>
      <c r="J39" s="95" t="s">
        <v>4</v>
      </c>
      <c r="K39" s="9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2</v>
      </c>
      <c r="C40" s="8">
        <f t="shared" si="14"/>
        <v>4.830917874396135E-3</v>
      </c>
      <c r="D40" s="13">
        <f t="shared" si="15"/>
        <v>280611.48</v>
      </c>
      <c r="E40" s="14">
        <f t="shared" si="16"/>
        <v>286542.48</v>
      </c>
      <c r="F40" s="21">
        <f t="shared" si="17"/>
        <v>6.3066419484126612E-2</v>
      </c>
      <c r="G40" s="24"/>
      <c r="J40" s="97" t="s">
        <v>0</v>
      </c>
      <c r="K40" s="98"/>
      <c r="L40" s="79">
        <f>SUM(L34:L39)</f>
        <v>414</v>
      </c>
      <c r="M40" s="17">
        <f>SUM(M34:M39)</f>
        <v>1</v>
      </c>
      <c r="N40" s="80">
        <f>SUM(N34:N39)</f>
        <v>3866541.3400000003</v>
      </c>
      <c r="O40" s="81">
        <f>SUM(O34:O39)</f>
        <v>4543503.2200000007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377</v>
      </c>
      <c r="C41" s="8">
        <f t="shared" si="14"/>
        <v>0.91062801932367154</v>
      </c>
      <c r="D41" s="13">
        <f t="shared" si="15"/>
        <v>1594246.9500000002</v>
      </c>
      <c r="E41" s="14">
        <f t="shared" si="16"/>
        <v>1872115.5</v>
      </c>
      <c r="F41" s="21">
        <f t="shared" si="17"/>
        <v>0.41204229629664491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89" t="s">
        <v>50</v>
      </c>
      <c r="B42" s="12">
        <f t="shared" si="13"/>
        <v>14</v>
      </c>
      <c r="C42" s="8">
        <f t="shared" si="14"/>
        <v>3.3816425120772944E-2</v>
      </c>
      <c r="D42" s="13">
        <f t="shared" si="15"/>
        <v>4302.8999999999996</v>
      </c>
      <c r="E42" s="14">
        <f t="shared" si="16"/>
        <v>4538.8500000000004</v>
      </c>
      <c r="F42" s="21">
        <f t="shared" si="17"/>
        <v>9.9897585194184155E-4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414</v>
      </c>
      <c r="C46" s="17">
        <f>SUM(C34:C45)</f>
        <v>1</v>
      </c>
      <c r="D46" s="18">
        <f>SUM(D34:D45)</f>
        <v>3866541.3400000003</v>
      </c>
      <c r="E46" s="18">
        <f>SUM(E34:E45)</f>
        <v>4543503.22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J22" sqref="J22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45811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de l'Auditori i l'Orquestra (CAO)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3</v>
      </c>
      <c r="H13" s="20">
        <f t="shared" ref="H13:H21" si="2">IF(G13,G13/$G$25,"")</f>
        <v>1.8749999999999999E-2</v>
      </c>
      <c r="I13" s="4">
        <v>329285.07</v>
      </c>
      <c r="J13" s="5">
        <v>382822.93470000004</v>
      </c>
      <c r="K13" s="21">
        <f t="shared" ref="K13:K21" si="3">IF(J13,J13/$J$25,"")</f>
        <v>0.41321051234581951</v>
      </c>
      <c r="L13" s="1">
        <v>1</v>
      </c>
      <c r="M13" s="20">
        <f t="shared" ref="M13:M21" si="4">IF(L13,L13/$L$25,"")</f>
        <v>3.3333333333333333E-2</v>
      </c>
      <c r="N13" s="4">
        <v>113363.76</v>
      </c>
      <c r="O13" s="5">
        <v>137170.1496</v>
      </c>
      <c r="P13" s="21">
        <f t="shared" ref="P13:P21" si="5">IF(O13,O13/$O$25,"")</f>
        <v>0.36395282382575578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>
        <v>1</v>
      </c>
      <c r="C14" s="20">
        <f t="shared" si="0"/>
        <v>1</v>
      </c>
      <c r="D14" s="6">
        <v>211322.85</v>
      </c>
      <c r="E14" s="7">
        <v>255700.65</v>
      </c>
      <c r="F14" s="21">
        <f t="shared" si="1"/>
        <v>1</v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>
        <v>2</v>
      </c>
      <c r="M14" s="20">
        <f t="shared" si="4"/>
        <v>6.6666666666666666E-2</v>
      </c>
      <c r="N14" s="6">
        <v>116207.75</v>
      </c>
      <c r="O14" s="7">
        <v>140611.3775</v>
      </c>
      <c r="P14" s="21">
        <f t="shared" si="5"/>
        <v>0.37308341539604428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>
        <v>5</v>
      </c>
      <c r="W18" s="62">
        <f t="shared" si="8"/>
        <v>0.12820512820512819</v>
      </c>
      <c r="X18" s="65">
        <v>97000</v>
      </c>
      <c r="Y18" s="66">
        <v>106700</v>
      </c>
      <c r="Z18" s="63">
        <f t="shared" si="9"/>
        <v>0.35015543028720425</v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155</v>
      </c>
      <c r="H20" s="62">
        <f t="shared" si="2"/>
        <v>0.96875</v>
      </c>
      <c r="I20" s="65">
        <v>453867.23</v>
      </c>
      <c r="J20" s="66">
        <v>538555.28</v>
      </c>
      <c r="K20" s="21">
        <f t="shared" si="3"/>
        <v>0.58130452228453244</v>
      </c>
      <c r="L20" s="64">
        <v>27</v>
      </c>
      <c r="M20" s="62">
        <f t="shared" si="4"/>
        <v>0.9</v>
      </c>
      <c r="N20" s="65">
        <v>82831.740000000005</v>
      </c>
      <c r="O20" s="66">
        <v>99108.39</v>
      </c>
      <c r="P20" s="63">
        <f t="shared" si="5"/>
        <v>0.26296376077819988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34</v>
      </c>
      <c r="W20" s="62">
        <f t="shared" si="8"/>
        <v>0.87179487179487181</v>
      </c>
      <c r="X20" s="65">
        <v>175940.5</v>
      </c>
      <c r="Y20" s="66">
        <v>198021.82</v>
      </c>
      <c r="Z20" s="63">
        <f t="shared" si="9"/>
        <v>0.64984456971279581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2</v>
      </c>
      <c r="H21" s="20">
        <f t="shared" si="2"/>
        <v>1.2500000000000001E-2</v>
      </c>
      <c r="I21" s="6">
        <v>4460</v>
      </c>
      <c r="J21" s="7">
        <v>5081.6000000000004</v>
      </c>
      <c r="K21" s="21">
        <f t="shared" si="3"/>
        <v>5.4849653696479967E-3</v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1</v>
      </c>
      <c r="C25" s="17">
        <f t="shared" si="32"/>
        <v>1</v>
      </c>
      <c r="D25" s="18">
        <f t="shared" si="32"/>
        <v>211322.85</v>
      </c>
      <c r="E25" s="18">
        <f t="shared" si="32"/>
        <v>255700.65</v>
      </c>
      <c r="F25" s="19">
        <f t="shared" si="32"/>
        <v>1</v>
      </c>
      <c r="G25" s="16">
        <f t="shared" si="32"/>
        <v>160</v>
      </c>
      <c r="H25" s="17">
        <f t="shared" si="32"/>
        <v>1</v>
      </c>
      <c r="I25" s="18">
        <f t="shared" si="32"/>
        <v>787612.3</v>
      </c>
      <c r="J25" s="18">
        <f t="shared" si="32"/>
        <v>926459.8147000001</v>
      </c>
      <c r="K25" s="19">
        <f t="shared" si="32"/>
        <v>1</v>
      </c>
      <c r="L25" s="16">
        <f t="shared" si="32"/>
        <v>30</v>
      </c>
      <c r="M25" s="17">
        <f t="shared" si="32"/>
        <v>1</v>
      </c>
      <c r="N25" s="18">
        <f t="shared" si="32"/>
        <v>312403.25</v>
      </c>
      <c r="O25" s="18">
        <f t="shared" si="32"/>
        <v>376889.91710000002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39</v>
      </c>
      <c r="W25" s="17">
        <f t="shared" si="32"/>
        <v>1</v>
      </c>
      <c r="X25" s="18">
        <f t="shared" si="32"/>
        <v>272940.5</v>
      </c>
      <c r="Y25" s="18">
        <f t="shared" si="32"/>
        <v>304721.82</v>
      </c>
      <c r="Z25" s="19">
        <f t="shared" si="32"/>
        <v>1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3" t="str">
        <f>'CONTRACTACIO 1r TR 2024'!A28:Q28</f>
        <v>https://bcnroc.ajuntament.barcelona.cat/jspui/bitstream/11703/135210/3/GM_Pressupost2024.pdf#page=247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27"/>
      <c r="C32" s="128"/>
      <c r="D32" s="128"/>
      <c r="E32" s="128"/>
      <c r="F32" s="129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4</v>
      </c>
      <c r="C34" s="8">
        <f t="shared" ref="C34:C45" si="34">IF(B34,B34/$B$46,"")</f>
        <v>1.7391304347826087E-2</v>
      </c>
      <c r="D34" s="10">
        <f t="shared" ref="D34:D45" si="35">D13+I13+N13+S13+AC13+X13</f>
        <v>442648.83</v>
      </c>
      <c r="E34" s="11">
        <f t="shared" ref="E34:E45" si="36">E13+J13+O13+T13+AD13+Y13</f>
        <v>519993.08430000005</v>
      </c>
      <c r="F34" s="21">
        <f t="shared" ref="F34:F42" si="37">IF(E34,E34/$E$46,"")</f>
        <v>0.2790003433884245</v>
      </c>
      <c r="J34" s="99" t="s">
        <v>3</v>
      </c>
      <c r="K34" s="100"/>
      <c r="L34" s="54">
        <f>B25</f>
        <v>1</v>
      </c>
      <c r="M34" s="8">
        <f t="shared" ref="M34:M39" si="38">IF(L34,L34/$L$40,"")</f>
        <v>4.3478260869565218E-3</v>
      </c>
      <c r="N34" s="55">
        <f>D25</f>
        <v>211322.85</v>
      </c>
      <c r="O34" s="55">
        <f>E25</f>
        <v>255700.65</v>
      </c>
      <c r="P34" s="56">
        <f t="shared" ref="P34:P39" si="39">IF(O34,O34/$O$40,"")</f>
        <v>0.13719522683783381</v>
      </c>
    </row>
    <row r="35" spans="1:33" s="24" customFormat="1" ht="30" customHeight="1" x14ac:dyDescent="0.3">
      <c r="A35" s="41" t="s">
        <v>18</v>
      </c>
      <c r="B35" s="12">
        <f t="shared" si="33"/>
        <v>3</v>
      </c>
      <c r="C35" s="8">
        <f t="shared" si="34"/>
        <v>1.3043478260869565E-2</v>
      </c>
      <c r="D35" s="13">
        <f t="shared" si="35"/>
        <v>327530.59999999998</v>
      </c>
      <c r="E35" s="14">
        <f t="shared" si="36"/>
        <v>396312.02749999997</v>
      </c>
      <c r="F35" s="21">
        <f t="shared" si="37"/>
        <v>0.21263973521938379</v>
      </c>
      <c r="J35" s="95" t="s">
        <v>1</v>
      </c>
      <c r="K35" s="96"/>
      <c r="L35" s="57">
        <f>G25</f>
        <v>160</v>
      </c>
      <c r="M35" s="8">
        <f t="shared" si="38"/>
        <v>0.69565217391304346</v>
      </c>
      <c r="N35" s="58">
        <f>I25</f>
        <v>787612.3</v>
      </c>
      <c r="O35" s="58">
        <f>J25</f>
        <v>926459.8147000001</v>
      </c>
      <c r="P35" s="56">
        <f t="shared" si="39"/>
        <v>0.49708854644641692</v>
      </c>
    </row>
    <row r="36" spans="1:33" ht="30" customHeight="1" x14ac:dyDescent="0.3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95" t="s">
        <v>2</v>
      </c>
      <c r="K36" s="96"/>
      <c r="L36" s="57">
        <f>L25</f>
        <v>30</v>
      </c>
      <c r="M36" s="8">
        <f t="shared" si="38"/>
        <v>0.13043478260869565</v>
      </c>
      <c r="N36" s="58">
        <f>N25</f>
        <v>312403.25</v>
      </c>
      <c r="O36" s="58">
        <f>O25</f>
        <v>376889.91710000002</v>
      </c>
      <c r="P36" s="56">
        <f t="shared" si="39"/>
        <v>0.20221887456847248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5" t="s">
        <v>34</v>
      </c>
      <c r="K37" s="9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5" t="s">
        <v>5</v>
      </c>
      <c r="K38" s="96"/>
      <c r="L38" s="57">
        <f>V25</f>
        <v>39</v>
      </c>
      <c r="M38" s="8">
        <f t="shared" si="38"/>
        <v>0.16956521739130434</v>
      </c>
      <c r="N38" s="58">
        <f>X25</f>
        <v>272940.5</v>
      </c>
      <c r="O38" s="58">
        <f>Y25</f>
        <v>304721.82</v>
      </c>
      <c r="P38" s="56">
        <f t="shared" si="39"/>
        <v>0.16349735214727676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5</v>
      </c>
      <c r="C39" s="8">
        <f t="shared" si="34"/>
        <v>2.1739130434782608E-2</v>
      </c>
      <c r="D39" s="13">
        <f t="shared" si="35"/>
        <v>97000</v>
      </c>
      <c r="E39" s="22">
        <f t="shared" si="36"/>
        <v>106700</v>
      </c>
      <c r="F39" s="21">
        <f t="shared" si="37"/>
        <v>5.7249485691948251E-2</v>
      </c>
      <c r="G39" s="24"/>
      <c r="J39" s="95" t="s">
        <v>4</v>
      </c>
      <c r="K39" s="9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0</v>
      </c>
      <c r="C40" s="8" t="str">
        <f t="shared" si="34"/>
        <v/>
      </c>
      <c r="D40" s="13">
        <f t="shared" si="35"/>
        <v>0</v>
      </c>
      <c r="E40" s="14">
        <f t="shared" si="36"/>
        <v>0</v>
      </c>
      <c r="F40" s="21" t="str">
        <f t="shared" si="37"/>
        <v/>
      </c>
      <c r="G40" s="24"/>
      <c r="J40" s="97" t="s">
        <v>0</v>
      </c>
      <c r="K40" s="98"/>
      <c r="L40" s="79">
        <f>SUM(L34:L39)</f>
        <v>230</v>
      </c>
      <c r="M40" s="17">
        <f>SUM(M34:M39)</f>
        <v>1</v>
      </c>
      <c r="N40" s="80">
        <f>SUM(N34:N39)</f>
        <v>1584278.9</v>
      </c>
      <c r="O40" s="81">
        <f>SUM(O34:O39)</f>
        <v>1863772.2018000002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216</v>
      </c>
      <c r="C41" s="8">
        <f t="shared" si="34"/>
        <v>0.93913043478260871</v>
      </c>
      <c r="D41" s="13">
        <f t="shared" si="35"/>
        <v>712639.47</v>
      </c>
      <c r="E41" s="14">
        <f t="shared" si="36"/>
        <v>835685.49</v>
      </c>
      <c r="F41" s="21">
        <f t="shared" si="37"/>
        <v>0.44838392223733614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33"/>
        <v>2</v>
      </c>
      <c r="C42" s="8">
        <f t="shared" si="34"/>
        <v>8.6956521739130436E-3</v>
      </c>
      <c r="D42" s="13">
        <f t="shared" si="35"/>
        <v>4460</v>
      </c>
      <c r="E42" s="14">
        <f t="shared" si="36"/>
        <v>5081.6000000000004</v>
      </c>
      <c r="F42" s="21">
        <f t="shared" si="37"/>
        <v>2.7265134629072562E-3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230</v>
      </c>
      <c r="C46" s="17">
        <f>SUM(C34:C45)</f>
        <v>1</v>
      </c>
      <c r="D46" s="18">
        <f>SUM(D34:D45)</f>
        <v>1584278.9</v>
      </c>
      <c r="E46" s="18">
        <f>SUM(E34:E45)</f>
        <v>1863772.2018000002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36" zoomScale="80" zoomScaleNormal="80" workbookViewId="0">
      <selection activeCell="I44" sqref="I4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de l'Auditori i l'Orquestra (CAO)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5</v>
      </c>
      <c r="H13" s="20">
        <f t="shared" ref="H13:H23" si="2">IF(G13,G13/$G$25,"")</f>
        <v>6.097560975609756E-2</v>
      </c>
      <c r="I13" s="4">
        <v>77657.05</v>
      </c>
      <c r="J13" s="5">
        <v>93733.64</v>
      </c>
      <c r="K13" s="21">
        <f t="shared" ref="K13:K23" si="3">IF(J13,J13/$J$25,"")</f>
        <v>0.2812392107185393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>
        <v>4</v>
      </c>
      <c r="W18" s="62">
        <f t="shared" si="8"/>
        <v>0.11428571428571428</v>
      </c>
      <c r="X18" s="65">
        <v>49200</v>
      </c>
      <c r="Y18" s="66">
        <v>59522</v>
      </c>
      <c r="Z18" s="63">
        <f t="shared" si="9"/>
        <v>0.23904036550099983</v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>
        <v>2</v>
      </c>
      <c r="M19" s="20">
        <f t="shared" si="4"/>
        <v>7.407407407407407E-2</v>
      </c>
      <c r="N19" s="6">
        <v>80327.909999999989</v>
      </c>
      <c r="O19" s="7">
        <v>97196.76</v>
      </c>
      <c r="P19" s="21">
        <f t="shared" si="5"/>
        <v>0.52696045582948292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73</v>
      </c>
      <c r="H20" s="62">
        <f t="shared" si="2"/>
        <v>0.8902439024390244</v>
      </c>
      <c r="I20" s="65">
        <v>200166.01</v>
      </c>
      <c r="J20" s="66">
        <v>238540.41</v>
      </c>
      <c r="K20" s="63">
        <f t="shared" si="3"/>
        <v>0.71571867509761455</v>
      </c>
      <c r="L20" s="64">
        <v>25</v>
      </c>
      <c r="M20" s="62">
        <f t="shared" si="4"/>
        <v>0.92592592592592593</v>
      </c>
      <c r="N20" s="65">
        <v>72146.06</v>
      </c>
      <c r="O20" s="66">
        <v>87251.16</v>
      </c>
      <c r="P20" s="63">
        <f t="shared" si="5"/>
        <v>0.47303954417051713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31</v>
      </c>
      <c r="W20" s="62">
        <f t="shared" si="8"/>
        <v>0.88571428571428568</v>
      </c>
      <c r="X20" s="65">
        <v>164486.57</v>
      </c>
      <c r="Y20" s="66">
        <v>189481.97</v>
      </c>
      <c r="Z20" s="63">
        <f t="shared" si="9"/>
        <v>0.76095963449900017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4</v>
      </c>
      <c r="H21" s="20">
        <f t="shared" si="2"/>
        <v>4.878048780487805E-2</v>
      </c>
      <c r="I21" s="6">
        <v>890</v>
      </c>
      <c r="J21" s="7">
        <v>1013.9</v>
      </c>
      <c r="K21" s="21">
        <f t="shared" si="3"/>
        <v>3.0421141838461304E-3</v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82</v>
      </c>
      <c r="H25" s="17">
        <f t="shared" si="22"/>
        <v>1</v>
      </c>
      <c r="I25" s="18">
        <f t="shared" si="22"/>
        <v>278713.06</v>
      </c>
      <c r="J25" s="18">
        <f t="shared" si="22"/>
        <v>333287.95</v>
      </c>
      <c r="K25" s="19">
        <f t="shared" si="22"/>
        <v>1</v>
      </c>
      <c r="L25" s="16">
        <f t="shared" si="22"/>
        <v>27</v>
      </c>
      <c r="M25" s="17">
        <f t="shared" si="22"/>
        <v>1</v>
      </c>
      <c r="N25" s="18">
        <f t="shared" si="22"/>
        <v>152473.96999999997</v>
      </c>
      <c r="O25" s="18">
        <f t="shared" si="22"/>
        <v>184447.91999999998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35</v>
      </c>
      <c r="W25" s="17">
        <f t="shared" si="22"/>
        <v>1</v>
      </c>
      <c r="X25" s="18">
        <f t="shared" si="22"/>
        <v>213686.57</v>
      </c>
      <c r="Y25" s="18">
        <f t="shared" si="22"/>
        <v>249003.97</v>
      </c>
      <c r="Z25" s="19">
        <f t="shared" si="22"/>
        <v>1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3" t="str">
        <f>'CONTRACTACIO 1r TR 2024'!A28:Q28</f>
        <v>https://bcnroc.ajuntament.barcelona.cat/jspui/bitstream/11703/135210/3/GM_Pressupost2024.pdf#page=247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5</v>
      </c>
      <c r="C34" s="8">
        <f t="shared" ref="C34:C42" si="24">IF(B34,B34/$B$46,"")</f>
        <v>3.4722222222222224E-2</v>
      </c>
      <c r="D34" s="10">
        <f t="shared" ref="D34:D45" si="25">D13+I13+N13+S13+AC13+X13</f>
        <v>77657.05</v>
      </c>
      <c r="E34" s="11">
        <f t="shared" ref="E34:E45" si="26">E13+J13+O13+T13+AD13+Y13</f>
        <v>93733.64</v>
      </c>
      <c r="F34" s="21">
        <f t="shared" ref="F34:F43" si="27">IF(E34,E34/$E$46,"")</f>
        <v>0.12224960163802104</v>
      </c>
      <c r="J34" s="99" t="s">
        <v>3</v>
      </c>
      <c r="K34" s="100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3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95" t="s">
        <v>1</v>
      </c>
      <c r="K35" s="96"/>
      <c r="L35" s="57">
        <f>G25</f>
        <v>82</v>
      </c>
      <c r="M35" s="8">
        <f>IF(L35,L35/$L$40,"")</f>
        <v>0.56944444444444442</v>
      </c>
      <c r="N35" s="58">
        <f>I25</f>
        <v>278713.06</v>
      </c>
      <c r="O35" s="58">
        <f>J25</f>
        <v>333287.95</v>
      </c>
      <c r="P35" s="56">
        <f>IF(O35,O35/$O$40,"")</f>
        <v>0.43468192548857254</v>
      </c>
    </row>
    <row r="36" spans="1:33" ht="30" customHeight="1" x14ac:dyDescent="0.3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95" t="s">
        <v>2</v>
      </c>
      <c r="K36" s="96"/>
      <c r="L36" s="57">
        <f>L25</f>
        <v>27</v>
      </c>
      <c r="M36" s="8">
        <f>IF(L36,L36/$L$40,"")</f>
        <v>0.1875</v>
      </c>
      <c r="N36" s="58">
        <f>N25</f>
        <v>152473.96999999997</v>
      </c>
      <c r="O36" s="58">
        <f>O25</f>
        <v>184447.91999999998</v>
      </c>
      <c r="P36" s="56">
        <f>IF(O36,O36/$O$40,"")</f>
        <v>0.24056128347263134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5" t="s">
        <v>34</v>
      </c>
      <c r="K37" s="9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5" t="s">
        <v>5</v>
      </c>
      <c r="K38" s="96"/>
      <c r="L38" s="57">
        <f>V25</f>
        <v>35</v>
      </c>
      <c r="M38" s="8">
        <f>IF(L38,L38/$L$40,"")</f>
        <v>0.24305555555555555</v>
      </c>
      <c r="N38" s="58">
        <f>X25</f>
        <v>213686.57</v>
      </c>
      <c r="O38" s="58">
        <f>Y25</f>
        <v>249003.97</v>
      </c>
      <c r="P38" s="56">
        <f>IF(O38,O38/$O$40,"")</f>
        <v>0.32475679103879618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4</v>
      </c>
      <c r="C39" s="8">
        <f t="shared" si="24"/>
        <v>2.7777777777777776E-2</v>
      </c>
      <c r="D39" s="13">
        <f t="shared" si="25"/>
        <v>49200</v>
      </c>
      <c r="E39" s="22">
        <f t="shared" si="26"/>
        <v>59522</v>
      </c>
      <c r="F39" s="21">
        <f t="shared" si="27"/>
        <v>7.7629982028845662E-2</v>
      </c>
      <c r="G39" s="24"/>
      <c r="J39" s="95" t="s">
        <v>4</v>
      </c>
      <c r="K39" s="9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2</v>
      </c>
      <c r="C40" s="8">
        <f t="shared" si="24"/>
        <v>1.3888888888888888E-2</v>
      </c>
      <c r="D40" s="13">
        <f t="shared" si="25"/>
        <v>80327.909999999989</v>
      </c>
      <c r="E40" s="14">
        <f t="shared" si="26"/>
        <v>97196.76</v>
      </c>
      <c r="F40" s="21">
        <f t="shared" si="27"/>
        <v>0.12676628359366324</v>
      </c>
      <c r="G40" s="24"/>
      <c r="J40" s="97" t="s">
        <v>0</v>
      </c>
      <c r="K40" s="98"/>
      <c r="L40" s="79">
        <f>SUM(L34:L39)</f>
        <v>144</v>
      </c>
      <c r="M40" s="17">
        <f>SUM(M34:M39)</f>
        <v>1</v>
      </c>
      <c r="N40" s="80">
        <f>SUM(N34:N39)</f>
        <v>644873.6</v>
      </c>
      <c r="O40" s="81">
        <f>SUM(O34:O39)</f>
        <v>766739.84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129</v>
      </c>
      <c r="C41" s="8">
        <f t="shared" si="24"/>
        <v>0.89583333333333337</v>
      </c>
      <c r="D41" s="13">
        <f t="shared" si="25"/>
        <v>436798.64</v>
      </c>
      <c r="E41" s="14">
        <f t="shared" si="26"/>
        <v>515273.54000000004</v>
      </c>
      <c r="F41" s="21">
        <f t="shared" si="27"/>
        <v>0.67203178068847969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23"/>
        <v>4</v>
      </c>
      <c r="C42" s="8">
        <f t="shared" si="24"/>
        <v>2.7777777777777776E-2</v>
      </c>
      <c r="D42" s="13">
        <f t="shared" si="25"/>
        <v>890</v>
      </c>
      <c r="E42" s="14">
        <f t="shared" si="26"/>
        <v>1013.9</v>
      </c>
      <c r="F42" s="21">
        <f t="shared" si="27"/>
        <v>1.3223520509903332E-3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144</v>
      </c>
      <c r="C46" s="17">
        <f>SUM(C34:C45)</f>
        <v>1</v>
      </c>
      <c r="D46" s="18">
        <f>SUM(D34:D45)</f>
        <v>644873.6</v>
      </c>
      <c r="E46" s="18">
        <f>SUM(E34:E45)</f>
        <v>766739.84000000008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opLeftCell="A15" zoomScale="80" zoomScaleNormal="80" workbookViewId="0">
      <selection activeCell="L15" sqref="L15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45840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de l'Auditori i l'Orquestra (CAO)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5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5">
      <c r="A12" s="13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1" si="2">IF(G13,G13/$G$25,"")</f>
        <v>9.8039215686274508E-3</v>
      </c>
      <c r="I13" s="4">
        <v>135385.76999999999</v>
      </c>
      <c r="J13" s="5">
        <v>163816.78</v>
      </c>
      <c r="K13" s="21">
        <f t="shared" ref="K13:K21" si="3">IF(J13,J13/$J$25,"")</f>
        <v>0.13904408040317909</v>
      </c>
      <c r="L13" s="1">
        <v>1</v>
      </c>
      <c r="M13" s="20">
        <f>IF(L13,L13/$L$25,"")</f>
        <v>1.7543859649122806E-2</v>
      </c>
      <c r="N13" s="4">
        <v>458649.16</v>
      </c>
      <c r="O13" s="5">
        <v>554965.48</v>
      </c>
      <c r="P13" s="21">
        <f>IF(O13,O13/$O$25,"")</f>
        <v>0.55644296963068218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4.9019607843137254E-3</v>
      </c>
      <c r="I14" s="6">
        <v>88809</v>
      </c>
      <c r="J14" s="7">
        <v>107458.89</v>
      </c>
      <c r="K14" s="21">
        <f t="shared" si="3"/>
        <v>9.1208742725845157E-2</v>
      </c>
      <c r="L14" s="2">
        <v>1</v>
      </c>
      <c r="M14" s="20">
        <f>IF(L14,L14/$L$25,"")</f>
        <v>1.7543859649122806E-2</v>
      </c>
      <c r="N14" s="6">
        <v>150359.01</v>
      </c>
      <c r="O14" s="7">
        <v>181934.4</v>
      </c>
      <c r="P14" s="21">
        <f>IF(O14,O14/$O$25,"")</f>
        <v>0.18241876560318018</v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>
        <v>15</v>
      </c>
      <c r="W18" s="62">
        <f t="shared" si="6"/>
        <v>0.26315789473684209</v>
      </c>
      <c r="X18" s="65">
        <v>565639.83000000007</v>
      </c>
      <c r="Y18" s="66">
        <v>660059.18999999994</v>
      </c>
      <c r="Z18" s="63">
        <f t="shared" si="7"/>
        <v>0.69229660445331254</v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4.9019607843137254E-3</v>
      </c>
      <c r="I19" s="6">
        <v>199732</v>
      </c>
      <c r="J19" s="7">
        <v>205236.2</v>
      </c>
      <c r="K19" s="21">
        <f t="shared" si="3"/>
        <v>0.17419997325330741</v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197</v>
      </c>
      <c r="H20" s="62">
        <f t="shared" si="2"/>
        <v>0.96568627450980393</v>
      </c>
      <c r="I20" s="65">
        <v>589263.69999999995</v>
      </c>
      <c r="J20" s="66">
        <v>700492.49</v>
      </c>
      <c r="K20" s="63">
        <f t="shared" si="3"/>
        <v>0.59456262112698777</v>
      </c>
      <c r="L20" s="64">
        <v>53</v>
      </c>
      <c r="M20" s="62">
        <f>IF(L20,L20/$L$25,"")</f>
        <v>0.92982456140350878</v>
      </c>
      <c r="N20" s="65">
        <v>214236.79</v>
      </c>
      <c r="O20" s="66">
        <v>258240.94</v>
      </c>
      <c r="P20" s="63">
        <f>IF(O20,O20/$O$25,"")</f>
        <v>0.25892845719668695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>
        <v>42</v>
      </c>
      <c r="W20" s="62">
        <f t="shared" si="6"/>
        <v>0.73684210526315785</v>
      </c>
      <c r="X20" s="65">
        <v>262178.73</v>
      </c>
      <c r="Y20" s="66">
        <v>293374.90999999997</v>
      </c>
      <c r="Z20" s="63">
        <f t="shared" si="7"/>
        <v>0.30770339554668752</v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3</v>
      </c>
      <c r="H21" s="20">
        <f t="shared" si="2"/>
        <v>1.4705882352941176E-2</v>
      </c>
      <c r="I21" s="6">
        <v>1020</v>
      </c>
      <c r="J21" s="7">
        <v>1160</v>
      </c>
      <c r="K21" s="21">
        <f t="shared" si="3"/>
        <v>9.8458249068067221E-4</v>
      </c>
      <c r="L21" s="2">
        <v>2</v>
      </c>
      <c r="M21" s="20">
        <f>IF(L21,L21/$L$25,"")</f>
        <v>3.5087719298245612E-2</v>
      </c>
      <c r="N21" s="6">
        <v>1940.79</v>
      </c>
      <c r="O21" s="7">
        <v>2203.94</v>
      </c>
      <c r="P21" s="21">
        <f>IF(O21,O21/$O$25,"")</f>
        <v>2.2098075694507082E-3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204</v>
      </c>
      <c r="H25" s="17">
        <f t="shared" si="30"/>
        <v>1</v>
      </c>
      <c r="I25" s="18">
        <f t="shared" si="30"/>
        <v>1014210.47</v>
      </c>
      <c r="J25" s="18">
        <f t="shared" si="30"/>
        <v>1178164.3599999999</v>
      </c>
      <c r="K25" s="19">
        <f t="shared" si="30"/>
        <v>1</v>
      </c>
      <c r="L25" s="16">
        <f t="shared" si="30"/>
        <v>57</v>
      </c>
      <c r="M25" s="17">
        <f t="shared" si="30"/>
        <v>1</v>
      </c>
      <c r="N25" s="18">
        <f t="shared" si="30"/>
        <v>825185.75</v>
      </c>
      <c r="O25" s="18">
        <f t="shared" si="30"/>
        <v>997344.76</v>
      </c>
      <c r="P25" s="19">
        <f t="shared" si="30"/>
        <v>0.99999999999999989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57</v>
      </c>
      <c r="W25" s="17">
        <f t="shared" si="30"/>
        <v>1</v>
      </c>
      <c r="X25" s="18">
        <f t="shared" si="30"/>
        <v>827818.56</v>
      </c>
      <c r="Y25" s="18">
        <f t="shared" si="30"/>
        <v>953434.09999999986</v>
      </c>
      <c r="Z25" s="19">
        <f t="shared" si="30"/>
        <v>1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3" t="str">
        <f>'CONTRACTACIO 1r TR 2024'!A28:Q28</f>
        <v>https://bcnroc.ajuntament.barcelona.cat/jspui/bitstream/11703/135210/3/GM_Pressupost2024.pdf#page=247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3</v>
      </c>
      <c r="C34" s="8">
        <f t="shared" ref="C34:C45" si="32">IF(B34,B34/$B$46,"")</f>
        <v>9.433962264150943E-3</v>
      </c>
      <c r="D34" s="10">
        <f t="shared" ref="D34:D42" si="33">D13+I13+N13+S13+AC13+X13</f>
        <v>594034.92999999993</v>
      </c>
      <c r="E34" s="11">
        <f t="shared" ref="E34:E42" si="34">E13+J13+O13+T13+AD13+Y13</f>
        <v>718782.26</v>
      </c>
      <c r="F34" s="21">
        <f t="shared" ref="F34:F42" si="35">IF(E34,E34/$E$46,"")</f>
        <v>0.22972045494644677</v>
      </c>
      <c r="J34" s="99" t="s">
        <v>3</v>
      </c>
      <c r="K34" s="100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3">
      <c r="A35" s="41" t="s">
        <v>18</v>
      </c>
      <c r="B35" s="12">
        <f t="shared" si="31"/>
        <v>2</v>
      </c>
      <c r="C35" s="8">
        <f t="shared" si="32"/>
        <v>6.2893081761006293E-3</v>
      </c>
      <c r="D35" s="13">
        <f t="shared" si="33"/>
        <v>239168.01</v>
      </c>
      <c r="E35" s="14">
        <f t="shared" si="34"/>
        <v>289393.28999999998</v>
      </c>
      <c r="F35" s="21">
        <f t="shared" si="35"/>
        <v>9.248914718241516E-2</v>
      </c>
      <c r="J35" s="95" t="s">
        <v>1</v>
      </c>
      <c r="K35" s="96"/>
      <c r="L35" s="57">
        <f>G25</f>
        <v>204</v>
      </c>
      <c r="M35" s="8">
        <f t="shared" si="36"/>
        <v>0.64150943396226412</v>
      </c>
      <c r="N35" s="58">
        <f>I25</f>
        <v>1014210.47</v>
      </c>
      <c r="O35" s="58">
        <f>J25</f>
        <v>1178164.3599999999</v>
      </c>
      <c r="P35" s="56">
        <f t="shared" si="37"/>
        <v>0.37653746877516042</v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95" t="s">
        <v>2</v>
      </c>
      <c r="K36" s="96"/>
      <c r="L36" s="57">
        <f>L25</f>
        <v>57</v>
      </c>
      <c r="M36" s="8">
        <f t="shared" si="36"/>
        <v>0.17924528301886791</v>
      </c>
      <c r="N36" s="58">
        <f>N25</f>
        <v>825185.75</v>
      </c>
      <c r="O36" s="58">
        <f>O25</f>
        <v>997344.76</v>
      </c>
      <c r="P36" s="56">
        <f t="shared" si="37"/>
        <v>0.31874811713585527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5" t="s">
        <v>34</v>
      </c>
      <c r="K37" s="9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5" t="s">
        <v>5</v>
      </c>
      <c r="K38" s="96"/>
      <c r="L38" s="57">
        <f>V25</f>
        <v>57</v>
      </c>
      <c r="M38" s="8">
        <f t="shared" si="36"/>
        <v>0.17924528301886791</v>
      </c>
      <c r="N38" s="58">
        <f>X25</f>
        <v>827818.56</v>
      </c>
      <c r="O38" s="58">
        <f>Y25</f>
        <v>953434.09999999986</v>
      </c>
      <c r="P38" s="56">
        <f t="shared" si="37"/>
        <v>0.30471441408898431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15</v>
      </c>
      <c r="C39" s="8">
        <f t="shared" si="32"/>
        <v>4.716981132075472E-2</v>
      </c>
      <c r="D39" s="13">
        <f t="shared" si="33"/>
        <v>565639.83000000007</v>
      </c>
      <c r="E39" s="22">
        <f t="shared" si="34"/>
        <v>660059.18999999994</v>
      </c>
      <c r="F39" s="21">
        <f t="shared" si="35"/>
        <v>0.21095275420178447</v>
      </c>
      <c r="G39" s="24"/>
      <c r="J39" s="95" t="s">
        <v>4</v>
      </c>
      <c r="K39" s="9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1</v>
      </c>
      <c r="C40" s="8">
        <f t="shared" si="32"/>
        <v>3.1446540880503146E-3</v>
      </c>
      <c r="D40" s="13">
        <f t="shared" si="33"/>
        <v>199732</v>
      </c>
      <c r="E40" s="14">
        <f t="shared" si="34"/>
        <v>205236.2</v>
      </c>
      <c r="F40" s="21">
        <f t="shared" si="35"/>
        <v>6.5592816989501021E-2</v>
      </c>
      <c r="G40" s="24"/>
      <c r="J40" s="97" t="s">
        <v>0</v>
      </c>
      <c r="K40" s="98"/>
      <c r="L40" s="79">
        <f>SUM(L34:L39)</f>
        <v>318</v>
      </c>
      <c r="M40" s="17">
        <f>SUM(M34:M39)</f>
        <v>0.99999999999999989</v>
      </c>
      <c r="N40" s="80">
        <f>SUM(N34:N39)</f>
        <v>2667214.7800000003</v>
      </c>
      <c r="O40" s="81">
        <f>SUM(O34:O39)</f>
        <v>3128943.2199999997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292</v>
      </c>
      <c r="C41" s="8">
        <f t="shared" si="32"/>
        <v>0.91823899371069184</v>
      </c>
      <c r="D41" s="13">
        <f t="shared" si="33"/>
        <v>1065679.22</v>
      </c>
      <c r="E41" s="14">
        <f t="shared" si="34"/>
        <v>1252108.3399999999</v>
      </c>
      <c r="F41" s="21">
        <f t="shared" si="35"/>
        <v>0.40016972247901639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31"/>
        <v>5</v>
      </c>
      <c r="C42" s="8">
        <f t="shared" si="32"/>
        <v>1.5723270440251572E-2</v>
      </c>
      <c r="D42" s="13">
        <f t="shared" si="33"/>
        <v>2960.79</v>
      </c>
      <c r="E42" s="14">
        <f t="shared" si="34"/>
        <v>3363.94</v>
      </c>
      <c r="F42" s="21">
        <f t="shared" si="35"/>
        <v>1.0751042008362174E-3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318</v>
      </c>
      <c r="C46" s="17">
        <f>SUM(C34:C45)</f>
        <v>1</v>
      </c>
      <c r="D46" s="18">
        <f>SUM(D34:D45)</f>
        <v>2667214.7800000003</v>
      </c>
      <c r="E46" s="18">
        <f>SUM(E34:E45)</f>
        <v>3128943.2199999997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22" zoomScale="80" zoomScaleNormal="80" workbookViewId="0">
      <selection activeCell="G15" sqref="G15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57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de l'Auditori i l'Orquestra (CAO)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44" t="s">
        <v>6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6"/>
    </row>
    <row r="11" spans="1:31" ht="30" customHeight="1" thickBot="1" x14ac:dyDescent="0.35">
      <c r="A11" s="147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3" t="s">
        <v>4</v>
      </c>
      <c r="W11" s="114"/>
      <c r="X11" s="114"/>
      <c r="Y11" s="114"/>
      <c r="Z11" s="115"/>
      <c r="AA11" s="116" t="s">
        <v>5</v>
      </c>
      <c r="AB11" s="117"/>
      <c r="AC11" s="117"/>
      <c r="AD11" s="117"/>
      <c r="AE11" s="118"/>
    </row>
    <row r="12" spans="1:31" ht="39" customHeight="1" thickBot="1" x14ac:dyDescent="0.35">
      <c r="A12" s="14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14</v>
      </c>
      <c r="H13" s="20">
        <f t="shared" ref="H13:H24" si="2">IF(G13,G13/$G$25,"")</f>
        <v>1.8995929443690638E-2</v>
      </c>
      <c r="I13" s="10">
        <f>'CONTRACTACIO 1r TR 2024'!I13+'CONTRACTACIO 2n TR 2024'!I13+'CONTRACTACIO 3r TR 2024'!I13+'CONTRACTACIO 4t TR 2024'!I13</f>
        <v>1937429.6900000002</v>
      </c>
      <c r="J13" s="10">
        <f>'CONTRACTACIO 1r TR 2024'!J13+'CONTRACTACIO 2n TR 2024'!J13+'CONTRACTACIO 3r TR 2024'!J13+'CONTRACTACIO 4t TR 2024'!J13</f>
        <v>2328446.5247</v>
      </c>
      <c r="K13" s="21">
        <f t="shared" ref="K13:K24" si="3">IF(J13,J13/$J$25,"")</f>
        <v>0.43197055154143205</v>
      </c>
      <c r="L13" s="9">
        <f>'CONTRACTACIO 1r TR 2024'!L13+'CONTRACTACIO 2n TR 2024'!L13+'CONTRACTACIO 3r TR 2024'!L13+'CONTRACTACIO 4t TR 2024'!L13</f>
        <v>2</v>
      </c>
      <c r="M13" s="20">
        <f t="shared" ref="M13:M24" si="4">IF(L13,L13/$L$25,"")</f>
        <v>1.2903225806451613E-2</v>
      </c>
      <c r="N13" s="10">
        <f>'CONTRACTACIO 1r TR 2024'!N13+'CONTRACTACIO 2n TR 2024'!N13+'CONTRACTACIO 3r TR 2024'!N13+'CONTRACTACIO 4t TR 2024'!N13</f>
        <v>572012.91999999993</v>
      </c>
      <c r="O13" s="10">
        <f>'CONTRACTACIO 1r TR 2024'!O13+'CONTRACTACIO 2n TR 2024'!O13+'CONTRACTACIO 3r TR 2024'!O13+'CONTRACTACIO 4t TR 2024'!O13</f>
        <v>692135.62959999999</v>
      </c>
      <c r="P13" s="21">
        <f t="shared" ref="P13:P24" si="5">IF(O13,O13/$O$25,"")</f>
        <v>0.39656448947413375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1</v>
      </c>
      <c r="C14" s="20">
        <f t="shared" si="0"/>
        <v>1</v>
      </c>
      <c r="D14" s="13">
        <f>'CONTRACTACIO 1r TR 2024'!D14+'CONTRACTACIO 2n TR 2024'!D14+'CONTRACTACIO 3r TR 2024'!D14+'CONTRACTACIO 4t TR 2024'!D14</f>
        <v>211322.85</v>
      </c>
      <c r="E14" s="13">
        <f>'CONTRACTACIO 1r TR 2024'!E14+'CONTRACTACIO 2n TR 2024'!E14+'CONTRACTACIO 3r TR 2024'!E14+'CONTRACTACIO 4t TR 2024'!E14</f>
        <v>255700.65</v>
      </c>
      <c r="F14" s="21">
        <f t="shared" si="1"/>
        <v>1</v>
      </c>
      <c r="G14" s="9">
        <f>'CONTRACTACIO 1r TR 2024'!G14+'CONTRACTACIO 2n TR 2024'!G14+'CONTRACTACIO 3r TR 2024'!G14+'CONTRACTACIO 4t TR 2024'!G14</f>
        <v>1</v>
      </c>
      <c r="H14" s="20">
        <f t="shared" si="2"/>
        <v>1.3568521031207597E-3</v>
      </c>
      <c r="I14" s="13">
        <f>'CONTRACTACIO 1r TR 2024'!I14+'CONTRACTACIO 2n TR 2024'!I14+'CONTRACTACIO 3r TR 2024'!I14+'CONTRACTACIO 4t TR 2024'!I14</f>
        <v>88809</v>
      </c>
      <c r="J14" s="13">
        <f>'CONTRACTACIO 1r TR 2024'!J14+'CONTRACTACIO 2n TR 2024'!J14+'CONTRACTACIO 3r TR 2024'!J14+'CONTRACTACIO 4t TR 2024'!J14</f>
        <v>107458.89</v>
      </c>
      <c r="K14" s="21">
        <f t="shared" si="3"/>
        <v>1.9935641849155531E-2</v>
      </c>
      <c r="L14" s="9">
        <f>'CONTRACTACIO 1r TR 2024'!L14+'CONTRACTACIO 2n TR 2024'!L14+'CONTRACTACIO 3r TR 2024'!L14+'CONTRACTACIO 4t TR 2024'!L14</f>
        <v>3</v>
      </c>
      <c r="M14" s="20">
        <f t="shared" si="4"/>
        <v>1.935483870967742E-2</v>
      </c>
      <c r="N14" s="13">
        <f>'CONTRACTACIO 1r TR 2024'!N14+'CONTRACTACIO 2n TR 2024'!N14+'CONTRACTACIO 3r TR 2024'!N14+'CONTRACTACIO 4t TR 2024'!N14</f>
        <v>266566.76</v>
      </c>
      <c r="O14" s="13">
        <f>'CONTRACTACIO 1r TR 2024'!O14+'CONTRACTACIO 2n TR 2024'!O14+'CONTRACTACIO 3r TR 2024'!O14+'CONTRACTACIO 4t TR 2024'!O14</f>
        <v>322545.77749999997</v>
      </c>
      <c r="P14" s="21">
        <f t="shared" si="5"/>
        <v>0.18480511061140875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1</v>
      </c>
      <c r="M15" s="20">
        <f t="shared" si="4"/>
        <v>6.4516129032258064E-3</v>
      </c>
      <c r="N15" s="13">
        <f>'CONTRACTACIO 1r TR 2024'!N15+'CONTRACTACIO 2n TR 2024'!N15+'CONTRACTACIO 3r TR 2024'!N15+'CONTRACTACIO 4t TR 2024'!N15</f>
        <v>27695.279999999999</v>
      </c>
      <c r="O15" s="13">
        <f>'CONTRACTACIO 1r TR 2024'!O15+'CONTRACTACIO 2n TR 2024'!O15+'CONTRACTACIO 3r TR 2024'!O15+'CONTRACTACIO 4t TR 2024'!O15</f>
        <v>33511.29</v>
      </c>
      <c r="P15" s="21">
        <f t="shared" si="5"/>
        <v>1.9200554114155149E-2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40</v>
      </c>
      <c r="AB18" s="20">
        <f t="shared" si="10"/>
        <v>0.18779342723004694</v>
      </c>
      <c r="AC18" s="13">
        <f>'CONTRACTACIO 1r TR 2024'!X18+'CONTRACTACIO 2n TR 2024'!X18+'CONTRACTACIO 3r TR 2024'!X18+'CONTRACTACIO 4t TR 2024'!X18</f>
        <v>1276422.7600000002</v>
      </c>
      <c r="AD18" s="13">
        <f>'CONTRACTACIO 1r TR 2024'!Y18+'CONTRACTACIO 2n TR 2024'!Y18+'CONTRACTACIO 3r TR 2024'!Y18+'CONTRACTACIO 4t TR 2024'!Y18</f>
        <v>1485003.1199999999</v>
      </c>
      <c r="AE18" s="21">
        <f t="shared" si="11"/>
        <v>0.51002316716124274</v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</v>
      </c>
      <c r="H19" s="20">
        <f t="shared" si="2"/>
        <v>1.3568521031207597E-3</v>
      </c>
      <c r="I19" s="13">
        <f>'CONTRACTACIO 1r TR 2024'!I19+'CONTRACTACIO 2n TR 2024'!I19+'CONTRACTACIO 3r TR 2024'!I19+'CONTRACTACIO 4t TR 2024'!I19</f>
        <v>199732</v>
      </c>
      <c r="J19" s="13">
        <f>'CONTRACTACIO 1r TR 2024'!J19+'CONTRACTACIO 2n TR 2024'!J19+'CONTRACTACIO 3r TR 2024'!J19+'CONTRACTACIO 4t TR 2024'!J19</f>
        <v>205236.2</v>
      </c>
      <c r="K19" s="21">
        <f t="shared" si="3"/>
        <v>3.807516881741152E-2</v>
      </c>
      <c r="L19" s="9">
        <f>'CONTRACTACIO 1r TR 2024'!L19+'CONTRACTACIO 2n TR 2024'!L19+'CONTRACTACIO 3r TR 2024'!L19+'CONTRACTACIO 4t TR 2024'!L19</f>
        <v>2</v>
      </c>
      <c r="M19" s="20">
        <f t="shared" si="4"/>
        <v>1.2903225806451613E-2</v>
      </c>
      <c r="N19" s="13">
        <f>'CONTRACTACIO 1r TR 2024'!N19+'CONTRACTACIO 2n TR 2024'!N19+'CONTRACTACIO 3r TR 2024'!N19+'CONTRACTACIO 4t TR 2024'!N19</f>
        <v>80327.909999999989</v>
      </c>
      <c r="O19" s="13">
        <f>'CONTRACTACIO 1r TR 2024'!O19+'CONTRACTACIO 2n TR 2024'!O19+'CONTRACTACIO 3r TR 2024'!O19+'CONTRACTACIO 4t TR 2024'!O19</f>
        <v>97196.76</v>
      </c>
      <c r="P19" s="21">
        <f t="shared" si="5"/>
        <v>5.5689639226080244E-2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2</v>
      </c>
      <c r="AB19" s="20">
        <f t="shared" si="10"/>
        <v>9.3896713615023476E-3</v>
      </c>
      <c r="AC19" s="13">
        <f>'CONTRACTACIO 1r TR 2024'!X19+'CONTRACTACIO 2n TR 2024'!X19+'CONTRACTACIO 3r TR 2024'!X19+'CONTRACTACIO 4t TR 2024'!X19</f>
        <v>280611.48</v>
      </c>
      <c r="AD19" s="13">
        <f>'CONTRACTACIO 1r TR 2024'!Y19+'CONTRACTACIO 2n TR 2024'!Y19+'CONTRACTACIO 3r TR 2024'!Y19+'CONTRACTACIO 4t TR 2024'!Y19</f>
        <v>286542.48</v>
      </c>
      <c r="AE19" s="21">
        <f t="shared" si="11"/>
        <v>9.8412792005337368E-2</v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700</v>
      </c>
      <c r="H20" s="20">
        <f t="shared" si="2"/>
        <v>0.94979647218453189</v>
      </c>
      <c r="I20" s="13">
        <f>'CONTRACTACIO 1r TR 2024'!I20+'CONTRACTACIO 2n TR 2024'!I20+'CONTRACTACIO 3r TR 2024'!I20+'CONTRACTACIO 4t TR 2024'!I20</f>
        <v>2308070</v>
      </c>
      <c r="J20" s="13">
        <f>'CONTRACTACIO 1r TR 2024'!J20+'CONTRACTACIO 2n TR 2024'!J20+'CONTRACTACIO 3r TR 2024'!J20+'CONTRACTACIO 4t TR 2024'!J20</f>
        <v>2737946.19</v>
      </c>
      <c r="K20" s="21">
        <f t="shared" si="3"/>
        <v>0.50794042862437849</v>
      </c>
      <c r="L20" s="9">
        <f>'CONTRACTACIO 1r TR 2024'!L20+'CONTRACTACIO 2n TR 2024'!L20+'CONTRACTACIO 3r TR 2024'!L20+'CONTRACTACIO 4t TR 2024'!L20</f>
        <v>143</v>
      </c>
      <c r="M20" s="20">
        <f t="shared" si="4"/>
        <v>0.92258064516129035</v>
      </c>
      <c r="N20" s="13">
        <f>'CONTRACTACIO 1r TR 2024'!N20+'CONTRACTACIO 2n TR 2024'!N20+'CONTRACTACIO 3r TR 2024'!N20+'CONTRACTACIO 4t TR 2024'!N20</f>
        <v>496291.08000000007</v>
      </c>
      <c r="O20" s="13">
        <f>'CONTRACTACIO 1r TR 2024'!O20+'CONTRACTACIO 2n TR 2024'!O20+'CONTRACTACIO 3r TR 2024'!O20+'CONTRACTACIO 4t TR 2024'!O20</f>
        <v>597143.72</v>
      </c>
      <c r="P20" s="21">
        <f t="shared" si="5"/>
        <v>0.3421381364247067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171</v>
      </c>
      <c r="AB20" s="20">
        <f t="shared" si="10"/>
        <v>0.80281690140845074</v>
      </c>
      <c r="AC20" s="13">
        <f>'CONTRACTACIO 1r TR 2024'!X20+'CONTRACTACIO 2n TR 2024'!X20+'CONTRACTACIO 3r TR 2024'!X20+'CONTRACTACIO 4t TR 2024'!X20</f>
        <v>1005003.2</v>
      </c>
      <c r="AD20" s="13">
        <f>'CONTRACTACIO 1r TR 2024'!Y20+'CONTRACTACIO 2n TR 2024'!Y20+'CONTRACTACIO 3r TR 2024'!Y20+'CONTRACTACIO 4t TR 2024'!Y20</f>
        <v>1140092.96</v>
      </c>
      <c r="AE20" s="21">
        <f t="shared" si="11"/>
        <v>0.39156404083341995</v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21</v>
      </c>
      <c r="H21" s="20">
        <f t="shared" si="2"/>
        <v>2.8493894165535955E-2</v>
      </c>
      <c r="I21" s="13">
        <f>'CONTRACTACIO 1r TR 2024'!I21+'CONTRACTACIO 2n TR 2024'!I21+'CONTRACTACIO 3r TR 2024'!I21+'CONTRACTACIO 4t TR 2024'!I21</f>
        <v>10161</v>
      </c>
      <c r="J21" s="13">
        <f>'CONTRACTACIO 1r TR 2024'!J21+'CONTRACTACIO 2n TR 2024'!J21+'CONTRACTACIO 3r TR 2024'!J21+'CONTRACTACIO 4t TR 2024'!J21</f>
        <v>11202.15</v>
      </c>
      <c r="K21" s="21">
        <f t="shared" si="3"/>
        <v>2.0782091676223124E-3</v>
      </c>
      <c r="L21" s="9">
        <f>'CONTRACTACIO 1r TR 2024'!L21+'CONTRACTACIO 2n TR 2024'!L21+'CONTRACTACIO 3r TR 2024'!L21+'CONTRACTACIO 4t TR 2024'!L21</f>
        <v>4</v>
      </c>
      <c r="M21" s="20">
        <f t="shared" si="4"/>
        <v>2.5806451612903226E-2</v>
      </c>
      <c r="N21" s="13">
        <f>'CONTRACTACIO 1r TR 2024'!N21+'CONTRACTACIO 2n TR 2024'!N21+'CONTRACTACIO 3r TR 2024'!N21+'CONTRACTACIO 4t TR 2024'!N21</f>
        <v>2452.69</v>
      </c>
      <c r="O21" s="13">
        <f>'CONTRACTACIO 1r TR 2024'!O21+'CONTRACTACIO 2n TR 2024'!O21+'CONTRACTACIO 3r TR 2024'!O21+'CONTRACTACIO 4t TR 2024'!O21</f>
        <v>2796.1400000000003</v>
      </c>
      <c r="P21" s="21">
        <f t="shared" si="5"/>
        <v>1.6020701495153957E-3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1</v>
      </c>
      <c r="C25" s="17">
        <f t="shared" si="12"/>
        <v>1</v>
      </c>
      <c r="D25" s="18">
        <f t="shared" si="12"/>
        <v>211322.85</v>
      </c>
      <c r="E25" s="18">
        <f t="shared" si="12"/>
        <v>255700.65</v>
      </c>
      <c r="F25" s="19">
        <f t="shared" si="12"/>
        <v>1</v>
      </c>
      <c r="G25" s="16">
        <f t="shared" si="12"/>
        <v>737</v>
      </c>
      <c r="H25" s="17">
        <f t="shared" si="12"/>
        <v>1</v>
      </c>
      <c r="I25" s="18">
        <f t="shared" si="12"/>
        <v>4544201.6900000004</v>
      </c>
      <c r="J25" s="18">
        <f t="shared" si="12"/>
        <v>5390289.9547000006</v>
      </c>
      <c r="K25" s="19">
        <f t="shared" si="12"/>
        <v>1</v>
      </c>
      <c r="L25" s="16">
        <f t="shared" si="12"/>
        <v>155</v>
      </c>
      <c r="M25" s="17">
        <f t="shared" si="12"/>
        <v>1</v>
      </c>
      <c r="N25" s="18">
        <f t="shared" si="12"/>
        <v>1445346.6400000001</v>
      </c>
      <c r="O25" s="18">
        <f t="shared" si="12"/>
        <v>1745329.3170999999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213</v>
      </c>
      <c r="AB25" s="17">
        <f t="shared" si="12"/>
        <v>1</v>
      </c>
      <c r="AC25" s="18">
        <f t="shared" si="12"/>
        <v>2562037.4400000004</v>
      </c>
      <c r="AD25" s="18">
        <f t="shared" si="12"/>
        <v>2911638.5599999996</v>
      </c>
      <c r="AE25" s="19">
        <f t="shared" si="12"/>
        <v>1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3" t="str">
        <f>'CONTRACTACIO 1r TR 2024'!A28:Q28</f>
        <v>https://bcnroc.ajuntament.barcelona.cat/jspui/bitstream/11703/135210/3/GM_Pressupost2024.pdf#page=247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49" t="s">
        <v>10</v>
      </c>
      <c r="B31" s="152" t="s">
        <v>17</v>
      </c>
      <c r="C31" s="153"/>
      <c r="D31" s="153"/>
      <c r="E31" s="153"/>
      <c r="F31" s="154"/>
      <c r="G31" s="24"/>
      <c r="H31" s="47"/>
      <c r="I31" s="47"/>
      <c r="J31" s="158" t="s">
        <v>15</v>
      </c>
      <c r="K31" s="159"/>
      <c r="L31" s="152" t="s">
        <v>16</v>
      </c>
      <c r="M31" s="153"/>
      <c r="N31" s="153"/>
      <c r="O31" s="153"/>
      <c r="P31" s="154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50"/>
      <c r="B32" s="155"/>
      <c r="C32" s="156"/>
      <c r="D32" s="156"/>
      <c r="E32" s="156"/>
      <c r="F32" s="157"/>
      <c r="G32" s="24"/>
      <c r="J32" s="160"/>
      <c r="K32" s="161"/>
      <c r="L32" s="164"/>
      <c r="M32" s="165"/>
      <c r="N32" s="165"/>
      <c r="O32" s="165"/>
      <c r="P32" s="16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51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2"/>
      <c r="K33" s="163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16</v>
      </c>
      <c r="C34" s="8">
        <f t="shared" ref="C34:C40" si="14">IF(B34,B34/$B$46,"")</f>
        <v>1.4466546112115732E-2</v>
      </c>
      <c r="D34" s="10">
        <f t="shared" ref="D34:D43" si="15">D13+I13+N13+S13+X13+AC13</f>
        <v>2509442.6100000003</v>
      </c>
      <c r="E34" s="11">
        <f t="shared" ref="E34:E43" si="16">E13+J13+O13+T13+Y13+AD13</f>
        <v>3020582.1543000001</v>
      </c>
      <c r="F34" s="21">
        <f t="shared" ref="F34:F40" si="17">IF(E34,E34/$E$46,"")</f>
        <v>0.29317619396756839</v>
      </c>
      <c r="J34" s="99" t="s">
        <v>3</v>
      </c>
      <c r="K34" s="100"/>
      <c r="L34" s="54">
        <f>B25</f>
        <v>1</v>
      </c>
      <c r="M34" s="8">
        <f t="shared" ref="M34:M39" si="18">IF(L34,L34/$L$40,"")</f>
        <v>9.0415913200723324E-4</v>
      </c>
      <c r="N34" s="55">
        <f>D25</f>
        <v>211322.85</v>
      </c>
      <c r="O34" s="55">
        <f>E25</f>
        <v>255700.65</v>
      </c>
      <c r="P34" s="56">
        <f t="shared" ref="P34:P39" si="19">IF(O34,O34/$O$40,"")</f>
        <v>2.4818177269343634E-2</v>
      </c>
    </row>
    <row r="35" spans="1:33" s="24" customFormat="1" ht="30" customHeight="1" x14ac:dyDescent="0.3">
      <c r="A35" s="41" t="s">
        <v>18</v>
      </c>
      <c r="B35" s="12">
        <f t="shared" si="13"/>
        <v>5</v>
      </c>
      <c r="C35" s="8">
        <f t="shared" si="14"/>
        <v>4.5207956600361665E-3</v>
      </c>
      <c r="D35" s="13">
        <f t="shared" si="15"/>
        <v>566698.61</v>
      </c>
      <c r="E35" s="14">
        <f t="shared" si="16"/>
        <v>685705.31749999989</v>
      </c>
      <c r="F35" s="21">
        <f t="shared" si="17"/>
        <v>6.6554215346134496E-2</v>
      </c>
      <c r="J35" s="95" t="s">
        <v>1</v>
      </c>
      <c r="K35" s="96"/>
      <c r="L35" s="57">
        <f>G25</f>
        <v>737</v>
      </c>
      <c r="M35" s="8">
        <f t="shared" si="18"/>
        <v>0.66636528028933095</v>
      </c>
      <c r="N35" s="58">
        <f>I25</f>
        <v>4544201.6900000004</v>
      </c>
      <c r="O35" s="58">
        <f>J25</f>
        <v>5390289.9547000006</v>
      </c>
      <c r="P35" s="56">
        <f t="shared" si="19"/>
        <v>0.52317884850471397</v>
      </c>
    </row>
    <row r="36" spans="1:33" s="24" customFormat="1" ht="30" customHeight="1" x14ac:dyDescent="0.3">
      <c r="A36" s="41" t="s">
        <v>19</v>
      </c>
      <c r="B36" s="12">
        <f t="shared" si="13"/>
        <v>1</v>
      </c>
      <c r="C36" s="8">
        <f t="shared" si="14"/>
        <v>9.0415913200723324E-4</v>
      </c>
      <c r="D36" s="13">
        <f t="shared" si="15"/>
        <v>27695.279999999999</v>
      </c>
      <c r="E36" s="14">
        <f t="shared" si="16"/>
        <v>33511.29</v>
      </c>
      <c r="F36" s="21">
        <f t="shared" si="17"/>
        <v>3.2525890557743324E-3</v>
      </c>
      <c r="J36" s="95" t="s">
        <v>2</v>
      </c>
      <c r="K36" s="96"/>
      <c r="L36" s="57">
        <f>L25</f>
        <v>155</v>
      </c>
      <c r="M36" s="8">
        <f t="shared" si="18"/>
        <v>0.14014466546112117</v>
      </c>
      <c r="N36" s="58">
        <f>N25</f>
        <v>1445346.6400000001</v>
      </c>
      <c r="O36" s="58">
        <f>O25</f>
        <v>1745329.3170999999</v>
      </c>
      <c r="P36" s="56">
        <f t="shared" si="19"/>
        <v>0.16940079106240155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5" t="s">
        <v>5</v>
      </c>
      <c r="K38" s="96"/>
      <c r="L38" s="57">
        <f>AA25</f>
        <v>213</v>
      </c>
      <c r="M38" s="8">
        <f t="shared" si="18"/>
        <v>0.19258589511754068</v>
      </c>
      <c r="N38" s="58">
        <f>AC25</f>
        <v>2562037.4400000004</v>
      </c>
      <c r="O38" s="58">
        <f>AD25</f>
        <v>2911638.5599999996</v>
      </c>
      <c r="P38" s="56">
        <f t="shared" si="19"/>
        <v>0.28260218316354074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40</v>
      </c>
      <c r="C39" s="8">
        <f t="shared" si="14"/>
        <v>3.6166365280289332E-2</v>
      </c>
      <c r="D39" s="13">
        <f t="shared" si="15"/>
        <v>1276422.7600000002</v>
      </c>
      <c r="E39" s="22">
        <f t="shared" si="16"/>
        <v>1485003.1199999999</v>
      </c>
      <c r="F39" s="21">
        <f t="shared" si="17"/>
        <v>0.14413366050375073</v>
      </c>
      <c r="G39" s="24"/>
      <c r="H39" s="24"/>
      <c r="I39" s="24"/>
      <c r="J39" s="95" t="s">
        <v>4</v>
      </c>
      <c r="K39" s="9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5</v>
      </c>
      <c r="C40" s="8">
        <f t="shared" si="14"/>
        <v>4.5207956600361665E-3</v>
      </c>
      <c r="D40" s="13">
        <f t="shared" si="15"/>
        <v>560671.3899999999</v>
      </c>
      <c r="E40" s="14">
        <f t="shared" si="16"/>
        <v>588975.43999999994</v>
      </c>
      <c r="F40" s="21">
        <f t="shared" si="17"/>
        <v>5.7165661789321497E-2</v>
      </c>
      <c r="G40" s="24"/>
      <c r="H40" s="24"/>
      <c r="I40" s="24"/>
      <c r="J40" s="97" t="s">
        <v>0</v>
      </c>
      <c r="K40" s="98"/>
      <c r="L40" s="79">
        <f>SUM(L34:L39)</f>
        <v>1106</v>
      </c>
      <c r="M40" s="17">
        <f>SUM(M34:M39)</f>
        <v>1</v>
      </c>
      <c r="N40" s="80">
        <f>SUM(N34:N39)</f>
        <v>8762908.620000001</v>
      </c>
      <c r="O40" s="81">
        <f>SUM(O34:O39)</f>
        <v>10302958.481800001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1014</v>
      </c>
      <c r="C41" s="8">
        <f>IF(B41,B41/$B$46,"")</f>
        <v>0.91681735985533452</v>
      </c>
      <c r="D41" s="13">
        <f t="shared" si="15"/>
        <v>3809364.2800000003</v>
      </c>
      <c r="E41" s="14">
        <f t="shared" si="16"/>
        <v>4475182.87</v>
      </c>
      <c r="F41" s="21">
        <f>IF(E41,E41/$E$46,"")</f>
        <v>0.43435901230751683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25</v>
      </c>
      <c r="C42" s="8">
        <f>IF(B42,B42/$B$46,"")</f>
        <v>2.2603978300180832E-2</v>
      </c>
      <c r="D42" s="13">
        <f t="shared" si="15"/>
        <v>12613.69</v>
      </c>
      <c r="E42" s="14">
        <f t="shared" si="16"/>
        <v>13998.29</v>
      </c>
      <c r="F42" s="21">
        <f>IF(E42,E42/$E$46,"")</f>
        <v>1.3586670299339499E-3</v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1106</v>
      </c>
      <c r="C46" s="17">
        <f>SUM(C34:C45)</f>
        <v>1</v>
      </c>
      <c r="D46" s="18">
        <f>SUM(D34:D45)</f>
        <v>8762908.6199999992</v>
      </c>
      <c r="E46" s="18">
        <f>SUM(E34:E45)</f>
        <v>10302958.481799997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2b96a9-5918-4e9a-8771-f3967b264f75">
      <Terms xmlns="http://schemas.microsoft.com/office/infopath/2007/PartnerControls"/>
    </lcf76f155ced4ddcb4097134ff3c332f>
    <TaxCatchAll xmlns="b409c2fc-ef29-462f-b55a-fbf1bb09aa88" xsi:nil="true"/>
    <Publicar xmlns="e42b96a9-5918-4e9a-8771-f3967b264f75" xsi:nil="true"/>
    <Publicable xmlns="e42b96a9-5918-4e9a-8771-f3967b264f75" xsi:nil="true"/>
    <Esborrar xmlns="e42b96a9-5918-4e9a-8771-f3967b264f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F2B1AE2C3094A806E742C096B04E5" ma:contentTypeVersion="17" ma:contentTypeDescription="Crea un document nou" ma:contentTypeScope="" ma:versionID="56ad641587dcd3b4aeee4d606c2f4089">
  <xsd:schema xmlns:xsd="http://www.w3.org/2001/XMLSchema" xmlns:xs="http://www.w3.org/2001/XMLSchema" xmlns:p="http://schemas.microsoft.com/office/2006/metadata/properties" xmlns:ns2="e42b96a9-5918-4e9a-8771-f3967b264f75" xmlns:ns3="b409c2fc-ef29-462f-b55a-fbf1bb09aa88" targetNamespace="http://schemas.microsoft.com/office/2006/metadata/properties" ma:root="true" ma:fieldsID="309577b7bd0da2bf51f91aabbcb2ce7b" ns2:_="" ns3:_="">
    <xsd:import namespace="e42b96a9-5918-4e9a-8771-f3967b264f75"/>
    <xsd:import namespace="b409c2fc-ef29-462f-b55a-fbf1bb09a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Publicar" minOccurs="0"/>
                <xsd:element ref="ns2:Publicable" minOccurs="0"/>
                <xsd:element ref="ns2:Esbor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b96a9-5918-4e9a-8771-f3967b26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ea30e4d-d969-4e4a-b2da-a678d69e0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car" ma:index="22" nillable="true" ma:displayName="Publicar" ma:format="Dropdown" ma:internalName="Publicar">
      <xsd:simpleType>
        <xsd:restriction base="dms:Text">
          <xsd:maxLength value="255"/>
        </xsd:restriction>
      </xsd:simpleType>
    </xsd:element>
    <xsd:element name="Publicable" ma:index="23" nillable="true" ma:displayName="Publicable" ma:format="Dropdown" ma:internalName="Publicable">
      <xsd:simpleType>
        <xsd:restriction base="dms:Choice">
          <xsd:enumeration value="Sí"/>
          <xsd:enumeration value="No"/>
        </xsd:restriction>
      </xsd:simpleType>
    </xsd:element>
    <xsd:element name="Esborrar" ma:index="24" nillable="true" ma:displayName="Esborrar" ma:format="Dropdown" ma:internalName="Esborr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c2fc-ef29-462f-b55a-fbf1bb09aa8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6ae21ca-d101-4d5e-961b-8d7a020aae53}" ma:internalName="TaxCatchAll" ma:showField="CatchAllData" ma:web="b409c2fc-ef29-462f-b55a-fbf1bb09a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AF9BE-7196-449B-BE01-8443F12F5582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e42b96a9-5918-4e9a-8771-f3967b264f75"/>
    <ds:schemaRef ds:uri="http://purl.org/dc/elements/1.1/"/>
    <ds:schemaRef ds:uri="b409c2fc-ef29-462f-b55a-fbf1bb09aa88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5DF9C3-5038-4CF0-A0D9-D2DEA86606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A18C4-805D-4BB9-B13F-4FF109FFF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b96a9-5918-4e9a-8771-f3967b264f75"/>
    <ds:schemaRef ds:uri="b409c2fc-ef29-462f-b55a-fbf1bb09a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2020-02-14T09:12:43Z</cp:lastPrinted>
  <dcterms:created xsi:type="dcterms:W3CDTF">2016-02-03T12:33:15Z</dcterms:created>
  <dcterms:modified xsi:type="dcterms:W3CDTF">2025-10-29T11:25:56Z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0x0101007F4F2B1AE2C3094A806E742C096B04E5</vt:lpwstr>
  </property>
  <property fmtid="{D5CDD505-2E9C-101B-9397-08002B2CF9AE}" pid="3" name="MediaServiceImageTags">
    <vt:lpwstr/>
  </property>
</Properties>
</file>