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SS\"/>
    </mc:Choice>
  </mc:AlternateContent>
  <xr:revisionPtr revIDLastSave="0" documentId="8_{FE6B050A-20A3-4778-9451-42945A2DA448}" xr6:coauthVersionLast="47" xr6:coauthVersionMax="47" xr10:uidLastSave="{00000000-0000-0000-0000-000000000000}"/>
  <bookViews>
    <workbookView xWindow="-60" yWindow="-60" windowWidth="28920" windowHeight="15720" tabRatio="700" firstSheet="2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D44" i="4"/>
  <c r="B44" i="4"/>
  <c r="E44" i="1"/>
  <c r="D44" i="1"/>
  <c r="B44" i="1"/>
  <c r="AE23" i="6"/>
  <c r="AB23" i="6"/>
  <c r="Z23" i="6"/>
  <c r="W23" i="6"/>
  <c r="U23" i="6"/>
  <c r="R23" i="6"/>
  <c r="P23" i="6"/>
  <c r="M23" i="6"/>
  <c r="H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AD23" i="7"/>
  <c r="AE23" i="7"/>
  <c r="AC23" i="7"/>
  <c r="AA23" i="7"/>
  <c r="AB23" i="7"/>
  <c r="Y23" i="7"/>
  <c r="Z23" i="7" s="1"/>
  <c r="X23" i="7"/>
  <c r="V23" i="7"/>
  <c r="W23" i="7"/>
  <c r="T23" i="7"/>
  <c r="U23" i="7"/>
  <c r="S23" i="7"/>
  <c r="Q23" i="7"/>
  <c r="R23" i="7" s="1"/>
  <c r="O23" i="7"/>
  <c r="P23" i="7"/>
  <c r="N23" i="7"/>
  <c r="L23" i="7"/>
  <c r="M23" i="7"/>
  <c r="J23" i="7"/>
  <c r="E44" i="7" s="1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/>
  <c r="X22" i="7"/>
  <c r="V22" i="7"/>
  <c r="W22" i="7" s="1"/>
  <c r="T22" i="7"/>
  <c r="U22" i="7"/>
  <c r="S22" i="7"/>
  <c r="Q22" i="7"/>
  <c r="R22" i="7"/>
  <c r="O22" i="7"/>
  <c r="P22" i="7" s="1"/>
  <c r="N22" i="7"/>
  <c r="L22" i="7"/>
  <c r="M22" i="7"/>
  <c r="J22" i="7"/>
  <c r="I22" i="7"/>
  <c r="D43" i="7" s="1"/>
  <c r="G22" i="7"/>
  <c r="B43" i="7" s="1"/>
  <c r="C43" i="7" s="1"/>
  <c r="E22" i="7"/>
  <c r="E43" i="7" s="1"/>
  <c r="F43" i="7" s="1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C25" i="4" s="1"/>
  <c r="B25" i="1"/>
  <c r="L34" i="1" s="1"/>
  <c r="M34" i="1" s="1"/>
  <c r="B16" i="7"/>
  <c r="B25" i="7" s="1"/>
  <c r="L34" i="7" s="1"/>
  <c r="M34" i="7" s="1"/>
  <c r="C16" i="7"/>
  <c r="D16" i="7"/>
  <c r="J24" i="7"/>
  <c r="E24" i="7"/>
  <c r="O24" i="7"/>
  <c r="E45" i="7" s="1"/>
  <c r="F45" i="7" s="1"/>
  <c r="P24" i="7"/>
  <c r="T24" i="7"/>
  <c r="U24" i="7"/>
  <c r="Y24" i="7"/>
  <c r="Z24" i="7" s="1"/>
  <c r="AD24" i="7"/>
  <c r="AE24" i="7" s="1"/>
  <c r="E13" i="7"/>
  <c r="F13" i="7" s="1"/>
  <c r="F25" i="7" s="1"/>
  <c r="J13" i="7"/>
  <c r="E34" i="7" s="1"/>
  <c r="O13" i="7"/>
  <c r="T13" i="7"/>
  <c r="T25" i="7" s="1"/>
  <c r="O37" i="7" s="1"/>
  <c r="P37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J21" i="7"/>
  <c r="O21" i="7"/>
  <c r="AD21" i="7"/>
  <c r="T21" i="7"/>
  <c r="U21" i="7"/>
  <c r="Y21" i="7"/>
  <c r="J14" i="7"/>
  <c r="O14" i="7"/>
  <c r="E14" i="7"/>
  <c r="F14" i="7" s="1"/>
  <c r="T14" i="7"/>
  <c r="U14" i="7"/>
  <c r="Y14" i="7"/>
  <c r="Z14" i="7" s="1"/>
  <c r="AD14" i="7"/>
  <c r="AE14" i="7" s="1"/>
  <c r="J15" i="7"/>
  <c r="O15" i="7"/>
  <c r="E15" i="7"/>
  <c r="T15" i="7"/>
  <c r="U15" i="7"/>
  <c r="Y15" i="7"/>
  <c r="E36" i="7" s="1"/>
  <c r="Z15" i="7"/>
  <c r="AD15" i="7"/>
  <c r="AE15" i="7"/>
  <c r="J16" i="7"/>
  <c r="O16" i="7"/>
  <c r="E16" i="7"/>
  <c r="E37" i="7" s="1"/>
  <c r="F37" i="7" s="1"/>
  <c r="F16" i="7"/>
  <c r="T16" i="7"/>
  <c r="U16" i="7" s="1"/>
  <c r="Y16" i="7"/>
  <c r="Z16" i="7" s="1"/>
  <c r="AD16" i="7"/>
  <c r="J17" i="7"/>
  <c r="K17" i="7" s="1"/>
  <c r="O17" i="7"/>
  <c r="E17" i="7"/>
  <c r="E38" i="7" s="1"/>
  <c r="F38" i="7" s="1"/>
  <c r="F17" i="7"/>
  <c r="T17" i="7"/>
  <c r="U17" i="7"/>
  <c r="Y17" i="7"/>
  <c r="Z17" i="7"/>
  <c r="AD17" i="7"/>
  <c r="J18" i="7"/>
  <c r="O18" i="7"/>
  <c r="P18" i="7" s="1"/>
  <c r="AD18" i="7"/>
  <c r="E18" i="7"/>
  <c r="T18" i="7"/>
  <c r="U18" i="7" s="1"/>
  <c r="Y18" i="7"/>
  <c r="Z18" i="7"/>
  <c r="J19" i="7"/>
  <c r="O19" i="7"/>
  <c r="AD19" i="7"/>
  <c r="AE19" i="7"/>
  <c r="E19" i="7"/>
  <c r="F19" i="7"/>
  <c r="T19" i="7"/>
  <c r="U19" i="7"/>
  <c r="Y19" i="7"/>
  <c r="Z19" i="7"/>
  <c r="I24" i="7"/>
  <c r="D24" i="7"/>
  <c r="D45" i="7" s="1"/>
  <c r="N24" i="7"/>
  <c r="S24" i="7"/>
  <c r="X24" i="7"/>
  <c r="AC24" i="7"/>
  <c r="I16" i="7"/>
  <c r="N16" i="7"/>
  <c r="S16" i="7"/>
  <c r="X16" i="7"/>
  <c r="AC16" i="7"/>
  <c r="D13" i="7"/>
  <c r="D25" i="7" s="1"/>
  <c r="N34" i="7" s="1"/>
  <c r="I13" i="7"/>
  <c r="N13" i="7"/>
  <c r="S13" i="7"/>
  <c r="X13" i="7"/>
  <c r="AC13" i="7"/>
  <c r="AC25" i="7" s="1"/>
  <c r="N38" i="7" s="1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D35" i="7" s="1"/>
  <c r="I15" i="7"/>
  <c r="N15" i="7"/>
  <c r="D15" i="7"/>
  <c r="S15" i="7"/>
  <c r="X15" i="7"/>
  <c r="AC15" i="7"/>
  <c r="I17" i="7"/>
  <c r="N17" i="7"/>
  <c r="D17" i="7"/>
  <c r="D38" i="7" s="1"/>
  <c r="S17" i="7"/>
  <c r="X17" i="7"/>
  <c r="AC17" i="7"/>
  <c r="I18" i="7"/>
  <c r="N18" i="7"/>
  <c r="AC18" i="7"/>
  <c r="D18" i="7"/>
  <c r="D39" i="7" s="1"/>
  <c r="S18" i="7"/>
  <c r="S25" i="7" s="1"/>
  <c r="N37" i="7" s="1"/>
  <c r="X18" i="7"/>
  <c r="I19" i="7"/>
  <c r="N19" i="7"/>
  <c r="AC19" i="7"/>
  <c r="D19" i="7"/>
  <c r="S19" i="7"/>
  <c r="X19" i="7"/>
  <c r="X25" i="7" s="1"/>
  <c r="N39" i="7" s="1"/>
  <c r="G24" i="7"/>
  <c r="H24" i="7" s="1"/>
  <c r="B24" i="7"/>
  <c r="L24" i="7"/>
  <c r="M24" i="7" s="1"/>
  <c r="Q24" i="7"/>
  <c r="R24" i="7"/>
  <c r="V24" i="7"/>
  <c r="W24" i="7"/>
  <c r="AA24" i="7"/>
  <c r="AB24" i="7" s="1"/>
  <c r="G16" i="7"/>
  <c r="L16" i="7"/>
  <c r="Q16" i="7"/>
  <c r="R16" i="7" s="1"/>
  <c r="V16" i="7"/>
  <c r="W16" i="7"/>
  <c r="AA16" i="7"/>
  <c r="AB16" i="7"/>
  <c r="B13" i="7"/>
  <c r="G13" i="7"/>
  <c r="L13" i="7"/>
  <c r="Q13" i="7"/>
  <c r="R13" i="7" s="1"/>
  <c r="V13" i="7"/>
  <c r="V25" i="7" s="1"/>
  <c r="L39" i="7" s="1"/>
  <c r="M39" i="7" s="1"/>
  <c r="W13" i="7"/>
  <c r="W25" i="7" s="1"/>
  <c r="AA13" i="7"/>
  <c r="AA25" i="7" s="1"/>
  <c r="L38" i="7" s="1"/>
  <c r="M38" i="7" s="1"/>
  <c r="AB13" i="7"/>
  <c r="B20" i="7"/>
  <c r="G20" i="7"/>
  <c r="L20" i="7"/>
  <c r="AA20" i="7"/>
  <c r="AB20" i="7" s="1"/>
  <c r="Q20" i="7"/>
  <c r="R20" i="7"/>
  <c r="V20" i="7"/>
  <c r="B21" i="7"/>
  <c r="C21" i="7" s="1"/>
  <c r="G21" i="7"/>
  <c r="L21" i="7"/>
  <c r="AA21" i="7"/>
  <c r="AB21" i="7"/>
  <c r="Q21" i="7"/>
  <c r="R21" i="7"/>
  <c r="V21" i="7"/>
  <c r="W21" i="7" s="1"/>
  <c r="G14" i="7"/>
  <c r="L14" i="7"/>
  <c r="B14" i="7"/>
  <c r="Q14" i="7"/>
  <c r="R14" i="7"/>
  <c r="V14" i="7"/>
  <c r="W14" i="7"/>
  <c r="AA14" i="7"/>
  <c r="AB14" i="7"/>
  <c r="G15" i="7"/>
  <c r="L15" i="7"/>
  <c r="B15" i="7"/>
  <c r="C15" i="7" s="1"/>
  <c r="Q15" i="7"/>
  <c r="Q25" i="7" s="1"/>
  <c r="L37" i="7" s="1"/>
  <c r="M37" i="7" s="1"/>
  <c r="V15" i="7"/>
  <c r="W15" i="7"/>
  <c r="AA15" i="7"/>
  <c r="AB15" i="7"/>
  <c r="G17" i="7"/>
  <c r="H17" i="7"/>
  <c r="L17" i="7"/>
  <c r="M17" i="7"/>
  <c r="B17" i="7"/>
  <c r="B38" i="7" s="1"/>
  <c r="C38" i="7" s="1"/>
  <c r="C17" i="7"/>
  <c r="Q17" i="7"/>
  <c r="V17" i="7"/>
  <c r="W17" i="7" s="1"/>
  <c r="AA17" i="7"/>
  <c r="AB17" i="7" s="1"/>
  <c r="G18" i="7"/>
  <c r="L18" i="7"/>
  <c r="M18" i="7" s="1"/>
  <c r="AA18" i="7"/>
  <c r="AB18" i="7" s="1"/>
  <c r="B18" i="7"/>
  <c r="B39" i="7" s="1"/>
  <c r="Q18" i="7"/>
  <c r="R18" i="7"/>
  <c r="V18" i="7"/>
  <c r="W18" i="7"/>
  <c r="G19" i="7"/>
  <c r="L19" i="7"/>
  <c r="AA19" i="7"/>
  <c r="AB19" i="7" s="1"/>
  <c r="B19" i="7"/>
  <c r="C19" i="7" s="1"/>
  <c r="Q19" i="7"/>
  <c r="R19" i="7" s="1"/>
  <c r="V19" i="7"/>
  <c r="W19" i="7"/>
  <c r="R15" i="7"/>
  <c r="J25" i="6"/>
  <c r="O35" i="6" s="1"/>
  <c r="K20" i="6"/>
  <c r="E25" i="6"/>
  <c r="O25" i="6"/>
  <c r="O36" i="6" s="1"/>
  <c r="Y25" i="6"/>
  <c r="O38" i="6"/>
  <c r="P38" i="6" s="1"/>
  <c r="T25" i="6"/>
  <c r="O37" i="6"/>
  <c r="P37" i="6" s="1"/>
  <c r="AD25" i="6"/>
  <c r="O39" i="6"/>
  <c r="P39" i="6" s="1"/>
  <c r="I25" i="6"/>
  <c r="N35" i="6" s="1"/>
  <c r="D25" i="6"/>
  <c r="N34" i="6"/>
  <c r="N25" i="6"/>
  <c r="N36" i="6" s="1"/>
  <c r="X25" i="6"/>
  <c r="N38" i="6" s="1"/>
  <c r="S25" i="6"/>
  <c r="N37" i="6"/>
  <c r="AC25" i="6"/>
  <c r="N39" i="6"/>
  <c r="G25" i="6"/>
  <c r="L35" i="6" s="1"/>
  <c r="H15" i="6"/>
  <c r="B25" i="6"/>
  <c r="L25" i="6"/>
  <c r="M20" i="6" s="1"/>
  <c r="V25" i="6"/>
  <c r="L38" i="6"/>
  <c r="Q25" i="6"/>
  <c r="L37" i="6"/>
  <c r="AA25" i="6"/>
  <c r="L39" i="6"/>
  <c r="M39" i="6" s="1"/>
  <c r="E45" i="6"/>
  <c r="E34" i="6"/>
  <c r="E35" i="6"/>
  <c r="F35" i="6" s="1"/>
  <c r="E36" i="6"/>
  <c r="F36" i="6" s="1"/>
  <c r="E37" i="6"/>
  <c r="F37" i="6" s="1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B34" i="6"/>
  <c r="B35" i="6"/>
  <c r="C35" i="6" s="1"/>
  <c r="B36" i="6"/>
  <c r="C36" i="6" s="1"/>
  <c r="B37" i="6"/>
  <c r="B38" i="6"/>
  <c r="C38" i="6" s="1"/>
  <c r="B39" i="6"/>
  <c r="B40" i="6"/>
  <c r="B41" i="6"/>
  <c r="AE13" i="6"/>
  <c r="AE14" i="6"/>
  <c r="AE15" i="6"/>
  <c r="AE16" i="6"/>
  <c r="AE25" i="6" s="1"/>
  <c r="AE17" i="6"/>
  <c r="AE18" i="6"/>
  <c r="AE19" i="6"/>
  <c r="AE20" i="6"/>
  <c r="AE21" i="6"/>
  <c r="AE24" i="6"/>
  <c r="AB13" i="6"/>
  <c r="AB25" i="6" s="1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25" i="6" s="1"/>
  <c r="Z19" i="6"/>
  <c r="Z20" i="6"/>
  <c r="Z24" i="6"/>
  <c r="W13" i="6"/>
  <c r="W14" i="6"/>
  <c r="W15" i="6"/>
  <c r="W16" i="6"/>
  <c r="W17" i="6"/>
  <c r="W25" i="6" s="1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5" i="6" s="1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4" i="6"/>
  <c r="K16" i="6"/>
  <c r="K17" i="6"/>
  <c r="H16" i="6"/>
  <c r="H17" i="6"/>
  <c r="H21" i="6"/>
  <c r="F15" i="6"/>
  <c r="F16" i="6"/>
  <c r="F17" i="6"/>
  <c r="F25" i="6" s="1"/>
  <c r="F18" i="6"/>
  <c r="F19" i="6"/>
  <c r="F20" i="6"/>
  <c r="F21" i="6"/>
  <c r="F24" i="6"/>
  <c r="C14" i="6"/>
  <c r="C15" i="6"/>
  <c r="C25" i="6" s="1"/>
  <c r="C16" i="6"/>
  <c r="C17" i="6"/>
  <c r="C18" i="6"/>
  <c r="C19" i="6"/>
  <c r="C21" i="6"/>
  <c r="C24" i="6"/>
  <c r="AD25" i="5"/>
  <c r="O39" i="5"/>
  <c r="AC25" i="5"/>
  <c r="N39" i="5"/>
  <c r="AA25" i="5"/>
  <c r="L39" i="5"/>
  <c r="E25" i="5"/>
  <c r="O34" i="5"/>
  <c r="P34" i="5" s="1"/>
  <c r="J25" i="5"/>
  <c r="K21" i="5" s="1"/>
  <c r="O25" i="5"/>
  <c r="O36" i="5" s="1"/>
  <c r="T25" i="5"/>
  <c r="O37" i="5"/>
  <c r="P37" i="5" s="1"/>
  <c r="Y25" i="5"/>
  <c r="Z18" i="5"/>
  <c r="D25" i="5"/>
  <c r="N34" i="5"/>
  <c r="I25" i="5"/>
  <c r="N35" i="5" s="1"/>
  <c r="N25" i="5"/>
  <c r="N36" i="5" s="1"/>
  <c r="S25" i="5"/>
  <c r="N37" i="5"/>
  <c r="X25" i="5"/>
  <c r="N38" i="5"/>
  <c r="B25" i="5"/>
  <c r="L34" i="5"/>
  <c r="G25" i="5"/>
  <c r="H13" i="5" s="1"/>
  <c r="L25" i="5"/>
  <c r="L36" i="5" s="1"/>
  <c r="Q25" i="5"/>
  <c r="L37" i="5"/>
  <c r="M37" i="5" s="1"/>
  <c r="V25" i="5"/>
  <c r="L38" i="5"/>
  <c r="E34" i="5"/>
  <c r="E35" i="5"/>
  <c r="E36" i="5"/>
  <c r="E41" i="5"/>
  <c r="E42" i="5"/>
  <c r="E39" i="5"/>
  <c r="F39" i="5" s="1"/>
  <c r="E40" i="5"/>
  <c r="E45" i="5"/>
  <c r="E37" i="5"/>
  <c r="E38" i="5"/>
  <c r="F38" i="5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B45" i="5"/>
  <c r="C45" i="5" s="1"/>
  <c r="B39" i="5"/>
  <c r="B40" i="5"/>
  <c r="B37" i="5"/>
  <c r="C37" i="5" s="1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25" i="5" s="1"/>
  <c r="AE14" i="5"/>
  <c r="AE15" i="5"/>
  <c r="AE16" i="5"/>
  <c r="AE17" i="5"/>
  <c r="AE18" i="5"/>
  <c r="AE19" i="5"/>
  <c r="AB13" i="5"/>
  <c r="AB25" i="5" s="1"/>
  <c r="AB14" i="5"/>
  <c r="AB15" i="5"/>
  <c r="AB16" i="5"/>
  <c r="AB17" i="5"/>
  <c r="AB18" i="5"/>
  <c r="AB19" i="5"/>
  <c r="AB20" i="5"/>
  <c r="AB21" i="5"/>
  <c r="Z13" i="5"/>
  <c r="Z25" i="5" s="1"/>
  <c r="Z14" i="5"/>
  <c r="Z15" i="5"/>
  <c r="Z16" i="5"/>
  <c r="Z17" i="5"/>
  <c r="Z19" i="5"/>
  <c r="Z20" i="5"/>
  <c r="Z21" i="5"/>
  <c r="W13" i="5"/>
  <c r="W25" i="5" s="1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25" i="5" s="1"/>
  <c r="R14" i="5"/>
  <c r="R15" i="5"/>
  <c r="R17" i="5"/>
  <c r="R18" i="5"/>
  <c r="R19" i="5"/>
  <c r="R20" i="5"/>
  <c r="R21" i="5"/>
  <c r="P17" i="5"/>
  <c r="P20" i="5"/>
  <c r="M14" i="5"/>
  <c r="M16" i="5"/>
  <c r="M17" i="5"/>
  <c r="M18" i="5"/>
  <c r="M20" i="5"/>
  <c r="M21" i="5"/>
  <c r="K16" i="5"/>
  <c r="K17" i="5"/>
  <c r="H16" i="5"/>
  <c r="H17" i="5"/>
  <c r="F13" i="5"/>
  <c r="F14" i="5"/>
  <c r="F25" i="5" s="1"/>
  <c r="F15" i="5"/>
  <c r="F16" i="5"/>
  <c r="F17" i="5"/>
  <c r="F18" i="5"/>
  <c r="F19" i="5"/>
  <c r="C15" i="5"/>
  <c r="C25" i="5" s="1"/>
  <c r="C16" i="5"/>
  <c r="C17" i="5"/>
  <c r="C18" i="5"/>
  <c r="C19" i="5"/>
  <c r="C21" i="5"/>
  <c r="E45" i="4"/>
  <c r="E34" i="4"/>
  <c r="E35" i="4"/>
  <c r="E36" i="4"/>
  <c r="F36" i="4" s="1"/>
  <c r="E37" i="4"/>
  <c r="F37" i="4" s="1"/>
  <c r="E38" i="4"/>
  <c r="F38" i="4" s="1"/>
  <c r="E39" i="4"/>
  <c r="F39" i="4" s="1"/>
  <c r="E40" i="4"/>
  <c r="E41" i="4"/>
  <c r="E42" i="4"/>
  <c r="D45" i="4"/>
  <c r="B45" i="4"/>
  <c r="B42" i="4"/>
  <c r="B34" i="4"/>
  <c r="B35" i="4"/>
  <c r="B36" i="4"/>
  <c r="B37" i="4"/>
  <c r="C37" i="4" s="1"/>
  <c r="B38" i="4"/>
  <c r="C38" i="4" s="1"/>
  <c r="B39" i="4"/>
  <c r="B40" i="4"/>
  <c r="B41" i="4"/>
  <c r="AE13" i="4"/>
  <c r="AE25" i="4" s="1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/>
  <c r="AB13" i="4"/>
  <c r="AB25" i="4" s="1"/>
  <c r="AB14" i="4"/>
  <c r="AB15" i="4"/>
  <c r="AB16" i="4"/>
  <c r="AB17" i="4"/>
  <c r="AB18" i="4"/>
  <c r="AB19" i="4"/>
  <c r="AB20" i="4"/>
  <c r="AB21" i="4"/>
  <c r="AB24" i="4"/>
  <c r="AA25" i="4"/>
  <c r="Z13" i="4"/>
  <c r="Z14" i="4"/>
  <c r="Z15" i="4"/>
  <c r="Z16" i="4"/>
  <c r="Z18" i="4"/>
  <c r="Z25" i="4" s="1"/>
  <c r="Z19" i="4"/>
  <c r="Y25" i="4"/>
  <c r="O38" i="4" s="1"/>
  <c r="P38" i="4" s="1"/>
  <c r="Z20" i="4"/>
  <c r="Z24" i="4"/>
  <c r="X25" i="4"/>
  <c r="N38" i="4"/>
  <c r="W13" i="4"/>
  <c r="W14" i="4"/>
  <c r="W15" i="4"/>
  <c r="W25" i="4" s="1"/>
  <c r="W16" i="4"/>
  <c r="W18" i="4"/>
  <c r="W19" i="4"/>
  <c r="V25" i="4"/>
  <c r="L38" i="4"/>
  <c r="M38" i="4" s="1"/>
  <c r="W21" i="4"/>
  <c r="W24" i="4"/>
  <c r="T25" i="4"/>
  <c r="O37" i="4" s="1"/>
  <c r="P37" i="4" s="1"/>
  <c r="U13" i="4"/>
  <c r="U25" i="4" s="1"/>
  <c r="U14" i="4"/>
  <c r="U15" i="4"/>
  <c r="U16" i="4"/>
  <c r="U17" i="4"/>
  <c r="U18" i="4"/>
  <c r="U19" i="4"/>
  <c r="U20" i="4"/>
  <c r="U21" i="4"/>
  <c r="U24" i="4"/>
  <c r="S25" i="4"/>
  <c r="N37" i="4" s="1"/>
  <c r="Q25" i="4"/>
  <c r="R13" i="4"/>
  <c r="R25" i="4" s="1"/>
  <c r="R14" i="4"/>
  <c r="R15" i="4"/>
  <c r="R16" i="4"/>
  <c r="R17" i="4"/>
  <c r="R18" i="4"/>
  <c r="R19" i="4"/>
  <c r="R20" i="4"/>
  <c r="R21" i="4"/>
  <c r="R24" i="4"/>
  <c r="O25" i="4"/>
  <c r="P14" i="4" s="1"/>
  <c r="P19" i="4"/>
  <c r="P17" i="4"/>
  <c r="P24" i="4"/>
  <c r="N25" i="4"/>
  <c r="N36" i="4" s="1"/>
  <c r="L25" i="4"/>
  <c r="M14" i="4" s="1"/>
  <c r="M19" i="4"/>
  <c r="M15" i="4"/>
  <c r="M16" i="4"/>
  <c r="M17" i="4"/>
  <c r="M18" i="4"/>
  <c r="M24" i="4"/>
  <c r="J25" i="4"/>
  <c r="K23" i="4" s="1"/>
  <c r="K16" i="4"/>
  <c r="K17" i="4"/>
  <c r="I25" i="4"/>
  <c r="N35" i="4" s="1"/>
  <c r="G25" i="4"/>
  <c r="H23" i="4" s="1"/>
  <c r="H16" i="4"/>
  <c r="H17" i="4"/>
  <c r="E25" i="4"/>
  <c r="F18" i="4"/>
  <c r="F13" i="4"/>
  <c r="F25" i="4" s="1"/>
  <c r="F16" i="4"/>
  <c r="F17" i="4"/>
  <c r="F19" i="4"/>
  <c r="F21" i="4"/>
  <c r="F24" i="4"/>
  <c r="D25" i="4"/>
  <c r="N34" i="4"/>
  <c r="B25" i="4"/>
  <c r="L34" i="4"/>
  <c r="M34" i="4" s="1"/>
  <c r="C16" i="4"/>
  <c r="C17" i="4"/>
  <c r="C19" i="4"/>
  <c r="C21" i="4"/>
  <c r="C24" i="4"/>
  <c r="L39" i="4"/>
  <c r="M39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/>
  <c r="P38" i="1" s="1"/>
  <c r="I25" i="1"/>
  <c r="N35" i="1" s="1"/>
  <c r="N25" i="1"/>
  <c r="N36" i="1"/>
  <c r="D25" i="1"/>
  <c r="N34" i="1" s="1"/>
  <c r="X25" i="1"/>
  <c r="N38" i="1"/>
  <c r="G25" i="1"/>
  <c r="H23" i="1" s="1"/>
  <c r="H22" i="1"/>
  <c r="L25" i="1"/>
  <c r="M21" i="1" s="1"/>
  <c r="M20" i="1"/>
  <c r="V25" i="1"/>
  <c r="L38" i="1" s="1"/>
  <c r="M38" i="1" s="1"/>
  <c r="Q25" i="1"/>
  <c r="L37" i="1"/>
  <c r="M37" i="1"/>
  <c r="AE24" i="1"/>
  <c r="AE21" i="1"/>
  <c r="AE20" i="1"/>
  <c r="AE19" i="1"/>
  <c r="AE18" i="1"/>
  <c r="AE17" i="1"/>
  <c r="AE15" i="1"/>
  <c r="AE14" i="1"/>
  <c r="AB14" i="1"/>
  <c r="AB15" i="1"/>
  <c r="AB25" i="1" s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W25" i="1" s="1"/>
  <c r="U24" i="1"/>
  <c r="R24" i="1"/>
  <c r="R21" i="1"/>
  <c r="R20" i="1"/>
  <c r="R19" i="1"/>
  <c r="R18" i="1"/>
  <c r="R17" i="1"/>
  <c r="R16" i="1"/>
  <c r="R15" i="1"/>
  <c r="R14" i="1"/>
  <c r="P24" i="1"/>
  <c r="P20" i="1"/>
  <c r="P19" i="1"/>
  <c r="P18" i="1"/>
  <c r="P17" i="1"/>
  <c r="P15" i="1"/>
  <c r="P14" i="1"/>
  <c r="M24" i="1"/>
  <c r="M19" i="1"/>
  <c r="M18" i="1"/>
  <c r="M17" i="1"/>
  <c r="M16" i="1"/>
  <c r="M15" i="1"/>
  <c r="M14" i="1"/>
  <c r="K24" i="1"/>
  <c r="K17" i="1"/>
  <c r="K16" i="1"/>
  <c r="K14" i="1"/>
  <c r="H17" i="1"/>
  <c r="H15" i="1"/>
  <c r="C24" i="1"/>
  <c r="C21" i="1"/>
  <c r="C20" i="1"/>
  <c r="C19" i="1"/>
  <c r="C18" i="1"/>
  <c r="C17" i="1"/>
  <c r="C16" i="1"/>
  <c r="C15" i="1"/>
  <c r="C14" i="1"/>
  <c r="E45" i="1"/>
  <c r="F45" i="1" s="1"/>
  <c r="E42" i="1"/>
  <c r="E34" i="1"/>
  <c r="E41" i="1"/>
  <c r="E35" i="1"/>
  <c r="F35" i="1" s="1"/>
  <c r="E36" i="1"/>
  <c r="E37" i="1"/>
  <c r="F37" i="1" s="1"/>
  <c r="E38" i="1"/>
  <c r="F38" i="1" s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B38" i="1"/>
  <c r="C38" i="1"/>
  <c r="B39" i="1"/>
  <c r="B40" i="1"/>
  <c r="AE13" i="1"/>
  <c r="AE25" i="1" s="1"/>
  <c r="AD25" i="1"/>
  <c r="O39" i="1" s="1"/>
  <c r="P39" i="1" s="1"/>
  <c r="AE16" i="1"/>
  <c r="AC25" i="1"/>
  <c r="N39" i="1" s="1"/>
  <c r="AB13" i="1"/>
  <c r="AA25" i="1"/>
  <c r="L39" i="1"/>
  <c r="M39" i="1"/>
  <c r="Z13" i="1"/>
  <c r="Z25" i="1" s="1"/>
  <c r="W13" i="1"/>
  <c r="U13" i="1"/>
  <c r="U14" i="1"/>
  <c r="U15" i="1"/>
  <c r="U16" i="1"/>
  <c r="U17" i="1"/>
  <c r="U25" i="1" s="1"/>
  <c r="U18" i="1"/>
  <c r="U19" i="1"/>
  <c r="U20" i="1"/>
  <c r="U21" i="1"/>
  <c r="T25" i="1"/>
  <c r="O37" i="1"/>
  <c r="S25" i="1"/>
  <c r="N37" i="1"/>
  <c r="R13" i="1"/>
  <c r="R25" i="1" s="1"/>
  <c r="P13" i="1"/>
  <c r="M13" i="1"/>
  <c r="F14" i="1"/>
  <c r="F15" i="1"/>
  <c r="F16" i="1"/>
  <c r="F17" i="1"/>
  <c r="F18" i="1"/>
  <c r="F19" i="1"/>
  <c r="F25" i="1" s="1"/>
  <c r="F21" i="1"/>
  <c r="P16" i="1"/>
  <c r="P16" i="5"/>
  <c r="P16" i="4"/>
  <c r="AE16" i="7"/>
  <c r="L37" i="4"/>
  <c r="M37" i="4" s="1"/>
  <c r="F22" i="1"/>
  <c r="F23" i="1"/>
  <c r="F24" i="1"/>
  <c r="C22" i="1"/>
  <c r="C23" i="1"/>
  <c r="O34" i="6"/>
  <c r="F22" i="6"/>
  <c r="L34" i="6"/>
  <c r="C22" i="6"/>
  <c r="H20" i="6"/>
  <c r="H19" i="6"/>
  <c r="M18" i="6"/>
  <c r="M13" i="6"/>
  <c r="P19" i="6"/>
  <c r="P14" i="6"/>
  <c r="Z21" i="6"/>
  <c r="H22" i="6"/>
  <c r="K22" i="6"/>
  <c r="M13" i="5"/>
  <c r="M39" i="5"/>
  <c r="H22" i="5"/>
  <c r="O38" i="5"/>
  <c r="O35" i="5"/>
  <c r="K22" i="5"/>
  <c r="U25" i="5"/>
  <c r="H22" i="4"/>
  <c r="K13" i="4"/>
  <c r="K22" i="4"/>
  <c r="Z21" i="4"/>
  <c r="F20" i="1"/>
  <c r="O34" i="1"/>
  <c r="F13" i="1"/>
  <c r="C13" i="1"/>
  <c r="C25" i="1" s="1"/>
  <c r="H16" i="1"/>
  <c r="H14" i="1"/>
  <c r="H24" i="1"/>
  <c r="Z18" i="6"/>
  <c r="C20" i="6"/>
  <c r="C13" i="6"/>
  <c r="F14" i="6"/>
  <c r="K15" i="6"/>
  <c r="R16" i="6"/>
  <c r="U16" i="6"/>
  <c r="U13" i="6"/>
  <c r="U25" i="6" s="1"/>
  <c r="H18" i="6"/>
  <c r="H13" i="6"/>
  <c r="H24" i="6"/>
  <c r="H14" i="6"/>
  <c r="K14" i="6"/>
  <c r="K18" i="6"/>
  <c r="F13" i="6"/>
  <c r="W19" i="6"/>
  <c r="W18" i="6"/>
  <c r="K24" i="6"/>
  <c r="F43" i="6"/>
  <c r="H14" i="5"/>
  <c r="H24" i="5"/>
  <c r="H18" i="5"/>
  <c r="K15" i="5"/>
  <c r="K18" i="5"/>
  <c r="K14" i="5"/>
  <c r="P18" i="5"/>
  <c r="P13" i="5"/>
  <c r="P14" i="5"/>
  <c r="H15" i="5"/>
  <c r="K13" i="5"/>
  <c r="W18" i="5"/>
  <c r="R16" i="5"/>
  <c r="H20" i="5"/>
  <c r="K19" i="5"/>
  <c r="K20" i="5"/>
  <c r="C14" i="5"/>
  <c r="C13" i="5"/>
  <c r="F23" i="7"/>
  <c r="F43" i="5"/>
  <c r="AE21" i="5"/>
  <c r="AE20" i="5"/>
  <c r="C20" i="5"/>
  <c r="F21" i="5"/>
  <c r="F20" i="5"/>
  <c r="C43" i="6"/>
  <c r="Z20" i="7"/>
  <c r="P15" i="4"/>
  <c r="H15" i="4"/>
  <c r="H18" i="4"/>
  <c r="H14" i="4"/>
  <c r="K15" i="4"/>
  <c r="K14" i="4"/>
  <c r="K18" i="4"/>
  <c r="C15" i="4"/>
  <c r="F15" i="4"/>
  <c r="P13" i="4"/>
  <c r="P18" i="4"/>
  <c r="H24" i="4"/>
  <c r="K24" i="4"/>
  <c r="C14" i="4"/>
  <c r="F14" i="4"/>
  <c r="F20" i="4"/>
  <c r="K21" i="4"/>
  <c r="AD25" i="7"/>
  <c r="O38" i="7" s="1"/>
  <c r="P38" i="7" s="1"/>
  <c r="W17" i="4"/>
  <c r="Z17" i="4"/>
  <c r="C18" i="4"/>
  <c r="C20" i="4"/>
  <c r="O34" i="4"/>
  <c r="P34" i="4" s="1"/>
  <c r="M13" i="4"/>
  <c r="W20" i="4"/>
  <c r="M20" i="4"/>
  <c r="P20" i="4"/>
  <c r="L36" i="4"/>
  <c r="F43" i="4"/>
  <c r="K22" i="7"/>
  <c r="C24" i="7"/>
  <c r="B37" i="7"/>
  <c r="C37" i="7" s="1"/>
  <c r="E35" i="7"/>
  <c r="D37" i="7"/>
  <c r="C35" i="1"/>
  <c r="R17" i="7"/>
  <c r="H22" i="7"/>
  <c r="P17" i="7"/>
  <c r="P16" i="7"/>
  <c r="M16" i="7"/>
  <c r="F43" i="1"/>
  <c r="F24" i="7"/>
  <c r="C22" i="7"/>
  <c r="C23" i="7"/>
  <c r="F15" i="7"/>
  <c r="F22" i="7"/>
  <c r="C39" i="5"/>
  <c r="C43" i="5"/>
  <c r="P39" i="5"/>
  <c r="C36" i="4"/>
  <c r="C43" i="4"/>
  <c r="C45" i="1"/>
  <c r="C37" i="1"/>
  <c r="K24" i="7"/>
  <c r="C39" i="6"/>
  <c r="C37" i="6"/>
  <c r="M37" i="6"/>
  <c r="F45" i="6"/>
  <c r="M34" i="6"/>
  <c r="M38" i="6"/>
  <c r="P34" i="6"/>
  <c r="F39" i="6"/>
  <c r="C45" i="6"/>
  <c r="F45" i="5"/>
  <c r="P38" i="5"/>
  <c r="M38" i="5"/>
  <c r="F37" i="5"/>
  <c r="C35" i="5"/>
  <c r="F18" i="7"/>
  <c r="F35" i="5"/>
  <c r="F21" i="7"/>
  <c r="F20" i="7"/>
  <c r="M34" i="5"/>
  <c r="W20" i="7"/>
  <c r="Z21" i="7"/>
  <c r="AE18" i="7"/>
  <c r="AE21" i="7"/>
  <c r="AE17" i="7"/>
  <c r="F45" i="4"/>
  <c r="C45" i="4"/>
  <c r="K14" i="7"/>
  <c r="K16" i="7"/>
  <c r="C20" i="7"/>
  <c r="C14" i="7"/>
  <c r="C39" i="4"/>
  <c r="C13" i="7"/>
  <c r="M13" i="7"/>
  <c r="P13" i="7"/>
  <c r="H16" i="7"/>
  <c r="H14" i="7"/>
  <c r="P34" i="1"/>
  <c r="P37" i="1"/>
  <c r="H23" i="5" l="1"/>
  <c r="K23" i="5"/>
  <c r="K25" i="5" s="1"/>
  <c r="L36" i="6"/>
  <c r="M21" i="6"/>
  <c r="M25" i="6" s="1"/>
  <c r="P25" i="6"/>
  <c r="E42" i="7"/>
  <c r="K13" i="6"/>
  <c r="K23" i="6"/>
  <c r="E41" i="7"/>
  <c r="E46" i="6"/>
  <c r="F42" i="6" s="1"/>
  <c r="K21" i="6"/>
  <c r="K19" i="6"/>
  <c r="K25" i="6" s="1"/>
  <c r="D46" i="6"/>
  <c r="H25" i="6"/>
  <c r="N40" i="6"/>
  <c r="AB25" i="7"/>
  <c r="AE25" i="7"/>
  <c r="L40" i="6"/>
  <c r="M35" i="6" s="1"/>
  <c r="Z25" i="7"/>
  <c r="O40" i="6"/>
  <c r="P35" i="6" s="1"/>
  <c r="R25" i="7"/>
  <c r="C18" i="7"/>
  <c r="C25" i="7" s="1"/>
  <c r="D44" i="7"/>
  <c r="E39" i="7"/>
  <c r="D41" i="7"/>
  <c r="O36" i="4"/>
  <c r="N25" i="7"/>
  <c r="N36" i="7" s="1"/>
  <c r="B45" i="7"/>
  <c r="C45" i="7" s="1"/>
  <c r="B46" i="6"/>
  <c r="C42" i="6" s="1"/>
  <c r="H21" i="5"/>
  <c r="Y25" i="7"/>
  <c r="O39" i="7" s="1"/>
  <c r="P39" i="7" s="1"/>
  <c r="E25" i="7"/>
  <c r="O34" i="7" s="1"/>
  <c r="P34" i="7" s="1"/>
  <c r="M25" i="1"/>
  <c r="H19" i="5"/>
  <c r="B36" i="7"/>
  <c r="U13" i="7"/>
  <c r="U25" i="7" s="1"/>
  <c r="O35" i="4"/>
  <c r="K20" i="4"/>
  <c r="P21" i="4"/>
  <c r="P25" i="4" s="1"/>
  <c r="L35" i="5"/>
  <c r="L40" i="5" s="1"/>
  <c r="M35" i="5" s="1"/>
  <c r="M21" i="4"/>
  <c r="B41" i="7"/>
  <c r="N40" i="1"/>
  <c r="H19" i="4"/>
  <c r="H13" i="4"/>
  <c r="K19" i="4"/>
  <c r="K25" i="4" s="1"/>
  <c r="H13" i="1"/>
  <c r="D34" i="7"/>
  <c r="H18" i="1"/>
  <c r="P21" i="5"/>
  <c r="D46" i="5"/>
  <c r="E40" i="7"/>
  <c r="O25" i="7"/>
  <c r="P19" i="5"/>
  <c r="D40" i="7"/>
  <c r="B40" i="7"/>
  <c r="M15" i="5"/>
  <c r="M19" i="5"/>
  <c r="B46" i="5"/>
  <c r="C44" i="5" s="1"/>
  <c r="O40" i="5"/>
  <c r="P35" i="5" s="1"/>
  <c r="P21" i="7"/>
  <c r="O36" i="7"/>
  <c r="P15" i="5"/>
  <c r="N40" i="5"/>
  <c r="D36" i="7"/>
  <c r="H25" i="5"/>
  <c r="E46" i="5"/>
  <c r="B46" i="4"/>
  <c r="C42" i="4" s="1"/>
  <c r="H21" i="4"/>
  <c r="B42" i="7"/>
  <c r="H20" i="4"/>
  <c r="N40" i="4"/>
  <c r="M25" i="4"/>
  <c r="E46" i="4"/>
  <c r="F40" i="4" s="1"/>
  <c r="D46" i="4"/>
  <c r="O40" i="4"/>
  <c r="P35" i="4" s="1"/>
  <c r="B35" i="7"/>
  <c r="L35" i="4"/>
  <c r="K21" i="1"/>
  <c r="K15" i="1"/>
  <c r="K13" i="1"/>
  <c r="G25" i="7"/>
  <c r="B34" i="7"/>
  <c r="H19" i="1"/>
  <c r="L35" i="1"/>
  <c r="L40" i="1" s="1"/>
  <c r="M35" i="1" s="1"/>
  <c r="K18" i="1"/>
  <c r="B46" i="1"/>
  <c r="K19" i="1"/>
  <c r="I25" i="7"/>
  <c r="N35" i="7" s="1"/>
  <c r="N40" i="7" s="1"/>
  <c r="P21" i="1"/>
  <c r="P25" i="1" s="1"/>
  <c r="L25" i="7"/>
  <c r="L36" i="1"/>
  <c r="J25" i="7"/>
  <c r="K15" i="7" s="1"/>
  <c r="D46" i="1"/>
  <c r="K20" i="1"/>
  <c r="D42" i="7"/>
  <c r="H21" i="1"/>
  <c r="H20" i="1"/>
  <c r="O40" i="1"/>
  <c r="P35" i="1" s="1"/>
  <c r="K23" i="1"/>
  <c r="E46" i="1"/>
  <c r="F36" i="1" s="1"/>
  <c r="B44" i="7"/>
  <c r="C36" i="5" l="1"/>
  <c r="F40" i="5"/>
  <c r="F44" i="5"/>
  <c r="M40" i="6"/>
  <c r="M19" i="7"/>
  <c r="M20" i="7"/>
  <c r="M36" i="6"/>
  <c r="P19" i="7"/>
  <c r="P20" i="7"/>
  <c r="F34" i="6"/>
  <c r="F40" i="6"/>
  <c r="P36" i="6"/>
  <c r="P40" i="6" s="1"/>
  <c r="F44" i="6"/>
  <c r="C44" i="6"/>
  <c r="F41" i="6"/>
  <c r="C40" i="6"/>
  <c r="C41" i="6"/>
  <c r="E46" i="7"/>
  <c r="F35" i="7" s="1"/>
  <c r="C34" i="6"/>
  <c r="C44" i="4"/>
  <c r="C41" i="4"/>
  <c r="C35" i="4"/>
  <c r="C46" i="4" s="1"/>
  <c r="P25" i="5"/>
  <c r="C34" i="4"/>
  <c r="P15" i="7"/>
  <c r="H25" i="1"/>
  <c r="M25" i="5"/>
  <c r="F42" i="5"/>
  <c r="M36" i="5"/>
  <c r="M40" i="5" s="1"/>
  <c r="C40" i="5"/>
  <c r="C42" i="5"/>
  <c r="P14" i="7"/>
  <c r="D46" i="7"/>
  <c r="C34" i="5"/>
  <c r="C41" i="5"/>
  <c r="F36" i="5"/>
  <c r="F41" i="5"/>
  <c r="P36" i="5"/>
  <c r="P40" i="5" s="1"/>
  <c r="L36" i="7"/>
  <c r="M15" i="7"/>
  <c r="F34" i="5"/>
  <c r="H25" i="4"/>
  <c r="C40" i="4"/>
  <c r="F35" i="4"/>
  <c r="F42" i="4"/>
  <c r="M14" i="7"/>
  <c r="F44" i="4"/>
  <c r="F41" i="4"/>
  <c r="F34" i="4"/>
  <c r="P36" i="4"/>
  <c r="P40" i="4" s="1"/>
  <c r="L40" i="4"/>
  <c r="H18" i="7"/>
  <c r="H15" i="7"/>
  <c r="C34" i="1"/>
  <c r="C36" i="1"/>
  <c r="H20" i="7"/>
  <c r="H13" i="7"/>
  <c r="H19" i="7"/>
  <c r="L35" i="7"/>
  <c r="L40" i="7" s="1"/>
  <c r="M35" i="7" s="1"/>
  <c r="H23" i="7"/>
  <c r="H21" i="7"/>
  <c r="K18" i="7"/>
  <c r="K13" i="7"/>
  <c r="F39" i="1"/>
  <c r="F34" i="1"/>
  <c r="C40" i="1"/>
  <c r="C39" i="1"/>
  <c r="C42" i="1"/>
  <c r="C44" i="1"/>
  <c r="C41" i="1"/>
  <c r="P36" i="1"/>
  <c r="P40" i="1" s="1"/>
  <c r="F44" i="1"/>
  <c r="F40" i="1"/>
  <c r="K21" i="7"/>
  <c r="K19" i="7"/>
  <c r="K23" i="7"/>
  <c r="M21" i="7"/>
  <c r="M36" i="1"/>
  <c r="M40" i="1" s="1"/>
  <c r="K25" i="1"/>
  <c r="K20" i="7"/>
  <c r="O35" i="7"/>
  <c r="F42" i="1"/>
  <c r="F41" i="1"/>
  <c r="B46" i="7"/>
  <c r="C35" i="7" s="1"/>
  <c r="F46" i="6" l="1"/>
  <c r="P25" i="7"/>
  <c r="F34" i="7"/>
  <c r="F40" i="7"/>
  <c r="F39" i="7"/>
  <c r="F36" i="7"/>
  <c r="F41" i="7"/>
  <c r="F42" i="7"/>
  <c r="F44" i="7"/>
  <c r="C46" i="6"/>
  <c r="C46" i="5"/>
  <c r="F46" i="5"/>
  <c r="M25" i="7"/>
  <c r="F46" i="4"/>
  <c r="M35" i="4"/>
  <c r="M36" i="4"/>
  <c r="H25" i="7"/>
  <c r="C39" i="7"/>
  <c r="C36" i="7"/>
  <c r="C34" i="7"/>
  <c r="C46" i="1"/>
  <c r="F46" i="1"/>
  <c r="K25" i="7"/>
  <c r="C42" i="7"/>
  <c r="C40" i="7"/>
  <c r="M36" i="7"/>
  <c r="M40" i="7" s="1"/>
  <c r="O40" i="7"/>
  <c r="P36" i="7" s="1"/>
  <c r="C44" i="7"/>
  <c r="C41" i="7"/>
  <c r="F46" i="7" l="1"/>
  <c r="M40" i="4"/>
  <c r="P35" i="7"/>
  <c r="P40" i="7" s="1"/>
  <c r="C46" i="7"/>
</calcChain>
</file>

<file path=xl/sharedStrings.xml><?xml version="1.0" encoding="utf-8"?>
<sst xmlns="http://schemas.openxmlformats.org/spreadsheetml/2006/main" count="457" uniqueCount="63">
  <si>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</si>
  <si>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</si>
  <si>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</si>
  <si>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</si>
  <si>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</si>
  <si>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</si>
  <si>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</si>
  <si>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</si>
  <si>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</si>
  <si>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</si>
  <si>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</si>
  <si>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</si>
  <si>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</si>
  <si>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</si>
  <si>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</si>
  <si>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</si>
  <si>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</si>
  <si>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</si>
  <si>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</si>
  <si>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</si>
  <si>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</si>
  <si>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</si>
  <si>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</si>
  <si>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</si>
  <si>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</si>
  <si>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</si>
  <si>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</si>
  <si>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</si>
  <si>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</si>
  <si>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</si>
  <si>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</si>
  <si>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</si>
  <si>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</si>
  <si>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</si>
  <si>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</si>
  <si>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</si>
  <si>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</si>
  <si>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</si>
  <si>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</si>
  <si>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</si>
  <si>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</si>
  <si>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</si>
  <si>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</si>
  <si>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</si>
  <si>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</si>
  <si>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</si>
  <si>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</si>
  <si>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</si>
  <si>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</si>
  <si>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</si>
  <si>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</si>
  <si>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</si>
  <si>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</si>
  <si>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</si>
  <si>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</si>
  <si>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</si>
  <si>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</si>
  <si>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</si>
  <si>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</si>
  <si>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https://ajuntament.barcelona.cat/pressupostos2024/docs/2024/1.%20EXP.%202023-0024%20Pressupost%20General%202024_CEiH%2020.02.24.pdf#page=191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</si>
  <si>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t>
  </si>
  <si>
    <t>Institut Municipal de Serveis Socials de Barcelona (IMSS)</t>
  </si>
  <si>
    <t>Dades actualitzades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</si>
</sst>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9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8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34-45B7-9550-EC115270DAB2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34-45B7-9550-EC115270DAB2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34-45B7-9550-EC115270DAB2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34-45B7-9550-EC115270DAB2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34-45B7-9550-EC115270DAB2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34-45B7-9550-EC115270DAB2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34-45B7-9550-EC115270DAB2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34-45B7-9550-EC115270DAB2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34-45B7-9550-EC115270DAB2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34-45B7-9550-EC115270DA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22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403</c:v>
                </c:pt>
                <c:pt idx="7">
                  <c:v>60</c:v>
                </c:pt>
                <c:pt idx="8">
                  <c:v>245</c:v>
                </c:pt>
                <c:pt idx="9">
                  <c:v>0</c:v>
                </c:pt>
                <c:pt idx="10">
                  <c:v>34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34-45B7-9550-EC115270D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F7-4530-81B4-F84D802F23D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F7-4530-81B4-F84D802F23D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F7-4530-81B4-F84D802F23D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F7-4530-81B4-F84D802F23D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F7-4530-81B4-F84D802F23D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F7-4530-81B4-F84D802F23D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F7-4530-81B4-F84D802F23D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F7-4530-81B4-F84D802F23D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F7-4530-81B4-F84D802F23D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F7-4530-81B4-F84D802F23D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88642662.460000008</c:v>
                </c:pt>
                <c:pt idx="1">
                  <c:v>93425.55</c:v>
                </c:pt>
                <c:pt idx="2">
                  <c:v>156887.85999999999</c:v>
                </c:pt>
                <c:pt idx="3">
                  <c:v>0</c:v>
                </c:pt>
                <c:pt idx="4">
                  <c:v>0</c:v>
                </c:pt>
                <c:pt idx="5">
                  <c:v>2029487.78</c:v>
                </c:pt>
                <c:pt idx="6">
                  <c:v>4566106.4700000016</c:v>
                </c:pt>
                <c:pt idx="7">
                  <c:v>607128.86</c:v>
                </c:pt>
                <c:pt idx="8">
                  <c:v>114663.45</c:v>
                </c:pt>
                <c:pt idx="9">
                  <c:v>0</c:v>
                </c:pt>
                <c:pt idx="10">
                  <c:v>294460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F7-4530-81B4-F84D802F2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4B-402F-A8F1-E2975617F95E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B-402F-A8F1-E2975617F95E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B-402F-A8F1-E2975617F95E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4B-402F-A8F1-E2975617F9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753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4B-402F-A8F1-E2975617F9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E-4278-B410-1484350F8FA0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E-4278-B410-1484350F8FA0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E-4278-B410-1484350F8FA0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E-4278-B410-1484350F8FA0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E-4278-B410-1484350F8FA0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4E-4278-B410-1484350F8FA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96093095.930000007</c:v>
                </c:pt>
                <c:pt idx="2">
                  <c:v>411726.50000000006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E-4278-B410-1484350F8F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juntament.barcelona.cat/pressupostos2024/docs/2024/1.%20EXP.%202023-0024%20Pressupost%20General%202024_CEiH%2020.02.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80" zoomScaleNormal="8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8.8554687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53</v>
      </c>
      <c r="C7" s="31"/>
      <c r="D7" s="31"/>
      <c r="E7" s="31"/>
      <c r="F7" s="31"/>
      <c r="H7" s="69"/>
      <c r="I7" s="95" t="s">
        <v>62</v>
      </c>
      <c r="J7" s="85">
        <v>45630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2" t="s">
        <v>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</row>
    <row r="11" spans="1:31" ht="30" customHeight="1" thickBot="1" x14ac:dyDescent="0.3">
      <c r="A11" s="137" t="s">
        <v>10</v>
      </c>
      <c r="B11" s="105" t="s">
        <v>3</v>
      </c>
      <c r="C11" s="106"/>
      <c r="D11" s="106"/>
      <c r="E11" s="106"/>
      <c r="F11" s="107"/>
      <c r="G11" s="108" t="s">
        <v>1</v>
      </c>
      <c r="H11" s="109"/>
      <c r="I11" s="109"/>
      <c r="J11" s="109"/>
      <c r="K11" s="110"/>
      <c r="L11" s="123" t="s">
        <v>2</v>
      </c>
      <c r="M11" s="124"/>
      <c r="N11" s="124"/>
      <c r="O11" s="124"/>
      <c r="P11" s="124"/>
      <c r="Q11" s="111" t="s">
        <v>34</v>
      </c>
      <c r="R11" s="112"/>
      <c r="S11" s="112"/>
      <c r="T11" s="112"/>
      <c r="U11" s="113"/>
      <c r="V11" s="117" t="s">
        <v>5</v>
      </c>
      <c r="W11" s="118"/>
      <c r="X11" s="118"/>
      <c r="Y11" s="118"/>
      <c r="Z11" s="119"/>
      <c r="AA11" s="114" t="s">
        <v>4</v>
      </c>
      <c r="AB11" s="115"/>
      <c r="AC11" s="115"/>
      <c r="AD11" s="115"/>
      <c r="AE11" s="116"/>
    </row>
    <row r="12" spans="1:31" ht="39" customHeight="1" thickBot="1" x14ac:dyDescent="0.3">
      <c r="A12" s="138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4" si="2">IF(G13,G13/$G$25,"")</f>
        <v>2.9197080291970802E-2</v>
      </c>
      <c r="I13" s="4">
        <v>49340502.5</v>
      </c>
      <c r="J13" s="5">
        <v>52650342.450000003</v>
      </c>
      <c r="K13" s="21">
        <f t="shared" ref="K13:K24" si="3">IF(J13,J13/$J$25,"")</f>
        <v>0.94288446807762893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7.2992700729927005E-3</v>
      </c>
      <c r="I15" s="6">
        <v>51000</v>
      </c>
      <c r="J15" s="7">
        <v>61710</v>
      </c>
      <c r="K15" s="21">
        <f t="shared" si="3"/>
        <v>1.105128624383154E-3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7.2992700729927005E-3</v>
      </c>
      <c r="I18" s="65">
        <v>2029487.78</v>
      </c>
      <c r="J18" s="66">
        <v>2029487.78</v>
      </c>
      <c r="K18" s="63">
        <f t="shared" si="3"/>
        <v>3.6344920410206143E-2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54</v>
      </c>
      <c r="H19" s="20">
        <f t="shared" si="2"/>
        <v>0.39416058394160586</v>
      </c>
      <c r="I19" s="6">
        <v>618466.12999999989</v>
      </c>
      <c r="J19" s="7">
        <v>635790.44000000018</v>
      </c>
      <c r="K19" s="21">
        <f t="shared" si="3"/>
        <v>1.1386002501266576E-2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21</v>
      </c>
      <c r="H20" s="62">
        <f t="shared" si="2"/>
        <v>0.15328467153284672</v>
      </c>
      <c r="I20" s="65">
        <v>217874.32000000004</v>
      </c>
      <c r="J20" s="66">
        <v>240156.13</v>
      </c>
      <c r="K20" s="63">
        <f t="shared" si="3"/>
        <v>4.3008169435112932E-3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31</v>
      </c>
      <c r="H21" s="20">
        <f t="shared" si="2"/>
        <v>0.22627737226277372</v>
      </c>
      <c r="I21" s="91">
        <v>11924.39</v>
      </c>
      <c r="J21" s="91">
        <v>12537.189999999999</v>
      </c>
      <c r="K21" s="21">
        <f t="shared" si="3"/>
        <v>2.2452126945924863E-4</v>
      </c>
      <c r="L21" s="2">
        <v>2</v>
      </c>
      <c r="M21" s="20">
        <f t="shared" si="4"/>
        <v>1</v>
      </c>
      <c r="N21" s="6">
        <v>629.85</v>
      </c>
      <c r="O21" s="7">
        <v>762.12</v>
      </c>
      <c r="P21" s="21">
        <f t="shared" si="5"/>
        <v>1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25</v>
      </c>
      <c r="H23" s="20">
        <f t="shared" si="2"/>
        <v>0.18248175182481752</v>
      </c>
      <c r="I23" s="91">
        <v>209630</v>
      </c>
      <c r="J23" s="91">
        <v>209630</v>
      </c>
      <c r="K23" s="21">
        <f t="shared" si="3"/>
        <v>3.7541421735446537E-3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137</v>
      </c>
      <c r="H25" s="17">
        <f t="shared" si="12"/>
        <v>1</v>
      </c>
      <c r="I25" s="18">
        <f t="shared" si="12"/>
        <v>52478885.120000005</v>
      </c>
      <c r="J25" s="18">
        <f t="shared" si="12"/>
        <v>55839653.990000002</v>
      </c>
      <c r="K25" s="19">
        <f t="shared" si="12"/>
        <v>0.99999999999999989</v>
      </c>
      <c r="L25" s="16">
        <f t="shared" si="12"/>
        <v>2</v>
      </c>
      <c r="M25" s="17">
        <f t="shared" si="12"/>
        <v>1</v>
      </c>
      <c r="N25" s="18">
        <f t="shared" si="12"/>
        <v>629.85</v>
      </c>
      <c r="O25" s="18">
        <f t="shared" si="12"/>
        <v>762.12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customHeight="1" x14ac:dyDescent="0.25">
      <c r="A27" s="143" t="s">
        <v>60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44" t="s">
        <v>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39" t="s">
        <v>36</v>
      </c>
      <c r="B29" s="139"/>
      <c r="C29" s="139"/>
      <c r="D29" s="139"/>
      <c r="E29" s="139"/>
      <c r="F29" s="139"/>
      <c r="G29" s="139"/>
      <c r="H29" s="139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20" t="s">
        <v>10</v>
      </c>
      <c r="B31" s="125" t="s">
        <v>17</v>
      </c>
      <c r="C31" s="126"/>
      <c r="D31" s="126"/>
      <c r="E31" s="126"/>
      <c r="F31" s="127"/>
      <c r="G31" s="24"/>
      <c r="J31" s="131" t="s">
        <v>15</v>
      </c>
      <c r="K31" s="132"/>
      <c r="L31" s="125" t="s">
        <v>16</v>
      </c>
      <c r="M31" s="126"/>
      <c r="N31" s="126"/>
      <c r="O31" s="126"/>
      <c r="P31" s="127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1"/>
      <c r="B32" s="140"/>
      <c r="C32" s="141"/>
      <c r="D32" s="141"/>
      <c r="E32" s="141"/>
      <c r="F32" s="142"/>
      <c r="G32" s="24"/>
      <c r="J32" s="133"/>
      <c r="K32" s="134"/>
      <c r="L32" s="128"/>
      <c r="M32" s="129"/>
      <c r="N32" s="129"/>
      <c r="O32" s="129"/>
      <c r="P32" s="130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2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5"/>
      <c r="K33" s="136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4</v>
      </c>
      <c r="C34" s="8">
        <f t="shared" ref="C34:C43" si="14">IF(B34,B34/$B$46,"")</f>
        <v>2.8776978417266189E-2</v>
      </c>
      <c r="D34" s="10">
        <f t="shared" ref="D34:D45" si="15">D13+I13+N13+S13+AC13+X13</f>
        <v>49340502.5</v>
      </c>
      <c r="E34" s="11">
        <f t="shared" ref="E34:E45" si="16">E13+J13+O13+T13+AD13+Y13</f>
        <v>52650342.450000003</v>
      </c>
      <c r="F34" s="21">
        <f t="shared" ref="F34:F43" si="17">IF(E34,E34/$E$46,"")</f>
        <v>0.94287159942153942</v>
      </c>
      <c r="J34" s="100" t="s">
        <v>3</v>
      </c>
      <c r="K34" s="101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6" t="s">
        <v>1</v>
      </c>
      <c r="K35" s="97"/>
      <c r="L35" s="57">
        <f>G25</f>
        <v>137</v>
      </c>
      <c r="M35" s="8">
        <f t="shared" si="18"/>
        <v>0.98561151079136688</v>
      </c>
      <c r="N35" s="58">
        <f>I25</f>
        <v>52478885.120000005</v>
      </c>
      <c r="O35" s="58">
        <f>J25</f>
        <v>55839653.990000002</v>
      </c>
      <c r="P35" s="56">
        <f t="shared" si="19"/>
        <v>0.99998635182090168</v>
      </c>
    </row>
    <row r="36" spans="1:33" ht="30" customHeight="1" x14ac:dyDescent="0.25">
      <c r="A36" s="41" t="s">
        <v>19</v>
      </c>
      <c r="B36" s="12">
        <f t="shared" si="13"/>
        <v>1</v>
      </c>
      <c r="C36" s="8">
        <f t="shared" si="14"/>
        <v>7.1942446043165471E-3</v>
      </c>
      <c r="D36" s="13">
        <f t="shared" si="15"/>
        <v>51000</v>
      </c>
      <c r="E36" s="14">
        <f t="shared" si="16"/>
        <v>61710</v>
      </c>
      <c r="F36" s="21">
        <f t="shared" si="17"/>
        <v>1.1051135413897616E-3</v>
      </c>
      <c r="G36" s="24"/>
      <c r="J36" s="96" t="s">
        <v>2</v>
      </c>
      <c r="K36" s="97"/>
      <c r="L36" s="57">
        <f>L25</f>
        <v>2</v>
      </c>
      <c r="M36" s="8">
        <f t="shared" si="18"/>
        <v>1.4388489208633094E-2</v>
      </c>
      <c r="N36" s="58">
        <f>N25</f>
        <v>629.85</v>
      </c>
      <c r="O36" s="58">
        <f>O25</f>
        <v>762.12</v>
      </c>
      <c r="P36" s="56">
        <f t="shared" si="19"/>
        <v>1.3648179098427568E-5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6" t="s">
        <v>34</v>
      </c>
      <c r="K37" s="97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6" t="s">
        <v>5</v>
      </c>
      <c r="K38" s="97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7.1942446043165471E-3</v>
      </c>
      <c r="D39" s="13">
        <f t="shared" si="15"/>
        <v>2029487.78</v>
      </c>
      <c r="E39" s="22">
        <f t="shared" si="16"/>
        <v>2029487.78</v>
      </c>
      <c r="F39" s="21">
        <f t="shared" si="17"/>
        <v>3.6344424368223063E-2</v>
      </c>
      <c r="G39" s="24"/>
      <c r="J39" s="96" t="s">
        <v>4</v>
      </c>
      <c r="K39" s="97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54</v>
      </c>
      <c r="C40" s="8">
        <f t="shared" si="14"/>
        <v>0.38848920863309355</v>
      </c>
      <c r="D40" s="13">
        <f t="shared" si="15"/>
        <v>618466.12999999989</v>
      </c>
      <c r="E40" s="14">
        <f t="shared" si="16"/>
        <v>635790.44000000018</v>
      </c>
      <c r="F40" s="21">
        <f t="shared" si="17"/>
        <v>1.1385847103065222E-2</v>
      </c>
      <c r="G40" s="24"/>
      <c r="J40" s="98" t="s">
        <v>0</v>
      </c>
      <c r="K40" s="99"/>
      <c r="L40" s="79">
        <f>SUM(L34:L39)</f>
        <v>139</v>
      </c>
      <c r="M40" s="17">
        <f>SUM(M34:M39)</f>
        <v>1</v>
      </c>
      <c r="N40" s="80">
        <f>SUM(N34:N39)</f>
        <v>52479514.970000006</v>
      </c>
      <c r="O40" s="81">
        <f>SUM(O34:O39)</f>
        <v>55840416.109999999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21</v>
      </c>
      <c r="C41" s="8">
        <f t="shared" si="14"/>
        <v>0.15107913669064749</v>
      </c>
      <c r="D41" s="13">
        <f t="shared" si="15"/>
        <v>217874.32000000004</v>
      </c>
      <c r="E41" s="14">
        <f t="shared" si="16"/>
        <v>240156.13</v>
      </c>
      <c r="F41" s="21">
        <f t="shared" si="17"/>
        <v>4.3007582451913785E-3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89" t="s">
        <v>50</v>
      </c>
      <c r="B42" s="12">
        <f t="shared" si="13"/>
        <v>33</v>
      </c>
      <c r="C42" s="8">
        <f t="shared" si="14"/>
        <v>0.23741007194244604</v>
      </c>
      <c r="D42" s="13">
        <f t="shared" si="15"/>
        <v>12554.24</v>
      </c>
      <c r="E42" s="14">
        <f t="shared" si="16"/>
        <v>13299.31</v>
      </c>
      <c r="F42" s="21">
        <f t="shared" si="17"/>
        <v>2.3816638425117921E-4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25</v>
      </c>
      <c r="C44" s="8">
        <f t="shared" ref="C44" si="20">IF(B44,B44/$B$46,"")</f>
        <v>0.17985611510791366</v>
      </c>
      <c r="D44" s="13">
        <f t="shared" si="15"/>
        <v>209630</v>
      </c>
      <c r="E44" s="14">
        <f t="shared" si="16"/>
        <v>209630</v>
      </c>
      <c r="F44" s="21">
        <f t="shared" ref="F44" si="21">IF(E44,E44/$E$46,"")</f>
        <v>3.7540909363399078E-3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139</v>
      </c>
      <c r="C46" s="17">
        <f>SUM(C34:C45)</f>
        <v>1</v>
      </c>
      <c r="D46" s="18">
        <f>SUM(D34:D45)</f>
        <v>52479514.970000006</v>
      </c>
      <c r="E46" s="18">
        <f>SUM(E34:E45)</f>
        <v>55840416.110000007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algorithmName="SHA-512" hashValue="21VUIjMV4OO7bD65Biby0ueqHNzVWVzzL2CUczKZgRGIMqE0xEBVHhf4Oixybaqc1DzVvUMvPqL7cdCawdcy1g==" saltValue="dIgKFiokT98kSCzSHf1obQ==" spinCount="100000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191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J8" sqref="J8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45538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Serveis Socials de Barcelona (IMSS)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2" t="s">
        <v>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</row>
    <row r="11" spans="1:31" ht="30" customHeight="1" thickBot="1" x14ac:dyDescent="0.3">
      <c r="A11" s="137" t="s">
        <v>10</v>
      </c>
      <c r="B11" s="105" t="s">
        <v>3</v>
      </c>
      <c r="C11" s="106"/>
      <c r="D11" s="106"/>
      <c r="E11" s="106"/>
      <c r="F11" s="107"/>
      <c r="G11" s="108" t="s">
        <v>1</v>
      </c>
      <c r="H11" s="109"/>
      <c r="I11" s="109"/>
      <c r="J11" s="109"/>
      <c r="K11" s="110"/>
      <c r="L11" s="123" t="s">
        <v>2</v>
      </c>
      <c r="M11" s="124"/>
      <c r="N11" s="124"/>
      <c r="O11" s="124"/>
      <c r="P11" s="124"/>
      <c r="Q11" s="111" t="s">
        <v>34</v>
      </c>
      <c r="R11" s="112"/>
      <c r="S11" s="112"/>
      <c r="T11" s="112"/>
      <c r="U11" s="113"/>
      <c r="V11" s="117" t="s">
        <v>5</v>
      </c>
      <c r="W11" s="118"/>
      <c r="X11" s="118"/>
      <c r="Y11" s="118"/>
      <c r="Z11" s="119"/>
      <c r="AA11" s="114" t="s">
        <v>4</v>
      </c>
      <c r="AB11" s="115"/>
      <c r="AC11" s="115"/>
      <c r="AD11" s="115"/>
      <c r="AE11" s="116"/>
    </row>
    <row r="12" spans="1:31" ht="39" customHeight="1" thickBot="1" x14ac:dyDescent="0.3">
      <c r="A12" s="138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1" si="2">IF(G13,G13/$G$25,"")</f>
        <v>2.4539877300613498E-2</v>
      </c>
      <c r="I13" s="4">
        <v>10841697.909999998</v>
      </c>
      <c r="J13" s="5">
        <v>11751009.909999998</v>
      </c>
      <c r="K13" s="21">
        <f t="shared" ref="K13:K21" si="3">IF(J13,J13/$J$25,"")</f>
        <v>0.91126686548547486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>
        <v>1</v>
      </c>
      <c r="M14" s="20">
        <f t="shared" si="4"/>
        <v>0.2</v>
      </c>
      <c r="N14" s="6">
        <v>77211.199999999997</v>
      </c>
      <c r="O14" s="7">
        <v>93425.55</v>
      </c>
      <c r="P14" s="21">
        <f t="shared" si="5"/>
        <v>0.97465596437949431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72</v>
      </c>
      <c r="H19" s="20">
        <f t="shared" si="2"/>
        <v>0.44171779141104295</v>
      </c>
      <c r="I19" s="6">
        <v>785266.83</v>
      </c>
      <c r="J19" s="7">
        <v>810372.36999999976</v>
      </c>
      <c r="K19" s="21">
        <f t="shared" si="3"/>
        <v>6.2842725445879183E-2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24</v>
      </c>
      <c r="H20" s="62">
        <f t="shared" si="2"/>
        <v>0.14723926380368099</v>
      </c>
      <c r="I20" s="65">
        <v>205118.46999999997</v>
      </c>
      <c r="J20" s="66">
        <v>229622.50999999998</v>
      </c>
      <c r="K20" s="21">
        <f t="shared" si="3"/>
        <v>1.780675759234443E-2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56</v>
      </c>
      <c r="H21" s="20">
        <f t="shared" si="2"/>
        <v>0.34355828220858897</v>
      </c>
      <c r="I21" s="6">
        <v>18055.359999999993</v>
      </c>
      <c r="J21" s="7">
        <v>19930.669999999998</v>
      </c>
      <c r="K21" s="21">
        <f t="shared" si="3"/>
        <v>1.5455828322014742E-3</v>
      </c>
      <c r="L21" s="2">
        <v>4</v>
      </c>
      <c r="M21" s="20">
        <f t="shared" si="4"/>
        <v>0.8</v>
      </c>
      <c r="N21" s="6">
        <v>2007.73</v>
      </c>
      <c r="O21" s="7">
        <v>2429.35</v>
      </c>
      <c r="P21" s="21">
        <f t="shared" si="5"/>
        <v>2.5344035620505575E-2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>
        <v>7</v>
      </c>
      <c r="H23" s="20">
        <f t="shared" si="13"/>
        <v>4.2944785276073622E-2</v>
      </c>
      <c r="I23" s="6">
        <v>84310</v>
      </c>
      <c r="J23" s="7">
        <v>84310</v>
      </c>
      <c r="K23" s="21">
        <f t="shared" si="14"/>
        <v>6.5380686441000885E-3</v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163</v>
      </c>
      <c r="H25" s="17">
        <f t="shared" si="32"/>
        <v>1</v>
      </c>
      <c r="I25" s="18">
        <f t="shared" si="32"/>
        <v>11934448.569999998</v>
      </c>
      <c r="J25" s="18">
        <f t="shared" si="32"/>
        <v>12895245.459999997</v>
      </c>
      <c r="K25" s="19">
        <f t="shared" si="32"/>
        <v>1</v>
      </c>
      <c r="L25" s="16">
        <f t="shared" si="32"/>
        <v>5</v>
      </c>
      <c r="M25" s="17">
        <f t="shared" si="32"/>
        <v>1</v>
      </c>
      <c r="N25" s="18">
        <f t="shared" si="32"/>
        <v>79218.929999999993</v>
      </c>
      <c r="O25" s="18">
        <f t="shared" si="32"/>
        <v>95854.900000000009</v>
      </c>
      <c r="P25" s="19">
        <f t="shared" si="32"/>
        <v>0.99999999999999989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35" customHeight="1" x14ac:dyDescent="0.25">
      <c r="A27" s="143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45" t="str">
        <f>'CONTRACTACIO 1r TR 2024'!A28:Q28</f>
        <v>https://ajuntament.barcelona.cat/pressupostos2024/docs/2024/1.%20EXP.%202023-0024%20Pressupost%20General%202024_CEiH%2020.02.24.pdf#page=191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39" t="s">
        <v>36</v>
      </c>
      <c r="B29" s="139"/>
      <c r="C29" s="139"/>
      <c r="D29" s="139"/>
      <c r="E29" s="139"/>
      <c r="F29" s="139"/>
      <c r="G29" s="139"/>
      <c r="H29" s="139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20" t="s">
        <v>10</v>
      </c>
      <c r="B31" s="125" t="s">
        <v>17</v>
      </c>
      <c r="C31" s="126"/>
      <c r="D31" s="126"/>
      <c r="E31" s="126"/>
      <c r="F31" s="127"/>
      <c r="G31" s="24"/>
      <c r="J31" s="131" t="s">
        <v>15</v>
      </c>
      <c r="K31" s="132"/>
      <c r="L31" s="125" t="s">
        <v>16</v>
      </c>
      <c r="M31" s="126"/>
      <c r="N31" s="126"/>
      <c r="O31" s="126"/>
      <c r="P31" s="127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1"/>
      <c r="B32" s="128"/>
      <c r="C32" s="129"/>
      <c r="D32" s="129"/>
      <c r="E32" s="129"/>
      <c r="F32" s="130"/>
      <c r="G32" s="24"/>
      <c r="J32" s="133"/>
      <c r="K32" s="134"/>
      <c r="L32" s="128"/>
      <c r="M32" s="129"/>
      <c r="N32" s="129"/>
      <c r="O32" s="129"/>
      <c r="P32" s="130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2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5"/>
      <c r="K33" s="136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4</v>
      </c>
      <c r="C34" s="8">
        <f t="shared" ref="C34:C45" si="34">IF(B34,B34/$B$46,"")</f>
        <v>2.3809523809523808E-2</v>
      </c>
      <c r="D34" s="10">
        <f t="shared" ref="D34:D45" si="35">D13+I13+N13+S13+AC13+X13</f>
        <v>10841697.909999998</v>
      </c>
      <c r="E34" s="11">
        <f t="shared" ref="E34:E45" si="36">E13+J13+O13+T13+AD13+Y13</f>
        <v>11751009.909999998</v>
      </c>
      <c r="F34" s="21">
        <f t="shared" ref="F34:F42" si="37">IF(E34,E34/$E$46,"")</f>
        <v>0.90454307828932823</v>
      </c>
      <c r="J34" s="100" t="s">
        <v>3</v>
      </c>
      <c r="K34" s="101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25">
      <c r="A35" s="41" t="s">
        <v>18</v>
      </c>
      <c r="B35" s="12">
        <f t="shared" si="33"/>
        <v>1</v>
      </c>
      <c r="C35" s="8">
        <f t="shared" si="34"/>
        <v>5.9523809523809521E-3</v>
      </c>
      <c r="D35" s="13">
        <f t="shared" si="35"/>
        <v>77211.199999999997</v>
      </c>
      <c r="E35" s="14">
        <f t="shared" si="36"/>
        <v>93425.55</v>
      </c>
      <c r="F35" s="21">
        <f t="shared" si="37"/>
        <v>7.1915039843476365E-3</v>
      </c>
      <c r="J35" s="96" t="s">
        <v>1</v>
      </c>
      <c r="K35" s="97"/>
      <c r="L35" s="57">
        <f>G25</f>
        <v>163</v>
      </c>
      <c r="M35" s="8">
        <f t="shared" si="38"/>
        <v>0.97023809523809523</v>
      </c>
      <c r="N35" s="58">
        <f>I25</f>
        <v>11934448.569999998</v>
      </c>
      <c r="O35" s="58">
        <f>J25</f>
        <v>12895245.459999997</v>
      </c>
      <c r="P35" s="56">
        <f t="shared" si="39"/>
        <v>0.99262149492008078</v>
      </c>
    </row>
    <row r="36" spans="1:33" ht="30" customHeight="1" x14ac:dyDescent="0.25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96" t="s">
        <v>2</v>
      </c>
      <c r="K36" s="97"/>
      <c r="L36" s="57">
        <f>L25</f>
        <v>5</v>
      </c>
      <c r="M36" s="8">
        <f t="shared" si="38"/>
        <v>2.976190476190476E-2</v>
      </c>
      <c r="N36" s="58">
        <f>N25</f>
        <v>79218.929999999993</v>
      </c>
      <c r="O36" s="58">
        <f>O25</f>
        <v>95854.900000000009</v>
      </c>
      <c r="P36" s="56">
        <f t="shared" si="39"/>
        <v>7.3785050799191907E-3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6" t="s">
        <v>34</v>
      </c>
      <c r="K37" s="97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6" t="s">
        <v>5</v>
      </c>
      <c r="K38" s="97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6" t="s">
        <v>4</v>
      </c>
      <c r="K39" s="97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72</v>
      </c>
      <c r="C40" s="8">
        <f t="shared" si="34"/>
        <v>0.42857142857142855</v>
      </c>
      <c r="D40" s="13">
        <f t="shared" si="35"/>
        <v>785266.83</v>
      </c>
      <c r="E40" s="14">
        <f t="shared" si="36"/>
        <v>810372.36999999976</v>
      </c>
      <c r="F40" s="21">
        <f t="shared" si="37"/>
        <v>6.2379040076940791E-2</v>
      </c>
      <c r="G40" s="24"/>
      <c r="J40" s="98" t="s">
        <v>0</v>
      </c>
      <c r="K40" s="99"/>
      <c r="L40" s="79">
        <f>SUM(L34:L39)</f>
        <v>168</v>
      </c>
      <c r="M40" s="17">
        <f>SUM(M34:M39)</f>
        <v>1</v>
      </c>
      <c r="N40" s="80">
        <f>SUM(N34:N39)</f>
        <v>12013667.499999998</v>
      </c>
      <c r="O40" s="81">
        <f>SUM(O34:O39)</f>
        <v>12991100.359999998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24</v>
      </c>
      <c r="C41" s="8">
        <f t="shared" si="34"/>
        <v>0.14285714285714285</v>
      </c>
      <c r="D41" s="13">
        <f t="shared" si="35"/>
        <v>205118.46999999997</v>
      </c>
      <c r="E41" s="14">
        <f t="shared" si="36"/>
        <v>229622.50999999998</v>
      </c>
      <c r="F41" s="21">
        <f t="shared" si="37"/>
        <v>1.7675370340992425E-2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33"/>
        <v>60</v>
      </c>
      <c r="C42" s="8">
        <f t="shared" si="34"/>
        <v>0.35714285714285715</v>
      </c>
      <c r="D42" s="13">
        <f t="shared" si="35"/>
        <v>20063.089999999993</v>
      </c>
      <c r="E42" s="14">
        <f t="shared" si="36"/>
        <v>22360.019999999997</v>
      </c>
      <c r="F42" s="21">
        <f t="shared" si="37"/>
        <v>1.7211798369941929E-3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7</v>
      </c>
      <c r="C44" s="8">
        <f t="shared" si="34"/>
        <v>4.1666666666666664E-2</v>
      </c>
      <c r="D44" s="13">
        <f t="shared" si="35"/>
        <v>84310</v>
      </c>
      <c r="E44" s="14">
        <f t="shared" si="36"/>
        <v>84310</v>
      </c>
      <c r="F44" s="21">
        <f>IF(E44,E44/$E$46,"")</f>
        <v>6.4898274713967351E-3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168</v>
      </c>
      <c r="C46" s="17">
        <f>SUM(C34:C45)</f>
        <v>0.99999999999999989</v>
      </c>
      <c r="D46" s="18">
        <f>SUM(D34:D45)</f>
        <v>12013667.499999998</v>
      </c>
      <c r="E46" s="18">
        <f>SUM(E34:E45)</f>
        <v>12991100.359999998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20" zoomScale="80" zoomScaleNormal="80" workbookViewId="0">
      <selection activeCell="G24" sqref="G24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45630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Serveis Socials de Barcelona (IMSS)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2" t="s">
        <v>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</row>
    <row r="11" spans="1:31" ht="30" customHeight="1" thickBot="1" x14ac:dyDescent="0.3">
      <c r="A11" s="137" t="s">
        <v>10</v>
      </c>
      <c r="B11" s="105" t="s">
        <v>3</v>
      </c>
      <c r="C11" s="106"/>
      <c r="D11" s="106"/>
      <c r="E11" s="106"/>
      <c r="F11" s="107"/>
      <c r="G11" s="108" t="s">
        <v>1</v>
      </c>
      <c r="H11" s="109"/>
      <c r="I11" s="109"/>
      <c r="J11" s="109"/>
      <c r="K11" s="110"/>
      <c r="L11" s="123" t="s">
        <v>2</v>
      </c>
      <c r="M11" s="124"/>
      <c r="N11" s="124"/>
      <c r="O11" s="124"/>
      <c r="P11" s="124"/>
      <c r="Q11" s="111" t="s">
        <v>34</v>
      </c>
      <c r="R11" s="112"/>
      <c r="S11" s="112"/>
      <c r="T11" s="112"/>
      <c r="U11" s="113"/>
      <c r="V11" s="117" t="s">
        <v>5</v>
      </c>
      <c r="W11" s="118"/>
      <c r="X11" s="118"/>
      <c r="Y11" s="118"/>
      <c r="Z11" s="119"/>
      <c r="AA11" s="114" t="s">
        <v>4</v>
      </c>
      <c r="AB11" s="115"/>
      <c r="AC11" s="115"/>
      <c r="AD11" s="115"/>
      <c r="AE11" s="116"/>
    </row>
    <row r="12" spans="1:31" ht="39" customHeight="1" thickBot="1" x14ac:dyDescent="0.3">
      <c r="A12" s="138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3" si="2">IF(G13,G13/$G$25,"")</f>
        <v>3.3783783783783786E-2</v>
      </c>
      <c r="I13" s="4">
        <v>5899579.3300000001</v>
      </c>
      <c r="J13" s="5">
        <v>6160396.0300000003</v>
      </c>
      <c r="K13" s="21">
        <f t="shared" ref="K13:K23" si="3">IF(J13,J13/$J$25,"")</f>
        <v>0.88867255575190496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2.0270270270270271E-2</v>
      </c>
      <c r="I15" s="6">
        <v>18787.73</v>
      </c>
      <c r="J15" s="7">
        <v>22733.15</v>
      </c>
      <c r="K15" s="21">
        <f t="shared" si="3"/>
        <v>3.2793876257970734E-3</v>
      </c>
      <c r="L15" s="2">
        <v>3</v>
      </c>
      <c r="M15" s="20">
        <f t="shared" si="4"/>
        <v>0.27272727272727271</v>
      </c>
      <c r="N15" s="6">
        <v>60837.73</v>
      </c>
      <c r="O15" s="7">
        <v>72444.710000000006</v>
      </c>
      <c r="P15" s="21">
        <f t="shared" si="5"/>
        <v>0.24133614109877494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61</v>
      </c>
      <c r="H19" s="20">
        <f t="shared" si="2"/>
        <v>0.41216216216216217</v>
      </c>
      <c r="I19" s="6">
        <v>650702.56000000006</v>
      </c>
      <c r="J19" s="7">
        <v>671941.64</v>
      </c>
      <c r="K19" s="21">
        <f t="shared" si="3"/>
        <v>9.6931445904935826E-2</v>
      </c>
      <c r="L19" s="2">
        <v>4</v>
      </c>
      <c r="M19" s="20">
        <f t="shared" si="4"/>
        <v>0.36363636363636365</v>
      </c>
      <c r="N19" s="6">
        <v>187025.45</v>
      </c>
      <c r="O19" s="7">
        <v>226300.78</v>
      </c>
      <c r="P19" s="21">
        <f t="shared" si="5"/>
        <v>0.75387915795153049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5</v>
      </c>
      <c r="H20" s="62">
        <f t="shared" si="2"/>
        <v>3.3783783783783786E-2</v>
      </c>
      <c r="I20" s="65">
        <v>33645.440000000002</v>
      </c>
      <c r="J20" s="66">
        <v>37879.089999999997</v>
      </c>
      <c r="K20" s="63">
        <f t="shared" si="3"/>
        <v>5.4642765750656484E-3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73</v>
      </c>
      <c r="H21" s="20">
        <f t="shared" si="2"/>
        <v>0.49324324324324326</v>
      </c>
      <c r="I21" s="6">
        <v>35528.080000000002</v>
      </c>
      <c r="J21" s="7">
        <v>38922.730000000003</v>
      </c>
      <c r="K21" s="21">
        <f t="shared" si="3"/>
        <v>5.6148276470370595E-3</v>
      </c>
      <c r="L21" s="2">
        <v>4</v>
      </c>
      <c r="M21" s="20">
        <f t="shared" si="4"/>
        <v>0.36363636363636365</v>
      </c>
      <c r="N21" s="6">
        <v>1187.01</v>
      </c>
      <c r="O21" s="7">
        <v>1436.28</v>
      </c>
      <c r="P21" s="21">
        <f t="shared" si="5"/>
        <v>4.7847009496945793E-3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1</v>
      </c>
      <c r="H23" s="20">
        <f t="shared" si="2"/>
        <v>6.7567567567567571E-3</v>
      </c>
      <c r="I23" s="6">
        <v>260</v>
      </c>
      <c r="J23" s="7">
        <v>260</v>
      </c>
      <c r="K23" s="21">
        <f t="shared" si="3"/>
        <v>3.7506495259444427E-5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148</v>
      </c>
      <c r="H25" s="17">
        <f t="shared" si="22"/>
        <v>1</v>
      </c>
      <c r="I25" s="18">
        <f t="shared" si="22"/>
        <v>6638503.1400000015</v>
      </c>
      <c r="J25" s="18">
        <f t="shared" si="22"/>
        <v>6932132.6400000006</v>
      </c>
      <c r="K25" s="19">
        <f t="shared" si="22"/>
        <v>1</v>
      </c>
      <c r="L25" s="16">
        <f t="shared" si="22"/>
        <v>11</v>
      </c>
      <c r="M25" s="17">
        <f t="shared" si="22"/>
        <v>1</v>
      </c>
      <c r="N25" s="18">
        <f t="shared" si="22"/>
        <v>249050.19000000003</v>
      </c>
      <c r="O25" s="18">
        <f t="shared" si="22"/>
        <v>300181.77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customHeight="1" x14ac:dyDescent="0.25">
      <c r="A27" s="143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45" t="str">
        <f>'CONTRACTACIO 1r TR 2024'!A28:Q28</f>
        <v>https://ajuntament.barcelona.cat/pressupostos2024/docs/2024/1.%20EXP.%202023-0024%20Pressupost%20General%202024_CEiH%2020.02.24.pdf#page=191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39" t="s">
        <v>36</v>
      </c>
      <c r="B29" s="139"/>
      <c r="C29" s="139"/>
      <c r="D29" s="139"/>
      <c r="E29" s="139"/>
      <c r="F29" s="139"/>
      <c r="G29" s="139"/>
      <c r="H29" s="139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20" t="s">
        <v>10</v>
      </c>
      <c r="B31" s="125" t="s">
        <v>17</v>
      </c>
      <c r="C31" s="126"/>
      <c r="D31" s="126"/>
      <c r="E31" s="126"/>
      <c r="F31" s="127"/>
      <c r="G31" s="24"/>
      <c r="J31" s="131" t="s">
        <v>15</v>
      </c>
      <c r="K31" s="132"/>
      <c r="L31" s="125" t="s">
        <v>16</v>
      </c>
      <c r="M31" s="126"/>
      <c r="N31" s="126"/>
      <c r="O31" s="126"/>
      <c r="P31" s="127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1"/>
      <c r="B32" s="140"/>
      <c r="C32" s="141"/>
      <c r="D32" s="141"/>
      <c r="E32" s="141"/>
      <c r="F32" s="142"/>
      <c r="G32" s="24"/>
      <c r="J32" s="133"/>
      <c r="K32" s="134"/>
      <c r="L32" s="128"/>
      <c r="M32" s="129"/>
      <c r="N32" s="129"/>
      <c r="O32" s="129"/>
      <c r="P32" s="130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2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5"/>
      <c r="K33" s="136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5</v>
      </c>
      <c r="C34" s="8">
        <f t="shared" ref="C34:C42" si="24">IF(B34,B34/$B$46,"")</f>
        <v>3.1446540880503145E-2</v>
      </c>
      <c r="D34" s="10">
        <f t="shared" ref="D34:D45" si="25">D13+I13+N13+S13+AC13+X13</f>
        <v>5899579.3300000001</v>
      </c>
      <c r="E34" s="11">
        <f t="shared" ref="E34:E45" si="26">E13+J13+O13+T13+AD13+Y13</f>
        <v>6160396.0300000003</v>
      </c>
      <c r="F34" s="21">
        <f t="shared" ref="F34:F43" si="27">IF(E34,E34/$E$46,"")</f>
        <v>0.8517876409634686</v>
      </c>
      <c r="J34" s="100" t="s">
        <v>3</v>
      </c>
      <c r="K34" s="101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6" t="s">
        <v>1</v>
      </c>
      <c r="K35" s="97"/>
      <c r="L35" s="57">
        <f>G25</f>
        <v>148</v>
      </c>
      <c r="M35" s="8">
        <f>IF(L35,L35/$L$40,"")</f>
        <v>0.9308176100628931</v>
      </c>
      <c r="N35" s="58">
        <f>I25</f>
        <v>6638503.1400000015</v>
      </c>
      <c r="O35" s="58">
        <f>J25</f>
        <v>6932132.6400000006</v>
      </c>
      <c r="P35" s="56">
        <f>IF(O35,O35/$O$40,"")</f>
        <v>0.95849436943933974</v>
      </c>
    </row>
    <row r="36" spans="1:33" ht="30" customHeight="1" x14ac:dyDescent="0.25">
      <c r="A36" s="41" t="s">
        <v>19</v>
      </c>
      <c r="B36" s="12">
        <f t="shared" si="23"/>
        <v>6</v>
      </c>
      <c r="C36" s="8">
        <f t="shared" si="24"/>
        <v>3.7735849056603772E-2</v>
      </c>
      <c r="D36" s="13">
        <f t="shared" si="25"/>
        <v>79625.460000000006</v>
      </c>
      <c r="E36" s="14">
        <f t="shared" si="26"/>
        <v>95177.860000000015</v>
      </c>
      <c r="F36" s="21">
        <f t="shared" si="27"/>
        <v>1.3160083287916685E-2</v>
      </c>
      <c r="G36" s="24"/>
      <c r="J36" s="96" t="s">
        <v>2</v>
      </c>
      <c r="K36" s="97"/>
      <c r="L36" s="57">
        <f>L25</f>
        <v>11</v>
      </c>
      <c r="M36" s="8">
        <f>IF(L36,L36/$L$40,"")</f>
        <v>6.9182389937106917E-2</v>
      </c>
      <c r="N36" s="58">
        <f>N25</f>
        <v>249050.19000000003</v>
      </c>
      <c r="O36" s="58">
        <f>O25</f>
        <v>300181.77</v>
      </c>
      <c r="P36" s="56">
        <f>IF(O36,O36/$O$40,"")</f>
        <v>4.1505630560660318E-2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6" t="s">
        <v>34</v>
      </c>
      <c r="K37" s="97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6" t="s">
        <v>5</v>
      </c>
      <c r="K38" s="97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96" t="s">
        <v>4</v>
      </c>
      <c r="K39" s="97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65</v>
      </c>
      <c r="C40" s="8">
        <f t="shared" si="24"/>
        <v>0.4088050314465409</v>
      </c>
      <c r="D40" s="13">
        <f t="shared" si="25"/>
        <v>837728.01</v>
      </c>
      <c r="E40" s="14">
        <f t="shared" si="26"/>
        <v>898242.42</v>
      </c>
      <c r="F40" s="21">
        <f t="shared" si="27"/>
        <v>0.12419847493881285</v>
      </c>
      <c r="G40" s="24"/>
      <c r="J40" s="98" t="s">
        <v>0</v>
      </c>
      <c r="K40" s="99"/>
      <c r="L40" s="79">
        <f>SUM(L34:L39)</f>
        <v>159</v>
      </c>
      <c r="M40" s="17">
        <f>SUM(M34:M39)</f>
        <v>1</v>
      </c>
      <c r="N40" s="80">
        <f>SUM(N34:N39)</f>
        <v>6887553.3300000019</v>
      </c>
      <c r="O40" s="81">
        <f>SUM(O34:O39)</f>
        <v>7232314.4100000001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5</v>
      </c>
      <c r="C41" s="8">
        <f t="shared" si="24"/>
        <v>3.1446540880503145E-2</v>
      </c>
      <c r="D41" s="13">
        <f t="shared" si="25"/>
        <v>33645.440000000002</v>
      </c>
      <c r="E41" s="14">
        <f t="shared" si="26"/>
        <v>37879.089999999997</v>
      </c>
      <c r="F41" s="21">
        <f t="shared" si="27"/>
        <v>5.2374783302597035E-3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23"/>
        <v>77</v>
      </c>
      <c r="C42" s="8">
        <f t="shared" si="24"/>
        <v>0.48427672955974843</v>
      </c>
      <c r="D42" s="13">
        <f t="shared" si="25"/>
        <v>36715.090000000004</v>
      </c>
      <c r="E42" s="14">
        <f t="shared" si="26"/>
        <v>40359.01</v>
      </c>
      <c r="F42" s="21">
        <f t="shared" si="27"/>
        <v>5.5803727150186217E-3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1</v>
      </c>
      <c r="C44" s="8">
        <f t="shared" si="30"/>
        <v>6.2893081761006293E-3</v>
      </c>
      <c r="D44" s="13">
        <f t="shared" si="25"/>
        <v>260</v>
      </c>
      <c r="E44" s="14">
        <f t="shared" si="26"/>
        <v>260</v>
      </c>
      <c r="F44" s="21">
        <f t="shared" ref="F44" si="31">IF(E44,E44/$E$46,"")</f>
        <v>3.5949764523580773E-5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159</v>
      </c>
      <c r="C46" s="17">
        <f>SUM(C34:C45)</f>
        <v>1</v>
      </c>
      <c r="D46" s="18">
        <f>SUM(D34:D45)</f>
        <v>6887553.3300000001</v>
      </c>
      <c r="E46" s="18">
        <f>SUM(E34:E45)</f>
        <v>7232314.4100000001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30" zoomScale="80" zoomScaleNormal="80" workbookViewId="0">
      <selection activeCell="G44" sqref="G44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Serveis Socials de Barcelona (IMSS)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2" t="s">
        <v>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</row>
    <row r="11" spans="1:31" ht="30" customHeight="1" thickBot="1" x14ac:dyDescent="0.3">
      <c r="A11" s="137" t="s">
        <v>10</v>
      </c>
      <c r="B11" s="105" t="s">
        <v>3</v>
      </c>
      <c r="C11" s="106"/>
      <c r="D11" s="106"/>
      <c r="E11" s="106"/>
      <c r="F11" s="107"/>
      <c r="G11" s="108" t="s">
        <v>1</v>
      </c>
      <c r="H11" s="109"/>
      <c r="I11" s="109"/>
      <c r="J11" s="109"/>
      <c r="K11" s="110"/>
      <c r="L11" s="123" t="s">
        <v>2</v>
      </c>
      <c r="M11" s="124"/>
      <c r="N11" s="124"/>
      <c r="O11" s="124"/>
      <c r="P11" s="124"/>
      <c r="Q11" s="111" t="s">
        <v>34</v>
      </c>
      <c r="R11" s="112"/>
      <c r="S11" s="112"/>
      <c r="T11" s="112"/>
      <c r="U11" s="113"/>
      <c r="V11" s="117" t="s">
        <v>5</v>
      </c>
      <c r="W11" s="118"/>
      <c r="X11" s="118"/>
      <c r="Y11" s="118"/>
      <c r="Z11" s="119"/>
      <c r="AA11" s="114" t="s">
        <v>4</v>
      </c>
      <c r="AB11" s="115"/>
      <c r="AC11" s="115"/>
      <c r="AD11" s="115"/>
      <c r="AE11" s="116"/>
    </row>
    <row r="12" spans="1:31" ht="39" customHeight="1" thickBot="1" x14ac:dyDescent="0.3">
      <c r="A12" s="138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9</v>
      </c>
      <c r="H13" s="20">
        <f t="shared" ref="H13:H21" si="2">IF(G13,G13/$G$25,"")</f>
        <v>2.9508196721311476E-2</v>
      </c>
      <c r="I13" s="4">
        <v>16882076.07</v>
      </c>
      <c r="J13" s="5">
        <v>18080914.07</v>
      </c>
      <c r="K13" s="21">
        <f t="shared" ref="K13:K21" si="3">IF(J13,J13/$J$25,"")</f>
        <v>0.88518836578746329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212</v>
      </c>
      <c r="H19" s="20">
        <f t="shared" si="2"/>
        <v>0.69508196721311477</v>
      </c>
      <c r="I19" s="6">
        <v>2158123.5599999982</v>
      </c>
      <c r="J19" s="7">
        <v>2221701.2400000007</v>
      </c>
      <c r="K19" s="21">
        <f t="shared" si="3"/>
        <v>0.10876795732172745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9</v>
      </c>
      <c r="H20" s="62">
        <f t="shared" si="2"/>
        <v>2.9508196721311476E-2</v>
      </c>
      <c r="I20" s="65">
        <v>75329.03</v>
      </c>
      <c r="J20" s="66">
        <v>84691.23</v>
      </c>
      <c r="K20" s="63">
        <f t="shared" si="3"/>
        <v>4.1462334918463658E-3</v>
      </c>
      <c r="L20" s="64">
        <v>1</v>
      </c>
      <c r="M20" s="62">
        <f>IF(L20,L20/$L$25,"")</f>
        <v>0.5</v>
      </c>
      <c r="N20" s="65">
        <v>12214.8</v>
      </c>
      <c r="O20" s="66">
        <v>14779.9</v>
      </c>
      <c r="P20" s="63">
        <f>IF(O20,O20/$O$25,"")</f>
        <v>0.99009828031225156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74</v>
      </c>
      <c r="H21" s="20">
        <f t="shared" si="2"/>
        <v>0.24262295081967214</v>
      </c>
      <c r="I21" s="6">
        <v>35592.92</v>
      </c>
      <c r="J21" s="7">
        <v>38497.300000000003</v>
      </c>
      <c r="K21" s="21">
        <f t="shared" si="3"/>
        <v>1.8847145637825441E-3</v>
      </c>
      <c r="L21" s="2">
        <v>1</v>
      </c>
      <c r="M21" s="20">
        <f>IF(L21,L21/$L$25,"")</f>
        <v>0.5</v>
      </c>
      <c r="N21" s="6">
        <v>122.16</v>
      </c>
      <c r="O21" s="7">
        <v>147.81</v>
      </c>
      <c r="P21" s="21">
        <f>IF(O21,O21/$O$25,"")</f>
        <v>9.9017196877484899E-3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1</v>
      </c>
      <c r="H23" s="20">
        <f t="shared" si="11"/>
        <v>3.2786885245901639E-3</v>
      </c>
      <c r="I23" s="6">
        <v>260</v>
      </c>
      <c r="J23" s="7">
        <v>260</v>
      </c>
      <c r="K23" s="21">
        <f t="shared" si="12"/>
        <v>1.2728835180219429E-5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305</v>
      </c>
      <c r="H25" s="17">
        <f t="shared" si="30"/>
        <v>0.99999999999999989</v>
      </c>
      <c r="I25" s="18">
        <f t="shared" si="30"/>
        <v>19151381.580000002</v>
      </c>
      <c r="J25" s="18">
        <f t="shared" si="30"/>
        <v>20426063.840000004</v>
      </c>
      <c r="K25" s="19">
        <f t="shared" si="30"/>
        <v>1</v>
      </c>
      <c r="L25" s="16">
        <f t="shared" si="30"/>
        <v>2</v>
      </c>
      <c r="M25" s="17">
        <f t="shared" si="30"/>
        <v>1</v>
      </c>
      <c r="N25" s="18">
        <f t="shared" si="30"/>
        <v>12336.96</v>
      </c>
      <c r="O25" s="18">
        <f t="shared" si="30"/>
        <v>14927.71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customHeight="1" x14ac:dyDescent="0.25">
      <c r="A27" s="143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45" t="str">
        <f>'CONTRACTACIO 1r TR 2024'!A28:Q28</f>
        <v>https://ajuntament.barcelona.cat/pressupostos2024/docs/2024/1.%20EXP.%202023-0024%20Pressupost%20General%202024_CEiH%2020.02.24.pdf#page=191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39" t="s">
        <v>36</v>
      </c>
      <c r="B29" s="139"/>
      <c r="C29" s="139"/>
      <c r="D29" s="139"/>
      <c r="E29" s="139"/>
      <c r="F29" s="139"/>
      <c r="G29" s="139"/>
      <c r="H29" s="139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20" t="s">
        <v>10</v>
      </c>
      <c r="B31" s="125" t="s">
        <v>17</v>
      </c>
      <c r="C31" s="126"/>
      <c r="D31" s="126"/>
      <c r="E31" s="126"/>
      <c r="F31" s="127"/>
      <c r="G31" s="24"/>
      <c r="J31" s="131" t="s">
        <v>15</v>
      </c>
      <c r="K31" s="132"/>
      <c r="L31" s="125" t="s">
        <v>16</v>
      </c>
      <c r="M31" s="126"/>
      <c r="N31" s="126"/>
      <c r="O31" s="126"/>
      <c r="P31" s="127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1"/>
      <c r="B32" s="140"/>
      <c r="C32" s="141"/>
      <c r="D32" s="141"/>
      <c r="E32" s="141"/>
      <c r="F32" s="142"/>
      <c r="G32" s="24"/>
      <c r="J32" s="133"/>
      <c r="K32" s="134"/>
      <c r="L32" s="128"/>
      <c r="M32" s="129"/>
      <c r="N32" s="129"/>
      <c r="O32" s="129"/>
      <c r="P32" s="130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2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5"/>
      <c r="K33" s="136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9</v>
      </c>
      <c r="C34" s="8">
        <f t="shared" ref="C34:C45" si="32">IF(B34,B34/$B$46,"")</f>
        <v>2.9315960912052116E-2</v>
      </c>
      <c r="D34" s="10">
        <f t="shared" ref="D34:D42" si="33">D13+I13+N13+S13+AC13+X13</f>
        <v>16882076.07</v>
      </c>
      <c r="E34" s="11">
        <f t="shared" ref="E34:E42" si="34">E13+J13+O13+T13+AD13+Y13</f>
        <v>18080914.07</v>
      </c>
      <c r="F34" s="21">
        <f t="shared" ref="F34:F42" si="35">IF(E34,E34/$E$46,"")</f>
        <v>0.88454192771289508</v>
      </c>
      <c r="J34" s="100" t="s">
        <v>3</v>
      </c>
      <c r="K34" s="101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96" t="s">
        <v>1</v>
      </c>
      <c r="K35" s="97"/>
      <c r="L35" s="57">
        <f>G25</f>
        <v>305</v>
      </c>
      <c r="M35" s="8">
        <f t="shared" si="36"/>
        <v>0.99348534201954397</v>
      </c>
      <c r="N35" s="58">
        <f>I25</f>
        <v>19151381.580000002</v>
      </c>
      <c r="O35" s="58">
        <f>J25</f>
        <v>20426063.840000004</v>
      </c>
      <c r="P35" s="56">
        <f t="shared" si="37"/>
        <v>0.99926971693308098</v>
      </c>
    </row>
    <row r="36" spans="1:33" ht="30" customHeight="1" x14ac:dyDescent="0.25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6" t="s">
        <v>2</v>
      </c>
      <c r="K36" s="97"/>
      <c r="L36" s="57">
        <f>L25</f>
        <v>2</v>
      </c>
      <c r="M36" s="8">
        <f t="shared" si="36"/>
        <v>6.5146579804560263E-3</v>
      </c>
      <c r="N36" s="58">
        <f>N25</f>
        <v>12336.96</v>
      </c>
      <c r="O36" s="58">
        <f>O25</f>
        <v>14927.71</v>
      </c>
      <c r="P36" s="56">
        <f t="shared" si="37"/>
        <v>7.3028306691903095E-4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6" t="s">
        <v>34</v>
      </c>
      <c r="K37" s="97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6" t="s">
        <v>5</v>
      </c>
      <c r="K38" s="97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96" t="s">
        <v>4</v>
      </c>
      <c r="K39" s="97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212</v>
      </c>
      <c r="C40" s="8">
        <f t="shared" si="32"/>
        <v>0.69055374592833874</v>
      </c>
      <c r="D40" s="13">
        <f t="shared" si="33"/>
        <v>2158123.5599999982</v>
      </c>
      <c r="E40" s="14">
        <f t="shared" si="34"/>
        <v>2221701.2400000007</v>
      </c>
      <c r="F40" s="21">
        <f t="shared" si="35"/>
        <v>0.10868852592427204</v>
      </c>
      <c r="G40" s="24"/>
      <c r="J40" s="98" t="s">
        <v>0</v>
      </c>
      <c r="K40" s="99"/>
      <c r="L40" s="79">
        <f>SUM(L34:L39)</f>
        <v>307</v>
      </c>
      <c r="M40" s="17">
        <f>SUM(M34:M39)</f>
        <v>1</v>
      </c>
      <c r="N40" s="80">
        <f>SUM(N34:N39)</f>
        <v>19163718.540000003</v>
      </c>
      <c r="O40" s="81">
        <f>SUM(O34:O39)</f>
        <v>20440991.550000004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10</v>
      </c>
      <c r="C41" s="8">
        <f t="shared" si="32"/>
        <v>3.2573289902280131E-2</v>
      </c>
      <c r="D41" s="13">
        <f t="shared" si="33"/>
        <v>87543.83</v>
      </c>
      <c r="E41" s="14">
        <f t="shared" si="34"/>
        <v>99471.12999999999</v>
      </c>
      <c r="F41" s="21">
        <f t="shared" si="35"/>
        <v>4.8662575764334675E-3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31"/>
        <v>75</v>
      </c>
      <c r="C42" s="8">
        <f t="shared" si="32"/>
        <v>0.24429967426710097</v>
      </c>
      <c r="D42" s="13">
        <f t="shared" si="33"/>
        <v>35715.08</v>
      </c>
      <c r="E42" s="14">
        <f t="shared" si="34"/>
        <v>38645.11</v>
      </c>
      <c r="F42" s="21">
        <f t="shared" si="35"/>
        <v>1.8905692468719796E-3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1</v>
      </c>
      <c r="C44" s="8">
        <f t="shared" si="32"/>
        <v>3.2573289902280132E-3</v>
      </c>
      <c r="D44" s="13">
        <f t="shared" si="39"/>
        <v>260</v>
      </c>
      <c r="E44" s="14">
        <f t="shared" si="40"/>
        <v>260</v>
      </c>
      <c r="F44" s="21">
        <f>IF(E44,E44/$E$46,"")</f>
        <v>1.2719539527425713E-5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307</v>
      </c>
      <c r="C46" s="17">
        <f>SUM(C34:C45)</f>
        <v>1</v>
      </c>
      <c r="D46" s="18">
        <f>SUM(D34:D45)</f>
        <v>19163718.539999995</v>
      </c>
      <c r="E46" s="18">
        <f>SUM(E34:E45)</f>
        <v>20440991.550000001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38" zoomScale="80" zoomScaleNormal="80" workbookViewId="0">
      <selection activeCell="A5" sqref="A5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Serveis Socials de Barcelona (IMSS)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">
      <c r="A11" s="149" t="s">
        <v>10</v>
      </c>
      <c r="B11" s="105" t="s">
        <v>3</v>
      </c>
      <c r="C11" s="106"/>
      <c r="D11" s="106"/>
      <c r="E11" s="106"/>
      <c r="F11" s="107"/>
      <c r="G11" s="108" t="s">
        <v>1</v>
      </c>
      <c r="H11" s="109"/>
      <c r="I11" s="109"/>
      <c r="J11" s="109"/>
      <c r="K11" s="110"/>
      <c r="L11" s="123" t="s">
        <v>2</v>
      </c>
      <c r="M11" s="124"/>
      <c r="N11" s="124"/>
      <c r="O11" s="124"/>
      <c r="P11" s="124"/>
      <c r="Q11" s="111" t="s">
        <v>34</v>
      </c>
      <c r="R11" s="112"/>
      <c r="S11" s="112"/>
      <c r="T11" s="112"/>
      <c r="U11" s="113"/>
      <c r="V11" s="114" t="s">
        <v>4</v>
      </c>
      <c r="W11" s="115"/>
      <c r="X11" s="115"/>
      <c r="Y11" s="115"/>
      <c r="Z11" s="116"/>
      <c r="AA11" s="117" t="s">
        <v>5</v>
      </c>
      <c r="AB11" s="118"/>
      <c r="AC11" s="118"/>
      <c r="AD11" s="118"/>
      <c r="AE11" s="119"/>
    </row>
    <row r="12" spans="1:31" ht="39" customHeight="1" thickBot="1" x14ac:dyDescent="0.3">
      <c r="A12" s="150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22</v>
      </c>
      <c r="H13" s="20">
        <f t="shared" ref="H13:H24" si="2">IF(G13,G13/$G$25,"")</f>
        <v>2.9216467463479414E-2</v>
      </c>
      <c r="I13" s="10">
        <f>'CONTRACTACIO 1r TR 2024'!I13+'CONTRACTACIO 2n TR 2024'!I13+'CONTRACTACIO 3r TR 2024'!I13+'CONTRACTACIO 4t TR 2024'!I13</f>
        <v>82963855.810000002</v>
      </c>
      <c r="J13" s="10">
        <f>'CONTRACTACIO 1r TR 2024'!J13+'CONTRACTACIO 2n TR 2024'!J13+'CONTRACTACIO 3r TR 2024'!J13+'CONTRACTACIO 4t TR 2024'!J13</f>
        <v>88642662.460000008</v>
      </c>
      <c r="K13" s="21">
        <f t="shared" ref="K13:K24" si="3">IF(J13,J13/$J$25,"")</f>
        <v>0.92246650607003711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1</v>
      </c>
      <c r="M14" s="20">
        <f t="shared" si="4"/>
        <v>0.05</v>
      </c>
      <c r="N14" s="13">
        <f>'CONTRACTACIO 1r TR 2024'!N14+'CONTRACTACIO 2n TR 2024'!N14+'CONTRACTACIO 3r TR 2024'!N14+'CONTRACTACIO 4t TR 2024'!N14</f>
        <v>77211.199999999997</v>
      </c>
      <c r="O14" s="13">
        <f>'CONTRACTACIO 1r TR 2024'!O14+'CONTRACTACIO 2n TR 2024'!O14+'CONTRACTACIO 3r TR 2024'!O14+'CONTRACTACIO 4t TR 2024'!O14</f>
        <v>93425.55</v>
      </c>
      <c r="P14" s="21">
        <f t="shared" si="5"/>
        <v>0.22691167559047085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4</v>
      </c>
      <c r="H15" s="20">
        <f t="shared" si="2"/>
        <v>5.3120849933598934E-3</v>
      </c>
      <c r="I15" s="13">
        <f>'CONTRACTACIO 1r TR 2024'!I15+'CONTRACTACIO 2n TR 2024'!I15+'CONTRACTACIO 3r TR 2024'!I15+'CONTRACTACIO 4t TR 2024'!I15</f>
        <v>69787.73</v>
      </c>
      <c r="J15" s="13">
        <f>'CONTRACTACIO 1r TR 2024'!J15+'CONTRACTACIO 2n TR 2024'!J15+'CONTRACTACIO 3r TR 2024'!J15+'CONTRACTACIO 4t TR 2024'!J15</f>
        <v>84443.15</v>
      </c>
      <c r="K15" s="21">
        <f t="shared" si="3"/>
        <v>8.7876396511892452E-4</v>
      </c>
      <c r="L15" s="9">
        <f>'CONTRACTACIO 1r TR 2024'!L15+'CONTRACTACIO 2n TR 2024'!L15+'CONTRACTACIO 3r TR 2024'!L15+'CONTRACTACIO 4t TR 2024'!L15</f>
        <v>3</v>
      </c>
      <c r="M15" s="20">
        <f t="shared" si="4"/>
        <v>0.15</v>
      </c>
      <c r="N15" s="13">
        <f>'CONTRACTACIO 1r TR 2024'!N15+'CONTRACTACIO 2n TR 2024'!N15+'CONTRACTACIO 3r TR 2024'!N15+'CONTRACTACIO 4t TR 2024'!N15</f>
        <v>60837.73</v>
      </c>
      <c r="O15" s="13">
        <f>'CONTRACTACIO 1r TR 2024'!O15+'CONTRACTACIO 2n TR 2024'!O15+'CONTRACTACIO 3r TR 2024'!O15+'CONTRACTACIO 4t TR 2024'!O15</f>
        <v>72444.710000000006</v>
      </c>
      <c r="P15" s="21">
        <f t="shared" si="5"/>
        <v>0.17595347882635681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1.3280212483399733E-3</v>
      </c>
      <c r="I18" s="13">
        <f>'CONTRACTACIO 1r TR 2024'!I18+'CONTRACTACIO 2n TR 2024'!I18+'CONTRACTACIO 3r TR 2024'!I18+'CONTRACTACIO 4t TR 2024'!I18</f>
        <v>2029487.78</v>
      </c>
      <c r="J18" s="13">
        <f>'CONTRACTACIO 1r TR 2024'!J18+'CONTRACTACIO 2n TR 2024'!J18+'CONTRACTACIO 3r TR 2024'!J18+'CONTRACTACIO 4t TR 2024'!J18</f>
        <v>2029487.78</v>
      </c>
      <c r="K18" s="21">
        <f t="shared" si="3"/>
        <v>2.1120016587647474E-2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399</v>
      </c>
      <c r="H19" s="20">
        <f t="shared" si="2"/>
        <v>0.52988047808764938</v>
      </c>
      <c r="I19" s="13">
        <f>'CONTRACTACIO 1r TR 2024'!I19+'CONTRACTACIO 2n TR 2024'!I19+'CONTRACTACIO 3r TR 2024'!I19+'CONTRACTACIO 4t TR 2024'!I19</f>
        <v>4212559.0799999982</v>
      </c>
      <c r="J19" s="13">
        <f>'CONTRACTACIO 1r TR 2024'!J19+'CONTRACTACIO 2n TR 2024'!J19+'CONTRACTACIO 3r TR 2024'!J19+'CONTRACTACIO 4t TR 2024'!J19</f>
        <v>4339805.6900000013</v>
      </c>
      <c r="K19" s="21">
        <f t="shared" si="3"/>
        <v>4.5162512956824462E-2</v>
      </c>
      <c r="L19" s="9">
        <f>'CONTRACTACIO 1r TR 2024'!L19+'CONTRACTACIO 2n TR 2024'!L19+'CONTRACTACIO 3r TR 2024'!L19+'CONTRACTACIO 4t TR 2024'!L19</f>
        <v>4</v>
      </c>
      <c r="M19" s="20">
        <f t="shared" si="4"/>
        <v>0.2</v>
      </c>
      <c r="N19" s="13">
        <f>'CONTRACTACIO 1r TR 2024'!N19+'CONTRACTACIO 2n TR 2024'!N19+'CONTRACTACIO 3r TR 2024'!N19+'CONTRACTACIO 4t TR 2024'!N19</f>
        <v>187025.45</v>
      </c>
      <c r="O19" s="13">
        <f>'CONTRACTACIO 1r TR 2024'!O19+'CONTRACTACIO 2n TR 2024'!O19+'CONTRACTACIO 3r TR 2024'!O19+'CONTRACTACIO 4t TR 2024'!O19</f>
        <v>226300.78</v>
      </c>
      <c r="P19" s="21">
        <f t="shared" si="5"/>
        <v>0.54963860718219493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59</v>
      </c>
      <c r="H20" s="20">
        <f t="shared" si="2"/>
        <v>7.8353253652058433E-2</v>
      </c>
      <c r="I20" s="13">
        <f>'CONTRACTACIO 1r TR 2024'!I20+'CONTRACTACIO 2n TR 2024'!I20+'CONTRACTACIO 3r TR 2024'!I20+'CONTRACTACIO 4t TR 2024'!I20</f>
        <v>531967.26</v>
      </c>
      <c r="J20" s="13">
        <f>'CONTRACTACIO 1r TR 2024'!J20+'CONTRACTACIO 2n TR 2024'!J20+'CONTRACTACIO 3r TR 2024'!J20+'CONTRACTACIO 4t TR 2024'!J20</f>
        <v>592348.96</v>
      </c>
      <c r="K20" s="21">
        <f t="shared" si="3"/>
        <v>6.1643238181388451E-3</v>
      </c>
      <c r="L20" s="9">
        <f>'CONTRACTACIO 1r TR 2024'!L20+'CONTRACTACIO 2n TR 2024'!L20+'CONTRACTACIO 3r TR 2024'!L20+'CONTRACTACIO 4t TR 2024'!L20</f>
        <v>1</v>
      </c>
      <c r="M20" s="20">
        <f t="shared" si="4"/>
        <v>0.05</v>
      </c>
      <c r="N20" s="13">
        <f>'CONTRACTACIO 1r TR 2024'!N20+'CONTRACTACIO 2n TR 2024'!N20+'CONTRACTACIO 3r TR 2024'!N20+'CONTRACTACIO 4t TR 2024'!N20</f>
        <v>12214.8</v>
      </c>
      <c r="O20" s="13">
        <f>'CONTRACTACIO 1r TR 2024'!O20+'CONTRACTACIO 2n TR 2024'!O20+'CONTRACTACIO 3r TR 2024'!O20+'CONTRACTACIO 4t TR 2024'!O20</f>
        <v>14779.9</v>
      </c>
      <c r="P20" s="21">
        <f t="shared" si="5"/>
        <v>3.5897373620595217E-2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234</v>
      </c>
      <c r="H21" s="20">
        <f t="shared" si="2"/>
        <v>0.31075697211155379</v>
      </c>
      <c r="I21" s="13">
        <f>'CONTRACTACIO 1r TR 2024'!I21+'CONTRACTACIO 2n TR 2024'!I21+'CONTRACTACIO 3r TR 2024'!I21+'CONTRACTACIO 4t TR 2024'!I21</f>
        <v>101100.75</v>
      </c>
      <c r="J21" s="13">
        <f>'CONTRACTACIO 1r TR 2024'!J21+'CONTRACTACIO 2n TR 2024'!J21+'CONTRACTACIO 3r TR 2024'!J21+'CONTRACTACIO 4t TR 2024'!J21</f>
        <v>109887.89</v>
      </c>
      <c r="K21" s="21">
        <f t="shared" si="3"/>
        <v>1.1435565576953515E-3</v>
      </c>
      <c r="L21" s="9">
        <f>'CONTRACTACIO 1r TR 2024'!L21+'CONTRACTACIO 2n TR 2024'!L21+'CONTRACTACIO 3r TR 2024'!L21+'CONTRACTACIO 4t TR 2024'!L21</f>
        <v>11</v>
      </c>
      <c r="M21" s="20">
        <f t="shared" si="4"/>
        <v>0.55000000000000004</v>
      </c>
      <c r="N21" s="13">
        <f>'CONTRACTACIO 1r TR 2024'!N21+'CONTRACTACIO 2n TR 2024'!N21+'CONTRACTACIO 3r TR 2024'!N21+'CONTRACTACIO 4t TR 2024'!N21</f>
        <v>3946.75</v>
      </c>
      <c r="O21" s="13">
        <f>'CONTRACTACIO 1r TR 2024'!O21+'CONTRACTACIO 2n TR 2024'!O21+'CONTRACTACIO 3r TR 2024'!O21+'CONTRACTACIO 4t TR 2024'!O21</f>
        <v>4775.5600000000004</v>
      </c>
      <c r="P21" s="21">
        <f t="shared" si="5"/>
        <v>1.1598864780382122E-2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34</v>
      </c>
      <c r="H23" s="62">
        <f t="shared" si="2"/>
        <v>4.5152722443559098E-2</v>
      </c>
      <c r="I23" s="73">
        <f>'CONTRACTACIO 1r TR 2024'!I23+'CONTRACTACIO 2n TR 2024'!I23+'CONTRACTACIO 3r TR 2024'!I23+'CONTRACTACIO 4t TR 2024'!I23</f>
        <v>294460</v>
      </c>
      <c r="J23" s="74">
        <f>'CONTRACTACIO 1r TR 2024'!J23+'CONTRACTACIO 2n TR 2024'!J23+'CONTRACTACIO 3r TR 2024'!J23+'CONTRACTACIO 4t TR 2024'!J23</f>
        <v>294460</v>
      </c>
      <c r="K23" s="63">
        <f t="shared" si="3"/>
        <v>3.0643200445378757E-3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753</v>
      </c>
      <c r="H25" s="17">
        <f t="shared" si="12"/>
        <v>1</v>
      </c>
      <c r="I25" s="18">
        <f t="shared" si="12"/>
        <v>90203218.410000011</v>
      </c>
      <c r="J25" s="18">
        <f t="shared" si="12"/>
        <v>96093095.930000007</v>
      </c>
      <c r="K25" s="19">
        <f t="shared" si="12"/>
        <v>1</v>
      </c>
      <c r="L25" s="16">
        <f t="shared" si="12"/>
        <v>20</v>
      </c>
      <c r="M25" s="17">
        <f t="shared" si="12"/>
        <v>1</v>
      </c>
      <c r="N25" s="18">
        <f t="shared" si="12"/>
        <v>341235.93</v>
      </c>
      <c r="O25" s="18">
        <f t="shared" si="12"/>
        <v>411726.50000000006</v>
      </c>
      <c r="P25" s="19">
        <f t="shared" si="12"/>
        <v>0.99999999999999989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customHeight="1" x14ac:dyDescent="0.25">
      <c r="A27" s="143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189 i ss):                                                                                              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45" t="str">
        <f>'CONTRACTACIO 1r TR 2024'!A28:Q28</f>
        <v>https://ajuntament.barcelona.cat/pressupostos2024/docs/2024/1.%20EXP.%202023-0024%20Pressupost%20General%202024_CEiH%2020.02.24.pdf#page=191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39" t="s">
        <v>36</v>
      </c>
      <c r="B29" s="139"/>
      <c r="C29" s="139"/>
      <c r="D29" s="139"/>
      <c r="E29" s="139"/>
      <c r="F29" s="139"/>
      <c r="G29" s="139"/>
      <c r="H29" s="139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51" t="s">
        <v>10</v>
      </c>
      <c r="B31" s="154" t="s">
        <v>17</v>
      </c>
      <c r="C31" s="155"/>
      <c r="D31" s="155"/>
      <c r="E31" s="155"/>
      <c r="F31" s="156"/>
      <c r="G31" s="24"/>
      <c r="H31" s="47"/>
      <c r="I31" s="47"/>
      <c r="J31" s="160" t="s">
        <v>15</v>
      </c>
      <c r="K31" s="161"/>
      <c r="L31" s="154" t="s">
        <v>16</v>
      </c>
      <c r="M31" s="155"/>
      <c r="N31" s="155"/>
      <c r="O31" s="155"/>
      <c r="P31" s="156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52"/>
      <c r="B32" s="157"/>
      <c r="C32" s="158"/>
      <c r="D32" s="158"/>
      <c r="E32" s="158"/>
      <c r="F32" s="159"/>
      <c r="G32" s="24"/>
      <c r="J32" s="162"/>
      <c r="K32" s="163"/>
      <c r="L32" s="166"/>
      <c r="M32" s="167"/>
      <c r="N32" s="167"/>
      <c r="O32" s="167"/>
      <c r="P32" s="168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">
      <c r="A33" s="153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4"/>
      <c r="K33" s="165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22</v>
      </c>
      <c r="C34" s="8">
        <f t="shared" ref="C34:C40" si="14">IF(B34,B34/$B$46,"")</f>
        <v>2.8460543337645538E-2</v>
      </c>
      <c r="D34" s="10">
        <f t="shared" ref="D34:D43" si="15">D13+I13+N13+S13+X13+AC13</f>
        <v>82963855.810000002</v>
      </c>
      <c r="E34" s="11">
        <f t="shared" ref="E34:E43" si="16">E13+J13+O13+T13+Y13+AD13</f>
        <v>88642662.460000008</v>
      </c>
      <c r="F34" s="21">
        <f t="shared" ref="F34:F40" si="17">IF(E34,E34/$E$46,"")</f>
        <v>0.91853091097387563</v>
      </c>
      <c r="J34" s="100" t="s">
        <v>3</v>
      </c>
      <c r="K34" s="101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1</v>
      </c>
      <c r="C35" s="8">
        <f t="shared" si="14"/>
        <v>1.29366106080207E-3</v>
      </c>
      <c r="D35" s="13">
        <f t="shared" si="15"/>
        <v>77211.199999999997</v>
      </c>
      <c r="E35" s="14">
        <f t="shared" si="16"/>
        <v>93425.55</v>
      </c>
      <c r="F35" s="21">
        <f t="shared" si="17"/>
        <v>9.6809203568833503E-4</v>
      </c>
      <c r="J35" s="96" t="s">
        <v>1</v>
      </c>
      <c r="K35" s="97"/>
      <c r="L35" s="57">
        <f>G25</f>
        <v>753</v>
      </c>
      <c r="M35" s="8">
        <f t="shared" si="18"/>
        <v>0.97412677878395859</v>
      </c>
      <c r="N35" s="58">
        <f>I25</f>
        <v>90203218.410000011</v>
      </c>
      <c r="O35" s="58">
        <f>J25</f>
        <v>96093095.930000007</v>
      </c>
      <c r="P35" s="56">
        <f t="shared" si="19"/>
        <v>0.99573361735058741</v>
      </c>
    </row>
    <row r="36" spans="1:33" s="24" customFormat="1" ht="30" customHeight="1" x14ac:dyDescent="0.25">
      <c r="A36" s="41" t="s">
        <v>19</v>
      </c>
      <c r="B36" s="12">
        <f t="shared" si="13"/>
        <v>7</v>
      </c>
      <c r="C36" s="8">
        <f t="shared" si="14"/>
        <v>9.0556274256144882E-3</v>
      </c>
      <c r="D36" s="13">
        <f t="shared" si="15"/>
        <v>130625.45999999999</v>
      </c>
      <c r="E36" s="14">
        <f t="shared" si="16"/>
        <v>156887.85999999999</v>
      </c>
      <c r="F36" s="21">
        <f t="shared" si="17"/>
        <v>1.6256996909537755E-3</v>
      </c>
      <c r="J36" s="96" t="s">
        <v>2</v>
      </c>
      <c r="K36" s="97"/>
      <c r="L36" s="57">
        <f>L25</f>
        <v>20</v>
      </c>
      <c r="M36" s="8">
        <f t="shared" si="18"/>
        <v>2.5873221216041398E-2</v>
      </c>
      <c r="N36" s="58">
        <f>N25</f>
        <v>341235.93</v>
      </c>
      <c r="O36" s="58">
        <f>O25</f>
        <v>411726.50000000006</v>
      </c>
      <c r="P36" s="56">
        <f t="shared" si="19"/>
        <v>4.2663826494126426E-3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6" t="s">
        <v>34</v>
      </c>
      <c r="K37" s="97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6" t="s">
        <v>5</v>
      </c>
      <c r="K38" s="97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1.29366106080207E-3</v>
      </c>
      <c r="D39" s="13">
        <f t="shared" si="15"/>
        <v>2029487.78</v>
      </c>
      <c r="E39" s="22">
        <f t="shared" si="16"/>
        <v>2029487.78</v>
      </c>
      <c r="F39" s="21">
        <f t="shared" si="17"/>
        <v>2.1029910515322627E-2</v>
      </c>
      <c r="G39" s="24"/>
      <c r="H39" s="24"/>
      <c r="I39" s="24"/>
      <c r="J39" s="96" t="s">
        <v>4</v>
      </c>
      <c r="K39" s="97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403</v>
      </c>
      <c r="C40" s="8">
        <f t="shared" si="14"/>
        <v>0.5213454075032341</v>
      </c>
      <c r="D40" s="13">
        <f t="shared" si="15"/>
        <v>4399584.5299999984</v>
      </c>
      <c r="E40" s="14">
        <f t="shared" si="16"/>
        <v>4566106.4700000016</v>
      </c>
      <c r="F40" s="21">
        <f t="shared" si="17"/>
        <v>4.7314801012271042E-2</v>
      </c>
      <c r="G40" s="24"/>
      <c r="H40" s="24"/>
      <c r="I40" s="24"/>
      <c r="J40" s="98" t="s">
        <v>0</v>
      </c>
      <c r="K40" s="99"/>
      <c r="L40" s="79">
        <f>SUM(L34:L39)</f>
        <v>773</v>
      </c>
      <c r="M40" s="17">
        <f>SUM(M34:M39)</f>
        <v>1</v>
      </c>
      <c r="N40" s="80">
        <f>SUM(N34:N39)</f>
        <v>90544454.340000018</v>
      </c>
      <c r="O40" s="81">
        <f>SUM(O34:O39)</f>
        <v>96504822.430000007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60</v>
      </c>
      <c r="C41" s="8">
        <f>IF(B41,B41/$B$46,"")</f>
        <v>7.7619663648124185E-2</v>
      </c>
      <c r="D41" s="13">
        <f t="shared" si="15"/>
        <v>544182.06000000006</v>
      </c>
      <c r="E41" s="14">
        <f t="shared" si="16"/>
        <v>607128.86</v>
      </c>
      <c r="F41" s="21">
        <f>IF(E41,E41/$E$46,"")</f>
        <v>6.2911763859301671E-3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245</v>
      </c>
      <c r="C42" s="8">
        <f>IF(B42,B42/$B$46,"")</f>
        <v>0.31694695989650712</v>
      </c>
      <c r="D42" s="13">
        <f t="shared" si="15"/>
        <v>105047.5</v>
      </c>
      <c r="E42" s="14">
        <f t="shared" si="16"/>
        <v>114663.45</v>
      </c>
      <c r="F42" s="21">
        <f>IF(E42,E42/$E$46,"")</f>
        <v>1.1881629032908837E-3</v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34</v>
      </c>
      <c r="C44" s="8">
        <f>IF(B44,B44/$B$46,"")</f>
        <v>4.3984476067270378E-2</v>
      </c>
      <c r="D44" s="13">
        <f t="shared" ref="D44" si="21">D23+I23+N23+S23+X23+AC23</f>
        <v>294460</v>
      </c>
      <c r="E44" s="14">
        <f t="shared" ref="E44" si="22">E23+J23+O23+T23+Y23+AD23</f>
        <v>294460</v>
      </c>
      <c r="F44" s="21">
        <f>IF(E44,E44/$E$46,"")</f>
        <v>3.0512464826676121E-3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773</v>
      </c>
      <c r="C46" s="17">
        <f>SUM(C34:C45)</f>
        <v>1</v>
      </c>
      <c r="D46" s="18">
        <f>SUM(D34:D45)</f>
        <v>90544454.340000004</v>
      </c>
      <c r="E46" s="18">
        <f>SUM(E34:E45)</f>
        <v>96504822.430000007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2020-02-14T09:12:43Z</cp:lastPrinted>
  <dcterms:created xsi:type="dcterms:W3CDTF">2016-02-03T12:33:15Z</dcterms:created>
  <dcterms:modified xsi:type="dcterms:W3CDTF">2025-11-11T08:55:23Z</dcterms:modified>
</cp:coreProperties>
</file>