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BASA\"/>
    </mc:Choice>
  </mc:AlternateContent>
  <xr:revisionPtr revIDLastSave="0" documentId="13_ncr:1_{BA4E036B-AC05-4E98-9964-9245E5415F14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0" yWindow="0" windowWidth="14400" windowHeight="15600" tabRatio="700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C35" i="4" l="1"/>
  <c r="B46" i="7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E45" i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P36" i="5" s="1"/>
  <c r="O26" i="5"/>
  <c r="O37" i="5" s="1"/>
  <c r="P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/>
  <c r="S26" i="5"/>
  <c r="N38" i="5" s="1"/>
  <c r="X26" i="5"/>
  <c r="N39" i="5" s="1"/>
  <c r="B26" i="5"/>
  <c r="L35" i="5" s="1"/>
  <c r="M35" i="5" s="1"/>
  <c r="G26" i="5"/>
  <c r="L26" i="5"/>
  <c r="L37" i="5" s="1"/>
  <c r="M37" i="5" s="1"/>
  <c r="Q26" i="5"/>
  <c r="L38" i="5" s="1"/>
  <c r="M38" i="5" s="1"/>
  <c r="V26" i="5"/>
  <c r="L39" i="5" s="1"/>
  <c r="M39" i="5" s="1"/>
  <c r="E35" i="5"/>
  <c r="E36" i="5"/>
  <c r="E37" i="5"/>
  <c r="E42" i="5"/>
  <c r="F42" i="5" s="1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C43" i="5" s="1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F37" i="4" s="1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C41" i="4" s="1"/>
  <c r="B42" i="4"/>
  <c r="C42" i="4" s="1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37" i="4" s="1"/>
  <c r="P19" i="4"/>
  <c r="P17" i="4"/>
  <c r="P25" i="4"/>
  <c r="N26" i="4"/>
  <c r="N37" i="4" s="1"/>
  <c r="L26" i="4"/>
  <c r="L37" i="4" s="1"/>
  <c r="M37" i="4" s="1"/>
  <c r="M19" i="4"/>
  <c r="M15" i="4"/>
  <c r="M16" i="4"/>
  <c r="M17" i="4"/>
  <c r="M18" i="4"/>
  <c r="M21" i="4"/>
  <c r="M25" i="4"/>
  <c r="J26" i="4"/>
  <c r="O36" i="4" s="1"/>
  <c r="P36" i="4" s="1"/>
  <c r="K16" i="4"/>
  <c r="K17" i="4"/>
  <c r="I26" i="4"/>
  <c r="N36" i="4" s="1"/>
  <c r="G26" i="4"/>
  <c r="H16" i="4"/>
  <c r="H17" i="4"/>
  <c r="H21" i="4"/>
  <c r="E26" i="4"/>
  <c r="O35" i="4" s="1"/>
  <c r="P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K22" i="1"/>
  <c r="O26" i="1"/>
  <c r="O37" i="1" s="1"/>
  <c r="E26" i="1"/>
  <c r="O35" i="1" s="1"/>
  <c r="Y26" i="1"/>
  <c r="O39" i="1" s="1"/>
  <c r="P39" i="1" s="1"/>
  <c r="I26" i="1"/>
  <c r="N36" i="1" s="1"/>
  <c r="N26" i="1"/>
  <c r="N37" i="1" s="1"/>
  <c r="D26" i="1"/>
  <c r="N35" i="1" s="1"/>
  <c r="X26" i="1"/>
  <c r="N39" i="1"/>
  <c r="G26" i="1"/>
  <c r="H22" i="1"/>
  <c r="L26" i="1"/>
  <c r="L37" i="1" s="1"/>
  <c r="M20" i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5" i="1"/>
  <c r="P14" i="1"/>
  <c r="M25" i="1"/>
  <c r="M21" i="1"/>
  <c r="M18" i="1"/>
  <c r="M17" i="1"/>
  <c r="M16" i="1"/>
  <c r="M14" i="1"/>
  <c r="K25" i="1"/>
  <c r="K17" i="1"/>
  <c r="K16" i="1"/>
  <c r="K15" i="1"/>
  <c r="K14" i="1"/>
  <c r="H21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 s="1"/>
  <c r="R13" i="1"/>
  <c r="P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L36" i="5"/>
  <c r="M36" i="5" s="1"/>
  <c r="H22" i="5"/>
  <c r="K22" i="5"/>
  <c r="M14" i="4"/>
  <c r="P21" i="4"/>
  <c r="H19" i="4"/>
  <c r="H22" i="4"/>
  <c r="K13" i="4"/>
  <c r="K22" i="4"/>
  <c r="Z21" i="4"/>
  <c r="L35" i="1"/>
  <c r="F20" i="1"/>
  <c r="F13" i="1"/>
  <c r="C13" i="1"/>
  <c r="K21" i="1"/>
  <c r="H16" i="1"/>
  <c r="H14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H20" i="5"/>
  <c r="K19" i="5"/>
  <c r="K20" i="5"/>
  <c r="C14" i="5"/>
  <c r="C13" i="5"/>
  <c r="B48" i="5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0" i="4"/>
  <c r="K25" i="4"/>
  <c r="C14" i="4"/>
  <c r="F14" i="4"/>
  <c r="F20" i="4"/>
  <c r="K21" i="4"/>
  <c r="H20" i="4"/>
  <c r="W17" i="4"/>
  <c r="O39" i="4"/>
  <c r="P39" i="4" s="1"/>
  <c r="Z17" i="4"/>
  <c r="C18" i="4"/>
  <c r="C20" i="4"/>
  <c r="H13" i="4"/>
  <c r="M13" i="4"/>
  <c r="W20" i="4"/>
  <c r="M20" i="4"/>
  <c r="P20" i="4"/>
  <c r="L36" i="4"/>
  <c r="M36" i="4" s="1"/>
  <c r="F44" i="4"/>
  <c r="K22" i="7"/>
  <c r="P16" i="7"/>
  <c r="M16" i="7"/>
  <c r="F44" i="1"/>
  <c r="F25" i="7"/>
  <c r="C22" i="7"/>
  <c r="F43" i="1"/>
  <c r="C44" i="5"/>
  <c r="C37" i="4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41" i="5"/>
  <c r="F20" i="7"/>
  <c r="C42" i="5"/>
  <c r="F43" i="5"/>
  <c r="C39" i="4"/>
  <c r="C36" i="4"/>
  <c r="F47" i="4"/>
  <c r="C47" i="4"/>
  <c r="K15" i="7"/>
  <c r="C40" i="4"/>
  <c r="F40" i="4"/>
  <c r="R13" i="7"/>
  <c r="F41" i="4"/>
  <c r="F42" i="4"/>
  <c r="P13" i="7"/>
  <c r="P14" i="7"/>
  <c r="M14" i="7"/>
  <c r="H16" i="7"/>
  <c r="H14" i="7"/>
  <c r="H25" i="7"/>
  <c r="M39" i="1"/>
  <c r="M35" i="1"/>
  <c r="O36" i="1" l="1"/>
  <c r="K20" i="1"/>
  <c r="K19" i="1"/>
  <c r="K26" i="1" s="1"/>
  <c r="L36" i="1"/>
  <c r="H19" i="1"/>
  <c r="P20" i="1"/>
  <c r="K13" i="1"/>
  <c r="K18" i="1"/>
  <c r="M15" i="1"/>
  <c r="M19" i="1"/>
  <c r="H23" i="1"/>
  <c r="K23" i="1"/>
  <c r="H18" i="1"/>
  <c r="H20" i="1"/>
  <c r="H13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13" i="7"/>
  <c r="P35" i="1"/>
  <c r="F37" i="6"/>
  <c r="F48" i="6" s="1"/>
  <c r="F26" i="6"/>
  <c r="E48" i="5"/>
  <c r="F36" i="5" s="1"/>
  <c r="E48" i="4"/>
  <c r="P26" i="6"/>
  <c r="C26" i="1"/>
  <c r="H26" i="4"/>
  <c r="W26" i="5"/>
  <c r="C26" i="5"/>
  <c r="E48" i="6"/>
  <c r="AB26" i="1"/>
  <c r="C36" i="6"/>
  <c r="C48" i="6" s="1"/>
  <c r="H26" i="5"/>
  <c r="C26" i="6"/>
  <c r="E48" i="1"/>
  <c r="F37" i="1" s="1"/>
  <c r="F40" i="5"/>
  <c r="K26" i="6"/>
  <c r="M26" i="6"/>
  <c r="D48" i="1"/>
  <c r="Z26" i="5"/>
  <c r="AB26" i="5"/>
  <c r="H26" i="6"/>
  <c r="N41" i="5"/>
  <c r="M41" i="5"/>
  <c r="K26" i="4"/>
  <c r="C26" i="4"/>
  <c r="F26" i="1"/>
  <c r="D48" i="4"/>
  <c r="F36" i="4"/>
  <c r="F48" i="4" s="1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C48" i="5"/>
  <c r="O41" i="5"/>
  <c r="P35" i="5"/>
  <c r="P41" i="5" s="1"/>
  <c r="L41" i="5"/>
  <c r="F26" i="5"/>
  <c r="AE26" i="5"/>
  <c r="K26" i="5"/>
  <c r="U26" i="5"/>
  <c r="R26" i="5"/>
  <c r="B26" i="7"/>
  <c r="E47" i="7"/>
  <c r="F47" i="7" s="1"/>
  <c r="C48" i="4"/>
  <c r="G26" i="7"/>
  <c r="H23" i="7" s="1"/>
  <c r="AC26" i="7"/>
  <c r="N39" i="7" s="1"/>
  <c r="D42" i="7"/>
  <c r="D35" i="7"/>
  <c r="N41" i="4"/>
  <c r="L41" i="1"/>
  <c r="M36" i="1" s="1"/>
  <c r="N41" i="1"/>
  <c r="O41" i="1"/>
  <c r="P36" i="1" s="1"/>
  <c r="L41" i="4"/>
  <c r="M35" i="4"/>
  <c r="M41" i="4" s="1"/>
  <c r="P40" i="4"/>
  <c r="P41" i="4" s="1"/>
  <c r="O41" i="4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D41" i="7"/>
  <c r="X26" i="7"/>
  <c r="N40" i="7" s="1"/>
  <c r="R26" i="7"/>
  <c r="O26" i="7"/>
  <c r="O37" i="7" s="1"/>
  <c r="D44" i="7"/>
  <c r="E45" i="7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20" i="7"/>
  <c r="D37" i="7"/>
  <c r="B43" i="7"/>
  <c r="C43" i="7" s="1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7" i="1" s="1"/>
  <c r="E44" i="7"/>
  <c r="F44" i="7" s="1"/>
  <c r="D26" i="7"/>
  <c r="N35" i="7" s="1"/>
  <c r="B47" i="7"/>
  <c r="C47" i="7" s="1"/>
  <c r="E41" i="7"/>
  <c r="B36" i="7"/>
  <c r="C36" i="7" s="1"/>
  <c r="B41" i="7"/>
  <c r="E39" i="7"/>
  <c r="F39" i="7" s="1"/>
  <c r="B37" i="7"/>
  <c r="E43" i="7"/>
  <c r="F43" i="7" s="1"/>
  <c r="H22" i="7"/>
  <c r="E36" i="7"/>
  <c r="E38" i="7"/>
  <c r="F38" i="7" s="1"/>
  <c r="V26" i="7"/>
  <c r="L40" i="7" s="1"/>
  <c r="M40" i="7" s="1"/>
  <c r="E26" i="7"/>
  <c r="P20" i="7" l="1"/>
  <c r="M26" i="1"/>
  <c r="M20" i="7"/>
  <c r="H26" i="1"/>
  <c r="M19" i="7"/>
  <c r="P19" i="7"/>
  <c r="M37" i="1"/>
  <c r="M41" i="1" s="1"/>
  <c r="P37" i="1"/>
  <c r="P41" i="1" s="1"/>
  <c r="P15" i="7"/>
  <c r="P26" i="7" s="1"/>
  <c r="M15" i="7"/>
  <c r="M26" i="7" s="1"/>
  <c r="C35" i="1"/>
  <c r="C45" i="1"/>
  <c r="C42" i="1"/>
  <c r="F41" i="1"/>
  <c r="F45" i="1"/>
  <c r="K23" i="7"/>
  <c r="F42" i="1"/>
  <c r="K20" i="7"/>
  <c r="L36" i="7"/>
  <c r="L41" i="7" s="1"/>
  <c r="M36" i="7" s="1"/>
  <c r="H20" i="7"/>
  <c r="K13" i="7"/>
  <c r="K19" i="7"/>
  <c r="C41" i="1"/>
  <c r="H19" i="7"/>
  <c r="F35" i="1"/>
  <c r="F40" i="1"/>
  <c r="K18" i="7"/>
  <c r="C40" i="1"/>
  <c r="H18" i="7"/>
  <c r="H13" i="7"/>
  <c r="O35" i="7"/>
  <c r="O41" i="7" s="1"/>
  <c r="P35" i="7" s="1"/>
  <c r="F24" i="7"/>
  <c r="L35" i="7"/>
  <c r="C24" i="7"/>
  <c r="C26" i="7" s="1"/>
  <c r="F13" i="7"/>
  <c r="F15" i="7"/>
  <c r="P41" i="6"/>
  <c r="F48" i="5"/>
  <c r="F14" i="7"/>
  <c r="D48" i="7"/>
  <c r="E48" i="7"/>
  <c r="F35" i="7" s="1"/>
  <c r="B48" i="7"/>
  <c r="C40" i="7" s="1"/>
  <c r="N41" i="7"/>
  <c r="P37" i="7" l="1"/>
  <c r="C48" i="1"/>
  <c r="M37" i="7"/>
  <c r="C37" i="7"/>
  <c r="C45" i="7"/>
  <c r="F45" i="7"/>
  <c r="K26" i="7"/>
  <c r="F42" i="7"/>
  <c r="C42" i="7"/>
  <c r="F48" i="1"/>
  <c r="F41" i="7"/>
  <c r="H26" i="7"/>
  <c r="C41" i="7"/>
  <c r="P36" i="7"/>
  <c r="F40" i="7"/>
  <c r="F36" i="7"/>
  <c r="F46" i="7"/>
  <c r="C35" i="7"/>
  <c r="C46" i="7"/>
  <c r="M35" i="7"/>
  <c r="F37" i="7"/>
  <c r="F26" i="7"/>
  <c r="P41" i="7" l="1"/>
  <c r="M41" i="7"/>
  <c r="F48" i="7"/>
  <c r="C48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<sst xmlns="http://schemas.openxmlformats.org/spreadsheetml/2006/main" count="475" uniqueCount="63">
  <si>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</si>
  <si>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</si>
  <si>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</si>
  <si>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</si>
  <si>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</si>
  <si>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</si>
  <si>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</si>
  <si>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</si>
  <si>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</si>
  <si>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</si>
  <si>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</si>
  <si>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</si>
  <si>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</si>
  <si>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</si>
  <si>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</si>
  <si>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</si>
  <si>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</si>
  <si>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</si>
  <si>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</si>
  <si>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</si>
  <si>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</si>
  <si>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</si>
  <si>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</si>
  <si>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</si>
  <si>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</si>
  <si>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</si>
  <si>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</si>
  <si>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</si>
  <si>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</si>
  <si>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</si>
  <si>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</si>
  <si>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</si>
  <si>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</si>
  <si>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</si>
  <si>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</si>
  <si>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</si>
  <si>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</si>
  <si>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</si>
  <si>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</si>
  <si>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</si>
  <si>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</si>
  <si>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</si>
  <si>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</si>
  <si>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</si>
  <si>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</si>
  <si>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</si>
  <si>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</si>
  <si>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</si>
  <si>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</si>
  <si>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</si>
  <si>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</si>
  <si>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</si>
  <si>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</si>
  <si>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</si>
  <si>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</si>
  <si>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</si>
  <si>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</si>
  <si>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</si>
  <si>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</si>
  <si>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</si>
  <si>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</si>
  <si>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</si>
  <si>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Barcelona Activa SAU SPM (BASA)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</si>
</sst>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8" fontId="24" fillId="0" borderId="1" xfId="2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32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73</c:v>
                </c:pt>
                <c:pt idx="7">
                  <c:v>182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2609564.87</c:v>
                </c:pt>
                <c:pt idx="1">
                  <c:v>0</c:v>
                </c:pt>
                <c:pt idx="2">
                  <c:v>35358.449999999997</c:v>
                </c:pt>
                <c:pt idx="3">
                  <c:v>0</c:v>
                </c:pt>
                <c:pt idx="4">
                  <c:v>0</c:v>
                </c:pt>
                <c:pt idx="5">
                  <c:v>18450</c:v>
                </c:pt>
                <c:pt idx="6">
                  <c:v>237887.83000000019</c:v>
                </c:pt>
                <c:pt idx="7">
                  <c:v>364499.79000000004</c:v>
                </c:pt>
                <c:pt idx="8">
                  <c:v>0</c:v>
                </c:pt>
                <c:pt idx="9">
                  <c:v>3112.5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0</c:v>
                </c:pt>
                <c:pt idx="1">
                  <c:v>245</c:v>
                </c:pt>
                <c:pt idx="2">
                  <c:v>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0</c:v>
                </c:pt>
                <c:pt idx="1">
                  <c:v>3141584.6500000004</c:v>
                </c:pt>
                <c:pt idx="2">
                  <c:v>127288.79000000001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abSelected="1" topLeftCell="B1" zoomScale="80" zoomScaleNormal="80" workbookViewId="0">
      <selection activeCell="E19" sqref="E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45807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32</v>
      </c>
      <c r="H13" s="96">
        <f t="shared" ref="H13:H25" si="2">IF(G13,G13/$G$26,"")</f>
        <v>0.1306122448979592</v>
      </c>
      <c r="I13" s="4">
        <v>2356658.17</v>
      </c>
      <c r="J13" s="5">
        <v>2609564.87</v>
      </c>
      <c r="K13" s="97">
        <f t="shared" ref="K13:K25" si="3">IF(J13,J13/$J$26,"")</f>
        <v>0.83065241294707748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>
        <v>5</v>
      </c>
      <c r="M15" s="96">
        <f t="shared" si="4"/>
        <v>9.8039215686274508E-2</v>
      </c>
      <c r="N15" s="6">
        <v>29219.37</v>
      </c>
      <c r="O15" s="7">
        <v>35358.449999999997</v>
      </c>
      <c r="P15" s="97">
        <f t="shared" si="5"/>
        <v>0.27778133486853002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1</v>
      </c>
      <c r="H18" s="98">
        <f t="shared" si="2"/>
        <v>4.0816326530612249E-3</v>
      </c>
      <c r="I18" s="65">
        <v>18450</v>
      </c>
      <c r="J18" s="66">
        <v>18450</v>
      </c>
      <c r="K18" s="99">
        <f t="shared" si="3"/>
        <v>5.8728323618464327E-3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72</v>
      </c>
      <c r="H19" s="96">
        <f>IF(G19,G19/$G$26,"")</f>
        <v>0.29387755102040819</v>
      </c>
      <c r="I19" s="6">
        <v>195234.19999999995</v>
      </c>
      <c r="J19" s="7">
        <v>235543.76000000018</v>
      </c>
      <c r="K19" s="97">
        <f>IF(J19,J19/$J$26,"")</f>
        <v>7.4976098447641748E-2</v>
      </c>
      <c r="L19" s="2">
        <v>1</v>
      </c>
      <c r="M19" s="96">
        <f t="shared" si="4"/>
        <v>1.9607843137254902E-2</v>
      </c>
      <c r="N19" s="6">
        <v>1937.25</v>
      </c>
      <c r="O19" s="7">
        <v>2344.0700000000002</v>
      </c>
      <c r="P19" s="97">
        <f t="shared" si="5"/>
        <v>1.8415368706073802E-2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137</v>
      </c>
      <c r="H20" s="98">
        <f t="shared" si="2"/>
        <v>0.5591836734693878</v>
      </c>
      <c r="I20" s="65">
        <v>255015.11</v>
      </c>
      <c r="J20" s="66">
        <v>274913.52</v>
      </c>
      <c r="K20" s="99">
        <f>IF(J20,J20/$J$26,"")</f>
        <v>8.750791419865131E-2</v>
      </c>
      <c r="L20" s="64">
        <v>45</v>
      </c>
      <c r="M20" s="98">
        <f t="shared" si="4"/>
        <v>0.88235294117647056</v>
      </c>
      <c r="N20" s="65">
        <v>74376.850000000006</v>
      </c>
      <c r="O20" s="66">
        <v>89586.27</v>
      </c>
      <c r="P20" s="99">
        <f t="shared" si="5"/>
        <v>0.70380329642539607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91"/>
      <c r="J21" s="91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>
        <v>3</v>
      </c>
      <c r="H23" s="96">
        <f t="shared" si="2"/>
        <v>1.2244897959183673E-2</v>
      </c>
      <c r="I23" s="105">
        <v>2850</v>
      </c>
      <c r="J23" s="105">
        <v>3112.5</v>
      </c>
      <c r="K23" s="97">
        <f t="shared" si="3"/>
        <v>9.9074204478303641E-4</v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245</v>
      </c>
      <c r="H26" s="101">
        <f t="shared" si="12"/>
        <v>1</v>
      </c>
      <c r="I26" s="102">
        <f t="shared" si="12"/>
        <v>2828207.48</v>
      </c>
      <c r="J26" s="102">
        <f t="shared" si="12"/>
        <v>3141584.6500000004</v>
      </c>
      <c r="K26" s="103">
        <f t="shared" si="12"/>
        <v>1</v>
      </c>
      <c r="L26" s="100">
        <f t="shared" si="12"/>
        <v>51</v>
      </c>
      <c r="M26" s="101">
        <f t="shared" si="12"/>
        <v>1</v>
      </c>
      <c r="N26" s="102">
        <f t="shared" si="12"/>
        <v>105533.47</v>
      </c>
      <c r="O26" s="102">
        <f t="shared" si="12"/>
        <v>127288.79000000001</v>
      </c>
      <c r="P26" s="103">
        <f t="shared" si="12"/>
        <v>0.99999999999999989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32</v>
      </c>
      <c r="C35" s="8">
        <f t="shared" ref="C35:C46" si="14">IF(B35,B35/$B$48,"")</f>
        <v>0.10810810810810811</v>
      </c>
      <c r="D35" s="10">
        <f t="shared" ref="D35:D46" si="15">D13+I13+N13+S13+AC13+X13</f>
        <v>2356658.17</v>
      </c>
      <c r="E35" s="11">
        <f t="shared" ref="E35:E46" si="16">E13+J13+O13+T13+AD13+Y13</f>
        <v>2609564.87</v>
      </c>
      <c r="F35" s="21">
        <f t="shared" ref="F35:F44" si="17">IF(E35,E35/$E$48,"")</f>
        <v>0.79830709811757039</v>
      </c>
      <c r="J35" s="153" t="s">
        <v>3</v>
      </c>
      <c r="K35" s="154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9" t="s">
        <v>1</v>
      </c>
      <c r="K36" s="150"/>
      <c r="L36" s="57">
        <f>G26</f>
        <v>245</v>
      </c>
      <c r="M36" s="8">
        <f t="shared" si="18"/>
        <v>0.82770270270270274</v>
      </c>
      <c r="N36" s="58">
        <f>I26</f>
        <v>2828207.48</v>
      </c>
      <c r="O36" s="58">
        <f>J26</f>
        <v>3141584.6500000004</v>
      </c>
      <c r="P36" s="56">
        <f t="shared" si="19"/>
        <v>0.96106034928045425</v>
      </c>
    </row>
    <row r="37" spans="1:33" ht="30" customHeight="1" x14ac:dyDescent="0.25">
      <c r="A37" s="41" t="s">
        <v>19</v>
      </c>
      <c r="B37" s="12">
        <f t="shared" si="13"/>
        <v>5</v>
      </c>
      <c r="C37" s="8">
        <f t="shared" si="14"/>
        <v>1.6891891891891893E-2</v>
      </c>
      <c r="D37" s="13">
        <f t="shared" si="15"/>
        <v>29219.37</v>
      </c>
      <c r="E37" s="14">
        <f t="shared" si="16"/>
        <v>35358.449999999997</v>
      </c>
      <c r="F37" s="21">
        <f t="shared" si="17"/>
        <v>1.0816708156189734E-2</v>
      </c>
      <c r="G37" s="24"/>
      <c r="J37" s="149" t="s">
        <v>2</v>
      </c>
      <c r="K37" s="150"/>
      <c r="L37" s="57">
        <f>L26</f>
        <v>51</v>
      </c>
      <c r="M37" s="8">
        <f t="shared" si="18"/>
        <v>0.17229729729729729</v>
      </c>
      <c r="N37" s="58">
        <f>N26</f>
        <v>105533.47</v>
      </c>
      <c r="O37" s="58">
        <f>O26</f>
        <v>127288.79000000001</v>
      </c>
      <c r="P37" s="56">
        <f t="shared" si="19"/>
        <v>3.8939650719545749E-2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49" t="s">
        <v>34</v>
      </c>
      <c r="K38" s="15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9" t="s">
        <v>5</v>
      </c>
      <c r="K39" s="150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1</v>
      </c>
      <c r="C40" s="8">
        <f t="shared" si="14"/>
        <v>3.3783783783783786E-3</v>
      </c>
      <c r="D40" s="13">
        <f t="shared" si="15"/>
        <v>18450</v>
      </c>
      <c r="E40" s="22">
        <f t="shared" si="16"/>
        <v>18450</v>
      </c>
      <c r="F40" s="21">
        <f t="shared" si="17"/>
        <v>5.6441463209416873E-3</v>
      </c>
      <c r="G40" s="24"/>
      <c r="J40" s="149" t="s">
        <v>4</v>
      </c>
      <c r="K40" s="150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73</v>
      </c>
      <c r="C41" s="8">
        <f t="shared" si="14"/>
        <v>0.24662162162162163</v>
      </c>
      <c r="D41" s="13">
        <f t="shared" si="15"/>
        <v>197171.44999999995</v>
      </c>
      <c r="E41" s="14">
        <f t="shared" si="16"/>
        <v>237887.83000000019</v>
      </c>
      <c r="F41" s="21">
        <f t="shared" si="17"/>
        <v>7.2773643387062478E-2</v>
      </c>
      <c r="G41" s="24"/>
      <c r="J41" s="151" t="s">
        <v>0</v>
      </c>
      <c r="K41" s="152"/>
      <c r="L41" s="79">
        <f>SUM(L35:L40)</f>
        <v>296</v>
      </c>
      <c r="M41" s="17">
        <f>SUM(M35:M40)</f>
        <v>1</v>
      </c>
      <c r="N41" s="80">
        <f>SUM(N35:N40)</f>
        <v>2933740.95</v>
      </c>
      <c r="O41" s="81">
        <f>SUM(O35:O40)</f>
        <v>3268873.4400000004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182</v>
      </c>
      <c r="C42" s="8">
        <f t="shared" si="14"/>
        <v>0.61486486486486491</v>
      </c>
      <c r="D42" s="13">
        <f t="shared" si="15"/>
        <v>329391.95999999996</v>
      </c>
      <c r="E42" s="14">
        <f t="shared" si="16"/>
        <v>364499.79000000004</v>
      </c>
      <c r="F42" s="21">
        <f t="shared" si="17"/>
        <v>0.11150624112262969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3</v>
      </c>
      <c r="C45" s="8">
        <f t="shared" si="14"/>
        <v>1.0135135135135136E-2</v>
      </c>
      <c r="D45" s="13">
        <f t="shared" si="15"/>
        <v>2850</v>
      </c>
      <c r="E45" s="14">
        <f t="shared" si="16"/>
        <v>3112.5</v>
      </c>
      <c r="F45" s="21">
        <f t="shared" ref="F45" si="20">IF(E45,E45/$E$48,"")</f>
        <v>9.5216289560601632E-4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296</v>
      </c>
      <c r="C48" s="17">
        <f>SUM(C35:C47)</f>
        <v>1</v>
      </c>
      <c r="D48" s="18">
        <f>SUM(D35:D47)</f>
        <v>2933740.95</v>
      </c>
      <c r="E48" s="18">
        <f>SUM(E35:E47)</f>
        <v>3268873.4400000004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7" t="str">
        <f t="shared" si="3"/>
        <v/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14"/>
      <c r="C33" s="115"/>
      <c r="D33" s="115"/>
      <c r="E33" s="115"/>
      <c r="F33" s="116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53" t="s">
        <v>3</v>
      </c>
      <c r="K35" s="154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49" t="s">
        <v>1</v>
      </c>
      <c r="K36" s="150"/>
      <c r="L36" s="57">
        <f>G26</f>
        <v>0</v>
      </c>
      <c r="M36" s="8" t="str">
        <f t="shared" si="27"/>
        <v/>
      </c>
      <c r="N36" s="58">
        <f>I26</f>
        <v>0</v>
      </c>
      <c r="O36" s="58">
        <f>J26</f>
        <v>0</v>
      </c>
      <c r="P36" s="56" t="str">
        <f t="shared" si="28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49" t="s">
        <v>2</v>
      </c>
      <c r="K37" s="150"/>
      <c r="L37" s="57">
        <f>L26</f>
        <v>0</v>
      </c>
      <c r="M37" s="8" t="str">
        <f t="shared" si="27"/>
        <v/>
      </c>
      <c r="N37" s="58">
        <f>N26</f>
        <v>0</v>
      </c>
      <c r="O37" s="58">
        <f>O26</f>
        <v>0</v>
      </c>
      <c r="P37" s="56" t="str">
        <f t="shared" si="28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49" t="s">
        <v>34</v>
      </c>
      <c r="K38" s="150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49" t="s">
        <v>5</v>
      </c>
      <c r="K39" s="150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49" t="s">
        <v>4</v>
      </c>
      <c r="K40" s="150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9"/>
        <v/>
      </c>
      <c r="D41" s="13">
        <f t="shared" si="24"/>
        <v>0</v>
      </c>
      <c r="E41" s="14">
        <f t="shared" si="25"/>
        <v>0</v>
      </c>
      <c r="F41" s="21" t="str">
        <f t="shared" si="26"/>
        <v/>
      </c>
      <c r="G41" s="24"/>
      <c r="J41" s="151" t="s">
        <v>0</v>
      </c>
      <c r="K41" s="152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9"/>
        <v/>
      </c>
      <c r="D42" s="13">
        <f t="shared" si="24"/>
        <v>0</v>
      </c>
      <c r="E42" s="14">
        <f t="shared" si="25"/>
        <v>0</v>
      </c>
      <c r="F42" s="21" t="str">
        <f t="shared" si="26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53" t="s">
        <v>3</v>
      </c>
      <c r="K35" s="154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9" t="s">
        <v>1</v>
      </c>
      <c r="K36" s="150"/>
      <c r="L36" s="57">
        <f>G26</f>
        <v>0</v>
      </c>
      <c r="M36" s="8" t="str">
        <f>IF(L36,L36/$L$41,"")</f>
        <v/>
      </c>
      <c r="N36" s="58">
        <f>I26</f>
        <v>0</v>
      </c>
      <c r="O36" s="58">
        <f>J26</f>
        <v>0</v>
      </c>
      <c r="P36" s="56" t="str">
        <f>IF(O36,O36/$O$41,"")</f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9" t="s">
        <v>2</v>
      </c>
      <c r="K37" s="150"/>
      <c r="L37" s="57">
        <f>L26</f>
        <v>0</v>
      </c>
      <c r="M37" s="8" t="str">
        <f>IF(L37,L37/$L$41,"")</f>
        <v/>
      </c>
      <c r="N37" s="58">
        <f>N26</f>
        <v>0</v>
      </c>
      <c r="O37" s="58">
        <f>O26</f>
        <v>0</v>
      </c>
      <c r="P37" s="56" t="str">
        <f>IF(O37,O37/$O$41,"")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9" t="s">
        <v>34</v>
      </c>
      <c r="K38" s="150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9" t="s">
        <v>5</v>
      </c>
      <c r="K39" s="150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9" t="s">
        <v>4</v>
      </c>
      <c r="K40" s="150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1" t="s">
        <v>0</v>
      </c>
      <c r="K41" s="152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3" t="s">
        <v>3</v>
      </c>
      <c r="K35" s="154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9" t="s">
        <v>1</v>
      </c>
      <c r="K36" s="150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9" t="s">
        <v>2</v>
      </c>
      <c r="K37" s="150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9" t="s">
        <v>34</v>
      </c>
      <c r="K38" s="15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9" t="s">
        <v>5</v>
      </c>
      <c r="K39" s="150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9" t="s">
        <v>4</v>
      </c>
      <c r="K40" s="15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1" t="s">
        <v>0</v>
      </c>
      <c r="K41" s="152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3" t="s">
        <v>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5"/>
    </row>
    <row r="11" spans="1:31" ht="30" customHeight="1" thickBot="1" x14ac:dyDescent="0.3">
      <c r="A11" s="176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3" t="s">
        <v>4</v>
      </c>
      <c r="W11" s="144"/>
      <c r="X11" s="144"/>
      <c r="Y11" s="144"/>
      <c r="Z11" s="145"/>
      <c r="AA11" s="146" t="s">
        <v>5</v>
      </c>
      <c r="AB11" s="147"/>
      <c r="AC11" s="147"/>
      <c r="AD11" s="147"/>
      <c r="AE11" s="148"/>
    </row>
    <row r="12" spans="1:31" ht="39" customHeight="1" thickBot="1" x14ac:dyDescent="0.3">
      <c r="A12" s="17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32</v>
      </c>
      <c r="H13" s="20">
        <f t="shared" ref="H13:H25" si="2">IF(G13,G13/$G$26,"")</f>
        <v>0.1306122448979592</v>
      </c>
      <c r="I13" s="10">
        <f>'CONTRACTACIO 1r TR 2025'!I13+'CONTRACTACIO 2n TR 2025'!I13+'CONTRACTACIO 3r TR 2025'!I13+'CONTRACTACIO 4t TR 2025'!I13</f>
        <v>2356658.17</v>
      </c>
      <c r="J13" s="10">
        <f>'CONTRACTACIO 1r TR 2025'!J13+'CONTRACTACIO 2n TR 2025'!J13+'CONTRACTACIO 3r TR 2025'!J13+'CONTRACTACIO 4t TR 2025'!J13</f>
        <v>2609564.87</v>
      </c>
      <c r="K13" s="21">
        <f t="shared" ref="K13:K25" si="3">IF(J13,J13/$J$26,"")</f>
        <v>0.83065241294707748</v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5</v>
      </c>
      <c r="M15" s="20">
        <f t="shared" si="4"/>
        <v>9.8039215686274508E-2</v>
      </c>
      <c r="N15" s="13">
        <f>'CONTRACTACIO 1r TR 2025'!N15+'CONTRACTACIO 2n TR 2025'!N15+'CONTRACTACIO 3r TR 2025'!N15+'CONTRACTACIO 4t TR 2025'!N15</f>
        <v>29219.37</v>
      </c>
      <c r="O15" s="13">
        <f>'CONTRACTACIO 1r TR 2025'!O15+'CONTRACTACIO 2n TR 2025'!O15+'CONTRACTACIO 3r TR 2025'!O15+'CONTRACTACIO 4t TR 2025'!O15</f>
        <v>35358.449999999997</v>
      </c>
      <c r="P15" s="21">
        <f t="shared" si="5"/>
        <v>0.27778133486853002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1</v>
      </c>
      <c r="H18" s="20">
        <f t="shared" si="2"/>
        <v>4.0816326530612249E-3</v>
      </c>
      <c r="I18" s="13">
        <f>'CONTRACTACIO 1r TR 2025'!I18+'CONTRACTACIO 2n TR 2025'!I18+'CONTRACTACIO 3r TR 2025'!I18+'CONTRACTACIO 4t TR 2025'!I18</f>
        <v>18450</v>
      </c>
      <c r="J18" s="13">
        <f>'CONTRACTACIO 1r TR 2025'!J18+'CONTRACTACIO 2n TR 2025'!J18+'CONTRACTACIO 3r TR 2025'!J18+'CONTRACTACIO 4t TR 2025'!J18</f>
        <v>18450</v>
      </c>
      <c r="K18" s="21">
        <f t="shared" si="3"/>
        <v>5.8728323618464327E-3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72</v>
      </c>
      <c r="H19" s="20">
        <f t="shared" si="2"/>
        <v>0.29387755102040819</v>
      </c>
      <c r="I19" s="13">
        <f>'CONTRACTACIO 1r TR 2025'!I19+'CONTRACTACIO 2n TR 2025'!I19+'CONTRACTACIO 3r TR 2025'!I19+'CONTRACTACIO 4t TR 2025'!I19</f>
        <v>195234.19999999995</v>
      </c>
      <c r="J19" s="13">
        <f>'CONTRACTACIO 1r TR 2025'!J19+'CONTRACTACIO 2n TR 2025'!J19+'CONTRACTACIO 3r TR 2025'!J19+'CONTRACTACIO 4t TR 2025'!J19</f>
        <v>235543.76000000018</v>
      </c>
      <c r="K19" s="21">
        <f t="shared" si="3"/>
        <v>7.4976098447641748E-2</v>
      </c>
      <c r="L19" s="9">
        <f>'CONTRACTACIO 1r TR 2025'!L19+'CONTRACTACIO 2n TR 2025'!L19+'CONTRACTACIO 3r TR 2025'!L19+'CONTRACTACIO 4t TR 2025'!L19</f>
        <v>1</v>
      </c>
      <c r="M19" s="20">
        <f t="shared" si="4"/>
        <v>1.9607843137254902E-2</v>
      </c>
      <c r="N19" s="13">
        <f>'CONTRACTACIO 1r TR 2025'!N19+'CONTRACTACIO 2n TR 2025'!N19+'CONTRACTACIO 3r TR 2025'!N19+'CONTRACTACIO 4t TR 2025'!N19</f>
        <v>1937.25</v>
      </c>
      <c r="O19" s="13">
        <f>'CONTRACTACIO 1r TR 2025'!O19+'CONTRACTACIO 2n TR 2025'!O19+'CONTRACTACIO 3r TR 2025'!O19+'CONTRACTACIO 4t TR 2025'!O19</f>
        <v>2344.0700000000002</v>
      </c>
      <c r="P19" s="21">
        <f t="shared" si="5"/>
        <v>1.8415368706073802E-2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137</v>
      </c>
      <c r="H20" s="20">
        <f t="shared" si="2"/>
        <v>0.5591836734693878</v>
      </c>
      <c r="I20" s="13">
        <f>'CONTRACTACIO 1r TR 2025'!I20+'CONTRACTACIO 2n TR 2025'!I20+'CONTRACTACIO 3r TR 2025'!I20+'CONTRACTACIO 4t TR 2025'!I20</f>
        <v>255015.11</v>
      </c>
      <c r="J20" s="13">
        <f>'CONTRACTACIO 1r TR 2025'!J20+'CONTRACTACIO 2n TR 2025'!J20+'CONTRACTACIO 3r TR 2025'!J20+'CONTRACTACIO 4t TR 2025'!J20</f>
        <v>274913.52</v>
      </c>
      <c r="K20" s="21">
        <f t="shared" si="3"/>
        <v>8.750791419865131E-2</v>
      </c>
      <c r="L20" s="9">
        <f>'CONTRACTACIO 1r TR 2025'!L20+'CONTRACTACIO 2n TR 2025'!L20+'CONTRACTACIO 3r TR 2025'!L20+'CONTRACTACIO 4t TR 2025'!L20</f>
        <v>45</v>
      </c>
      <c r="M20" s="20">
        <f t="shared" si="4"/>
        <v>0.88235294117647056</v>
      </c>
      <c r="N20" s="13">
        <f>'CONTRACTACIO 1r TR 2025'!N20+'CONTRACTACIO 2n TR 2025'!N20+'CONTRACTACIO 3r TR 2025'!N20+'CONTRACTACIO 4t TR 2025'!N20</f>
        <v>74376.850000000006</v>
      </c>
      <c r="O20" s="13">
        <f>'CONTRACTACIO 1r TR 2025'!O20+'CONTRACTACIO 2n TR 2025'!O20+'CONTRACTACIO 3r TR 2025'!O20+'CONTRACTACIO 4t TR 2025'!O20</f>
        <v>89586.27</v>
      </c>
      <c r="P20" s="21">
        <f t="shared" si="5"/>
        <v>0.70380329642539607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3</v>
      </c>
      <c r="H23" s="62">
        <f t="shared" si="2"/>
        <v>1.2244897959183673E-2</v>
      </c>
      <c r="I23" s="73">
        <f>'CONTRACTACIO 1r TR 2025'!I23+'CONTRACTACIO 2n TR 2025'!I23+'CONTRACTACIO 3r TR 2025'!I23+'CONTRACTACIO 4t TR 2025'!I23</f>
        <v>2850</v>
      </c>
      <c r="J23" s="74">
        <f>'CONTRACTACIO 1r TR 2025'!J23+'CONTRACTACIO 2n TR 2025'!J23+'CONTRACTACIO 3r TR 2025'!J23+'CONTRACTACIO 4t TR 2025'!J23</f>
        <v>3112.5</v>
      </c>
      <c r="K23" s="63">
        <f t="shared" si="3"/>
        <v>9.9074204478303641E-4</v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245</v>
      </c>
      <c r="H26" s="17">
        <f t="shared" si="12"/>
        <v>1</v>
      </c>
      <c r="I26" s="18">
        <f t="shared" si="12"/>
        <v>2828207.48</v>
      </c>
      <c r="J26" s="18">
        <f t="shared" si="12"/>
        <v>3141584.6500000004</v>
      </c>
      <c r="K26" s="19">
        <f t="shared" si="12"/>
        <v>1</v>
      </c>
      <c r="L26" s="16">
        <f t="shared" si="12"/>
        <v>51</v>
      </c>
      <c r="M26" s="17">
        <f t="shared" si="12"/>
        <v>1</v>
      </c>
      <c r="N26" s="18">
        <f t="shared" si="12"/>
        <v>105533.47</v>
      </c>
      <c r="O26" s="18">
        <f t="shared" si="12"/>
        <v>127288.79000000001</v>
      </c>
      <c r="P26" s="19">
        <f t="shared" si="12"/>
        <v>0.99999999999999989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5" t="s">
        <v>10</v>
      </c>
      <c r="B32" s="158" t="s">
        <v>17</v>
      </c>
      <c r="C32" s="159"/>
      <c r="D32" s="159"/>
      <c r="E32" s="159"/>
      <c r="F32" s="160"/>
      <c r="G32" s="24"/>
      <c r="H32" s="47"/>
      <c r="I32" s="47"/>
      <c r="J32" s="164" t="s">
        <v>15</v>
      </c>
      <c r="K32" s="165"/>
      <c r="L32" s="158" t="s">
        <v>16</v>
      </c>
      <c r="M32" s="159"/>
      <c r="N32" s="159"/>
      <c r="O32" s="159"/>
      <c r="P32" s="160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56"/>
      <c r="B33" s="161"/>
      <c r="C33" s="162"/>
      <c r="D33" s="162"/>
      <c r="E33" s="162"/>
      <c r="F33" s="163"/>
      <c r="G33" s="24"/>
      <c r="J33" s="166"/>
      <c r="K33" s="167"/>
      <c r="L33" s="170"/>
      <c r="M33" s="171"/>
      <c r="N33" s="171"/>
      <c r="O33" s="171"/>
      <c r="P33" s="17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57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68"/>
      <c r="K34" s="169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32</v>
      </c>
      <c r="C35" s="8">
        <f t="shared" ref="C35:C41" si="14">IF(B35,B35/$B$48,"")</f>
        <v>0.10810810810810811</v>
      </c>
      <c r="D35" s="10">
        <f t="shared" ref="D35:D44" si="15">D13+I13+N13+S13+X13+AC13</f>
        <v>2356658.17</v>
      </c>
      <c r="E35" s="11">
        <f t="shared" ref="E35:E44" si="16">E13+J13+O13+T13+Y13+AD13</f>
        <v>2609564.87</v>
      </c>
      <c r="F35" s="21">
        <f t="shared" ref="F35:F41" si="17">IF(E35,E35/$E$48,"")</f>
        <v>0.79830709811757039</v>
      </c>
      <c r="J35" s="153" t="s">
        <v>3</v>
      </c>
      <c r="K35" s="154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9" t="s">
        <v>1</v>
      </c>
      <c r="K36" s="150"/>
      <c r="L36" s="57">
        <f>G26</f>
        <v>245</v>
      </c>
      <c r="M36" s="8">
        <f t="shared" si="18"/>
        <v>0.82770270270270274</v>
      </c>
      <c r="N36" s="58">
        <f>I26</f>
        <v>2828207.48</v>
      </c>
      <c r="O36" s="58">
        <f>J26</f>
        <v>3141584.6500000004</v>
      </c>
      <c r="P36" s="56">
        <f t="shared" si="19"/>
        <v>0.96106034928045425</v>
      </c>
    </row>
    <row r="37" spans="1:33" s="24" customFormat="1" ht="30" customHeight="1" x14ac:dyDescent="0.25">
      <c r="A37" s="41" t="s">
        <v>19</v>
      </c>
      <c r="B37" s="12">
        <f t="shared" si="13"/>
        <v>5</v>
      </c>
      <c r="C37" s="8">
        <f t="shared" si="14"/>
        <v>1.6891891891891893E-2</v>
      </c>
      <c r="D37" s="13">
        <f t="shared" si="15"/>
        <v>29219.37</v>
      </c>
      <c r="E37" s="14">
        <f t="shared" si="16"/>
        <v>35358.449999999997</v>
      </c>
      <c r="F37" s="21">
        <f t="shared" si="17"/>
        <v>1.0816708156189734E-2</v>
      </c>
      <c r="J37" s="149" t="s">
        <v>2</v>
      </c>
      <c r="K37" s="150"/>
      <c r="L37" s="57">
        <f>L26</f>
        <v>51</v>
      </c>
      <c r="M37" s="8">
        <f t="shared" si="18"/>
        <v>0.17229729729729729</v>
      </c>
      <c r="N37" s="58">
        <f>N26</f>
        <v>105533.47</v>
      </c>
      <c r="O37" s="58">
        <f>O26</f>
        <v>127288.79000000001</v>
      </c>
      <c r="P37" s="56">
        <f t="shared" si="19"/>
        <v>3.8939650719545749E-2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49" t="s">
        <v>34</v>
      </c>
      <c r="K38" s="15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9" t="s">
        <v>5</v>
      </c>
      <c r="K39" s="150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1</v>
      </c>
      <c r="C40" s="8">
        <f t="shared" si="14"/>
        <v>3.3783783783783786E-3</v>
      </c>
      <c r="D40" s="13">
        <f t="shared" si="15"/>
        <v>18450</v>
      </c>
      <c r="E40" s="22">
        <f t="shared" si="16"/>
        <v>18450</v>
      </c>
      <c r="F40" s="21">
        <f t="shared" si="17"/>
        <v>5.6441463209416873E-3</v>
      </c>
      <c r="G40" s="24"/>
      <c r="H40" s="24"/>
      <c r="I40" s="24"/>
      <c r="J40" s="149" t="s">
        <v>4</v>
      </c>
      <c r="K40" s="150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73</v>
      </c>
      <c r="C41" s="8">
        <f t="shared" si="14"/>
        <v>0.24662162162162163</v>
      </c>
      <c r="D41" s="13">
        <f t="shared" si="15"/>
        <v>197171.44999999995</v>
      </c>
      <c r="E41" s="14">
        <f t="shared" si="16"/>
        <v>237887.83000000019</v>
      </c>
      <c r="F41" s="21">
        <f t="shared" si="17"/>
        <v>7.2773643387062478E-2</v>
      </c>
      <c r="G41" s="24"/>
      <c r="H41" s="24"/>
      <c r="I41" s="24"/>
      <c r="J41" s="151" t="s">
        <v>0</v>
      </c>
      <c r="K41" s="152"/>
      <c r="L41" s="79">
        <f>SUM(L35:L40)</f>
        <v>296</v>
      </c>
      <c r="M41" s="17">
        <f>SUM(M35:M40)</f>
        <v>1</v>
      </c>
      <c r="N41" s="80">
        <f>SUM(N35:N40)</f>
        <v>2933740.95</v>
      </c>
      <c r="O41" s="81">
        <f>SUM(O35:O40)</f>
        <v>3268873.4400000004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182</v>
      </c>
      <c r="C42" s="8">
        <f t="shared" ref="C42:C47" si="20">IF(B42,B42/$B$48,"")</f>
        <v>0.61486486486486491</v>
      </c>
      <c r="D42" s="13">
        <f t="shared" si="15"/>
        <v>329391.95999999996</v>
      </c>
      <c r="E42" s="14">
        <f t="shared" si="16"/>
        <v>364499.79000000004</v>
      </c>
      <c r="F42" s="21">
        <f t="shared" ref="F42:F47" si="21">IF(E42,E42/$E$48,"")</f>
        <v>0.11150624112262969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3</v>
      </c>
      <c r="C45" s="8">
        <f t="shared" si="20"/>
        <v>1.0135135135135136E-2</v>
      </c>
      <c r="D45" s="13">
        <f t="shared" ref="D45" si="23">D23+I23+N23+S23+X23+AC23</f>
        <v>2850</v>
      </c>
      <c r="E45" s="14">
        <f t="shared" ref="E45" si="24">E23+J23+O23+T23+Y23+AD23</f>
        <v>3112.5</v>
      </c>
      <c r="F45" s="21">
        <f t="shared" si="21"/>
        <v>9.5216289560601632E-4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296</v>
      </c>
      <c r="C48" s="17">
        <f>SUM(C35:C47)</f>
        <v>1</v>
      </c>
      <c r="D48" s="18">
        <f>SUM(D35:D47)</f>
        <v>2933740.95</v>
      </c>
      <c r="E48" s="18">
        <f>SUM(E35:E47)</f>
        <v>3268873.4400000004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2025-08-14T09:23:13Z</dcterms:modified>
</cp:coreProperties>
</file>