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CMF\"/>
    </mc:Choice>
  </mc:AlternateContent>
  <xr:revisionPtr revIDLastSave="0" documentId="8_{0A8E991E-B10C-4AC2-B324-D49C6D22A386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B46" i="7" l="1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O21" i="7"/>
  <c r="AD21" i="7"/>
  <c r="T21" i="7"/>
  <c r="U21" i="7" s="1"/>
  <c r="Y21" i="7"/>
  <c r="Z21" i="7" s="1"/>
  <c r="J14" i="7"/>
  <c r="K14" i="7" s="1"/>
  <c r="O14" i="7"/>
  <c r="E14" i="7"/>
  <c r="T14" i="7"/>
  <c r="U14" i="7" s="1"/>
  <c r="Y14" i="7"/>
  <c r="Z14" i="7" s="1"/>
  <c r="AD14" i="7"/>
  <c r="AE14" i="7" s="1"/>
  <c r="J15" i="7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O19" i="7"/>
  <c r="P19" i="7" s="1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B18" i="7"/>
  <c r="C18" i="7" s="1"/>
  <c r="Q18" i="7"/>
  <c r="R18" i="7" s="1"/>
  <c r="V18" i="7"/>
  <c r="W18" i="7" s="1"/>
  <c r="G19" i="7"/>
  <c r="L19" i="7"/>
  <c r="M19" i="7" s="1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48" i="6" s="1"/>
  <c r="B37" i="6"/>
  <c r="C37" i="6" s="1"/>
  <c r="B38" i="6"/>
  <c r="B39" i="6"/>
  <c r="C39" i="6" s="1"/>
  <c r="B40" i="6"/>
  <c r="B41" i="6"/>
  <c r="B42" i="6"/>
  <c r="C42" i="6" s="1"/>
  <c r="AE13" i="6"/>
  <c r="AE26" i="6" s="1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26" i="6" s="1"/>
  <c r="Z17" i="6"/>
  <c r="Z19" i="6"/>
  <c r="Z20" i="6"/>
  <c r="Z25" i="6"/>
  <c r="W13" i="6"/>
  <c r="W26" i="6" s="1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P14" i="5" s="1"/>
  <c r="T26" i="5"/>
  <c r="O38" i="5"/>
  <c r="P38" i="5" s="1"/>
  <c r="Y26" i="5"/>
  <c r="Z18" i="5"/>
  <c r="D26" i="5"/>
  <c r="N35" i="5" s="1"/>
  <c r="I26" i="5"/>
  <c r="N36" i="5" s="1"/>
  <c r="N26" i="5"/>
  <c r="N37" i="5" s="1"/>
  <c r="S26" i="5"/>
  <c r="N38" i="5"/>
  <c r="X26" i="5"/>
  <c r="N39" i="5"/>
  <c r="B26" i="5"/>
  <c r="L35" i="5"/>
  <c r="G26" i="5"/>
  <c r="H19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B47" i="5"/>
  <c r="B40" i="5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E38" i="4"/>
  <c r="F38" i="4" s="1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26" i="4" s="1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/>
  <c r="L26" i="4"/>
  <c r="M19" i="4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20" i="4" s="1"/>
  <c r="H16" i="4"/>
  <c r="H17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/>
  <c r="I26" i="1"/>
  <c r="N36" i="1" s="1"/>
  <c r="N26" i="1"/>
  <c r="N37" i="1" s="1"/>
  <c r="D26" i="1"/>
  <c r="N35" i="1" s="1"/>
  <c r="X26" i="1"/>
  <c r="N39" i="1"/>
  <c r="G26" i="1"/>
  <c r="H21" i="1" s="1"/>
  <c r="H22" i="1"/>
  <c r="L26" i="1"/>
  <c r="L37" i="1" s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20" i="1"/>
  <c r="P19" i="1"/>
  <c r="P18" i="1"/>
  <c r="P17" i="1"/>
  <c r="P15" i="1"/>
  <c r="P14" i="1"/>
  <c r="M25" i="1"/>
  <c r="M19" i="1"/>
  <c r="M18" i="1"/>
  <c r="M17" i="1"/>
  <c r="M16" i="1"/>
  <c r="M15" i="1"/>
  <c r="M14" i="1"/>
  <c r="K25" i="1"/>
  <c r="K16" i="1"/>
  <c r="K15" i="1"/>
  <c r="K14" i="1"/>
  <c r="H15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F37" i="1" s="1"/>
  <c r="E38" i="1"/>
  <c r="F38" i="1" s="1"/>
  <c r="E39" i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B40" i="1"/>
  <c r="B41" i="1"/>
  <c r="AE13" i="1"/>
  <c r="AE26" i="1" s="1"/>
  <c r="AD26" i="1"/>
  <c r="AE16" i="1"/>
  <c r="AC26" i="1"/>
  <c r="N40" i="1"/>
  <c r="AB13" i="1"/>
  <c r="AA26" i="1"/>
  <c r="L40" i="1" s="1"/>
  <c r="M40" i="1" s="1"/>
  <c r="Z13" i="1"/>
  <c r="W13" i="1"/>
  <c r="W26" i="1" s="1"/>
  <c r="U13" i="1"/>
  <c r="U14" i="1"/>
  <c r="U26" i="1" s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R26" i="1" s="1"/>
  <c r="P13" i="1"/>
  <c r="K13" i="1"/>
  <c r="F14" i="1"/>
  <c r="F15" i="1"/>
  <c r="F16" i="1"/>
  <c r="F17" i="1"/>
  <c r="F18" i="1"/>
  <c r="F19" i="1"/>
  <c r="F21" i="1"/>
  <c r="P16" i="1"/>
  <c r="P16" i="5"/>
  <c r="P16" i="4"/>
  <c r="O40" i="1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M13" i="5"/>
  <c r="H22" i="5"/>
  <c r="O39" i="5"/>
  <c r="P39" i="5" s="1"/>
  <c r="K22" i="5"/>
  <c r="M14" i="4"/>
  <c r="P21" i="4"/>
  <c r="H19" i="4"/>
  <c r="H22" i="4"/>
  <c r="K13" i="4"/>
  <c r="K22" i="4"/>
  <c r="Z21" i="4"/>
  <c r="L35" i="1"/>
  <c r="F20" i="1"/>
  <c r="F13" i="1"/>
  <c r="C13" i="1"/>
  <c r="K21" i="1"/>
  <c r="H16" i="1"/>
  <c r="H20" i="1"/>
  <c r="H13" i="1"/>
  <c r="H14" i="1"/>
  <c r="H25" i="1"/>
  <c r="Z26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K15" i="5"/>
  <c r="K14" i="5"/>
  <c r="K21" i="5"/>
  <c r="P15" i="5"/>
  <c r="P18" i="5"/>
  <c r="P13" i="5"/>
  <c r="P19" i="5"/>
  <c r="H15" i="5"/>
  <c r="W18" i="5"/>
  <c r="R16" i="5"/>
  <c r="C14" i="5"/>
  <c r="C13" i="5"/>
  <c r="B48" i="5"/>
  <c r="C36" i="5" s="1"/>
  <c r="AE21" i="5"/>
  <c r="AE20" i="5"/>
  <c r="C20" i="5"/>
  <c r="F21" i="5"/>
  <c r="F20" i="5"/>
  <c r="P21" i="5"/>
  <c r="C44" i="6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5" i="4"/>
  <c r="K19" i="4"/>
  <c r="K25" i="4"/>
  <c r="C14" i="4"/>
  <c r="F14" i="4"/>
  <c r="F20" i="4"/>
  <c r="W17" i="4"/>
  <c r="O39" i="4"/>
  <c r="P39" i="4" s="1"/>
  <c r="Z17" i="4"/>
  <c r="C18" i="4"/>
  <c r="C20" i="4"/>
  <c r="O35" i="4"/>
  <c r="H13" i="4"/>
  <c r="M13" i="4"/>
  <c r="W20" i="4"/>
  <c r="M20" i="4"/>
  <c r="P20" i="4"/>
  <c r="L37" i="4"/>
  <c r="F44" i="4"/>
  <c r="K22" i="7"/>
  <c r="C37" i="1"/>
  <c r="P16" i="7"/>
  <c r="P40" i="1"/>
  <c r="M16" i="7"/>
  <c r="F44" i="1"/>
  <c r="F25" i="7"/>
  <c r="C22" i="7"/>
  <c r="C44" i="5"/>
  <c r="C38" i="1"/>
  <c r="P39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7" i="5"/>
  <c r="C38" i="5"/>
  <c r="F37" i="5"/>
  <c r="F38" i="5"/>
  <c r="AE21" i="7"/>
  <c r="C39" i="4"/>
  <c r="C36" i="4"/>
  <c r="F47" i="4"/>
  <c r="C47" i="4"/>
  <c r="P35" i="4"/>
  <c r="R13" i="7"/>
  <c r="P13" i="7"/>
  <c r="H16" i="7"/>
  <c r="H14" i="7"/>
  <c r="H25" i="7"/>
  <c r="M39" i="1"/>
  <c r="M35" i="1"/>
  <c r="K18" i="5" l="1"/>
  <c r="K20" i="5"/>
  <c r="K13" i="5"/>
  <c r="K19" i="5"/>
  <c r="H21" i="5"/>
  <c r="C43" i="5"/>
  <c r="O37" i="5"/>
  <c r="O41" i="5" s="1"/>
  <c r="P36" i="5" s="1"/>
  <c r="H20" i="5"/>
  <c r="C41" i="5"/>
  <c r="H13" i="5"/>
  <c r="H18" i="5"/>
  <c r="L36" i="5"/>
  <c r="C42" i="5"/>
  <c r="P26" i="5"/>
  <c r="M26" i="5"/>
  <c r="C35" i="5"/>
  <c r="C40" i="5"/>
  <c r="K20" i="4"/>
  <c r="K21" i="4"/>
  <c r="H21" i="4"/>
  <c r="L36" i="4"/>
  <c r="H17" i="1"/>
  <c r="H18" i="1"/>
  <c r="K17" i="1"/>
  <c r="K18" i="1"/>
  <c r="K19" i="1"/>
  <c r="M21" i="1"/>
  <c r="M20" i="1"/>
  <c r="K20" i="1"/>
  <c r="H19" i="1"/>
  <c r="L36" i="1"/>
  <c r="L41" i="1" s="1"/>
  <c r="M36" i="1" s="1"/>
  <c r="D48" i="6"/>
  <c r="D48" i="5"/>
  <c r="M13" i="1"/>
  <c r="M13" i="7"/>
  <c r="P35" i="1"/>
  <c r="F37" i="6"/>
  <c r="F48" i="6" s="1"/>
  <c r="F26" i="6"/>
  <c r="E48" i="5"/>
  <c r="E48" i="4"/>
  <c r="F40" i="4" s="1"/>
  <c r="P26" i="6"/>
  <c r="C26" i="1"/>
  <c r="H26" i="4"/>
  <c r="W26" i="5"/>
  <c r="C26" i="5"/>
  <c r="E48" i="6"/>
  <c r="AB26" i="1"/>
  <c r="C36" i="6"/>
  <c r="C48" i="6" s="1"/>
  <c r="C26" i="6"/>
  <c r="E48" i="1"/>
  <c r="K26" i="6"/>
  <c r="M26" i="6"/>
  <c r="D48" i="1"/>
  <c r="Z26" i="5"/>
  <c r="AB26" i="5"/>
  <c r="H26" i="6"/>
  <c r="N41" i="5"/>
  <c r="C26" i="4"/>
  <c r="F26" i="1"/>
  <c r="D48" i="4"/>
  <c r="F36" i="4"/>
  <c r="R26" i="6"/>
  <c r="P26" i="1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L41" i="5"/>
  <c r="M36" i="5" s="1"/>
  <c r="F26" i="5"/>
  <c r="AE26" i="5"/>
  <c r="K26" i="5"/>
  <c r="U26" i="5"/>
  <c r="R26" i="5"/>
  <c r="B26" i="7"/>
  <c r="C20" i="7" s="1"/>
  <c r="E47" i="7"/>
  <c r="F47" i="7" s="1"/>
  <c r="G26" i="7"/>
  <c r="H21" i="7" s="1"/>
  <c r="AC26" i="7"/>
  <c r="N39" i="7" s="1"/>
  <c r="D42" i="7"/>
  <c r="D35" i="7"/>
  <c r="N41" i="4"/>
  <c r="N41" i="1"/>
  <c r="O41" i="1"/>
  <c r="P36" i="1" s="1"/>
  <c r="L41" i="4"/>
  <c r="M37" i="4" s="1"/>
  <c r="M35" i="4"/>
  <c r="P40" i="4"/>
  <c r="O41" i="4"/>
  <c r="P36" i="4" s="1"/>
  <c r="M26" i="4"/>
  <c r="P26" i="4"/>
  <c r="F26" i="4"/>
  <c r="R26" i="4"/>
  <c r="W26" i="4"/>
  <c r="Z26" i="4"/>
  <c r="AB26" i="4"/>
  <c r="AE26" i="4"/>
  <c r="B39" i="7"/>
  <c r="AA26" i="7"/>
  <c r="L39" i="7" s="1"/>
  <c r="M39" i="7" s="1"/>
  <c r="L26" i="7"/>
  <c r="L37" i="7" s="1"/>
  <c r="K25" i="7"/>
  <c r="B48" i="4"/>
  <c r="D41" i="7"/>
  <c r="X26" i="7"/>
  <c r="N40" i="7" s="1"/>
  <c r="R26" i="7"/>
  <c r="O26" i="7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D37" i="7"/>
  <c r="B43" i="7"/>
  <c r="B38" i="7"/>
  <c r="C38" i="7" s="1"/>
  <c r="Q26" i="7"/>
  <c r="L38" i="7" s="1"/>
  <c r="M38" i="7" s="1"/>
  <c r="J26" i="7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35" i="1" s="1"/>
  <c r="E44" i="7"/>
  <c r="F44" i="7" s="1"/>
  <c r="D26" i="7"/>
  <c r="N35" i="7" s="1"/>
  <c r="B47" i="7"/>
  <c r="C47" i="7" s="1"/>
  <c r="E41" i="7"/>
  <c r="B36" i="7"/>
  <c r="B41" i="7"/>
  <c r="E39" i="7"/>
  <c r="B37" i="7"/>
  <c r="E43" i="7"/>
  <c r="H22" i="7"/>
  <c r="E36" i="7"/>
  <c r="E38" i="7"/>
  <c r="F38" i="7" s="1"/>
  <c r="V26" i="7"/>
  <c r="L40" i="7" s="1"/>
  <c r="M40" i="7" s="1"/>
  <c r="E26" i="7"/>
  <c r="F20" i="7" s="1"/>
  <c r="F41" i="5" l="1"/>
  <c r="F43" i="5"/>
  <c r="H26" i="5"/>
  <c r="C48" i="5"/>
  <c r="P37" i="5"/>
  <c r="F42" i="5"/>
  <c r="P35" i="5"/>
  <c r="M35" i="5"/>
  <c r="M37" i="5"/>
  <c r="O37" i="7"/>
  <c r="P14" i="7"/>
  <c r="M14" i="7"/>
  <c r="F36" i="5"/>
  <c r="F35" i="5"/>
  <c r="F40" i="5"/>
  <c r="O36" i="7"/>
  <c r="K15" i="7"/>
  <c r="F37" i="4"/>
  <c r="C42" i="4"/>
  <c r="C37" i="4"/>
  <c r="H15" i="7"/>
  <c r="F35" i="4"/>
  <c r="C35" i="4"/>
  <c r="K26" i="4"/>
  <c r="C41" i="4"/>
  <c r="C40" i="4"/>
  <c r="F42" i="4"/>
  <c r="F41" i="4"/>
  <c r="C43" i="4"/>
  <c r="F43" i="4"/>
  <c r="P37" i="4"/>
  <c r="P41" i="4" s="1"/>
  <c r="M36" i="4"/>
  <c r="M41" i="4" s="1"/>
  <c r="K26" i="1"/>
  <c r="H26" i="1"/>
  <c r="H13" i="7"/>
  <c r="H17" i="7"/>
  <c r="K13" i="7"/>
  <c r="F43" i="1"/>
  <c r="F40" i="1"/>
  <c r="K17" i="7"/>
  <c r="F39" i="1"/>
  <c r="K18" i="7"/>
  <c r="C39" i="1"/>
  <c r="M37" i="1"/>
  <c r="M41" i="1" s="1"/>
  <c r="H18" i="7"/>
  <c r="C40" i="1"/>
  <c r="P21" i="7"/>
  <c r="P20" i="7"/>
  <c r="M21" i="7"/>
  <c r="P37" i="1"/>
  <c r="P41" i="1" s="1"/>
  <c r="F42" i="1"/>
  <c r="C43" i="1"/>
  <c r="M20" i="7"/>
  <c r="M26" i="1"/>
  <c r="C42" i="1"/>
  <c r="K21" i="7"/>
  <c r="K20" i="7"/>
  <c r="L36" i="7"/>
  <c r="H20" i="7"/>
  <c r="H19" i="7"/>
  <c r="K19" i="7"/>
  <c r="F35" i="1"/>
  <c r="F41" i="1"/>
  <c r="C41" i="1"/>
  <c r="O35" i="7"/>
  <c r="F24" i="7"/>
  <c r="L35" i="7"/>
  <c r="C24" i="7"/>
  <c r="C26" i="7"/>
  <c r="F13" i="7"/>
  <c r="F15" i="7"/>
  <c r="P41" i="6"/>
  <c r="F14" i="7"/>
  <c r="D48" i="7"/>
  <c r="E48" i="7"/>
  <c r="F41" i="7" s="1"/>
  <c r="B48" i="7"/>
  <c r="C42" i="7" s="1"/>
  <c r="N41" i="7"/>
  <c r="P41" i="5" l="1"/>
  <c r="M41" i="5"/>
  <c r="F48" i="5"/>
  <c r="L41" i="7"/>
  <c r="M36" i="7" s="1"/>
  <c r="C36" i="7"/>
  <c r="O41" i="7"/>
  <c r="P35" i="7" s="1"/>
  <c r="C37" i="7"/>
  <c r="C48" i="4"/>
  <c r="F48" i="4"/>
  <c r="P26" i="7"/>
  <c r="F35" i="7"/>
  <c r="F39" i="7"/>
  <c r="F40" i="7"/>
  <c r="C40" i="7"/>
  <c r="C39" i="7"/>
  <c r="M26" i="7"/>
  <c r="C48" i="1"/>
  <c r="F43" i="7"/>
  <c r="C43" i="7"/>
  <c r="C41" i="7"/>
  <c r="H26" i="7"/>
  <c r="F42" i="7"/>
  <c r="K26" i="7"/>
  <c r="F48" i="1"/>
  <c r="F36" i="7"/>
  <c r="F46" i="7"/>
  <c r="C35" i="7"/>
  <c r="C46" i="7"/>
  <c r="F37" i="7"/>
  <c r="F26" i="7"/>
  <c r="M37" i="7" l="1"/>
  <c r="M35" i="7"/>
  <c r="M41" i="7" s="1"/>
  <c r="P37" i="7"/>
  <c r="P36" i="7"/>
  <c r="F48" i="7"/>
  <c r="C48" i="7"/>
  <c r="P41" i="7" l="1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<sst xmlns="http://schemas.openxmlformats.org/spreadsheetml/2006/main" count="475" uniqueCount="63">
  <si>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</si>
  <si>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</si>
  <si>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</si>
  <si>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</si>
  <si>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</si>
  <si>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</si>
  <si>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</si>
  <si>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</si>
  <si>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</si>
  <si>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</si>
  <si>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</si>
  <si>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</si>
  <si>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</si>
  <si>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</si>
  <si>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</si>
  <si>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</si>
  <si>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</si>
  <si>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</si>
  <si>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</si>
  <si>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</si>
  <si>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</si>
  <si>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</si>
  <si>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</si>
  <si>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</si>
  <si>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</si>
  <si>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</si>
  <si>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</si>
  <si>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</si>
  <si>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</si>
  <si>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</si>
  <si>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</si>
  <si>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</si>
  <si>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</si>
  <si>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</si>
  <si>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</si>
  <si>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</si>
  <si>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</si>
  <si>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</si>
  <si>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</si>
  <si>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</si>
  <si>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</si>
  <si>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</si>
  <si>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</si>
  <si>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</si>
  <si>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</si>
  <si>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</si>
  <si>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</si>
  <si>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</si>
  <si>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</si>
  <si>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</si>
  <si>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</si>
  <si>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</si>
  <si>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</si>
  <si>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</si>
  <si>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</si>
  <si>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</si>
  <si>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</si>
  <si>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</si>
  <si>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</si>
  <si>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</si>
  <si>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</si>
  <si>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</si>
  <si>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Consorci Mercat de les Flors (CMF)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</si>
</sst>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29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36</c:v>
                </c:pt>
                <c:pt idx="6">
                  <c:v>90</c:v>
                </c:pt>
                <c:pt idx="7">
                  <c:v>428</c:v>
                </c:pt>
                <c:pt idx="8">
                  <c:v>301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719460.68</c:v>
                </c:pt>
                <c:pt idx="1">
                  <c:v>86438.06</c:v>
                </c:pt>
                <c:pt idx="2">
                  <c:v>54673.85</c:v>
                </c:pt>
                <c:pt idx="3">
                  <c:v>0</c:v>
                </c:pt>
                <c:pt idx="4">
                  <c:v>68721.95</c:v>
                </c:pt>
                <c:pt idx="5">
                  <c:v>1393181.39</c:v>
                </c:pt>
                <c:pt idx="6">
                  <c:v>482705.72</c:v>
                </c:pt>
                <c:pt idx="7">
                  <c:v>1056330.4100000001</c:v>
                </c:pt>
                <c:pt idx="8">
                  <c:v>126265.01999999999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1</c:v>
                </c:pt>
                <c:pt idx="1">
                  <c:v>745</c:v>
                </c:pt>
                <c:pt idx="2">
                  <c:v>141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5225.78</c:v>
                </c:pt>
                <c:pt idx="1">
                  <c:v>3785891.09</c:v>
                </c:pt>
                <c:pt idx="2">
                  <c:v>196660.21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Normal="100" workbookViewId="0">
      <selection activeCell="G15" sqref="G15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45813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13</v>
      </c>
      <c r="H13" s="96">
        <f t="shared" ref="H13:H25" si="2">IF(G13,G13/$G$26,"")</f>
        <v>4.1935483870967745E-2</v>
      </c>
      <c r="I13" s="4">
        <v>255044.63</v>
      </c>
      <c r="J13" s="5">
        <v>308604</v>
      </c>
      <c r="K13" s="97">
        <f t="shared" ref="K13:K25" si="3">IF(J13,J13/$J$26,"")</f>
        <v>0.14039200378636785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>
        <v>1</v>
      </c>
      <c r="H17" s="96">
        <f t="shared" si="2"/>
        <v>3.2258064516129032E-3</v>
      </c>
      <c r="I17" s="6">
        <v>56795</v>
      </c>
      <c r="J17" s="7">
        <v>68721.95</v>
      </c>
      <c r="K17" s="97">
        <f t="shared" si="3"/>
        <v>3.1263406386847166E-2</v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25</v>
      </c>
      <c r="H18" s="98">
        <f t="shared" si="2"/>
        <v>8.0645161290322578E-2</v>
      </c>
      <c r="I18" s="65">
        <v>875665.77</v>
      </c>
      <c r="J18" s="66">
        <v>1050066.2</v>
      </c>
      <c r="K18" s="99">
        <f t="shared" si="3"/>
        <v>0.47770248579518382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31</v>
      </c>
      <c r="H19" s="96">
        <f t="shared" si="2"/>
        <v>0.1</v>
      </c>
      <c r="I19" s="6">
        <v>229638.28</v>
      </c>
      <c r="J19" s="7">
        <v>251891.16</v>
      </c>
      <c r="K19" s="97">
        <f t="shared" si="3"/>
        <v>0.11459185457243778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180</v>
      </c>
      <c r="H20" s="98">
        <f t="shared" si="2"/>
        <v>0.58064516129032262</v>
      </c>
      <c r="I20" s="65">
        <v>419697.69</v>
      </c>
      <c r="J20" s="66">
        <v>502625.35</v>
      </c>
      <c r="K20" s="99">
        <f t="shared" si="3"/>
        <v>0.22865737333386627</v>
      </c>
      <c r="L20" s="64">
        <v>9</v>
      </c>
      <c r="M20" s="98">
        <f t="shared" si="4"/>
        <v>0.16071428571428573</v>
      </c>
      <c r="N20" s="65">
        <v>14398.61</v>
      </c>
      <c r="O20" s="66">
        <v>17313.22</v>
      </c>
      <c r="P20" s="99">
        <f t="shared" si="5"/>
        <v>0.44664569808754589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60</v>
      </c>
      <c r="H21" s="96">
        <f t="shared" si="2"/>
        <v>0.19354838709677419</v>
      </c>
      <c r="I21" s="91">
        <v>13665.08</v>
      </c>
      <c r="J21" s="91">
        <v>16250.72</v>
      </c>
      <c r="K21" s="97">
        <f t="shared" si="3"/>
        <v>7.3928761252971568E-3</v>
      </c>
      <c r="L21" s="2">
        <v>47</v>
      </c>
      <c r="M21" s="96">
        <f t="shared" si="4"/>
        <v>0.8392857142857143</v>
      </c>
      <c r="N21" s="6">
        <v>17726.89</v>
      </c>
      <c r="O21" s="7">
        <v>21449.54</v>
      </c>
      <c r="P21" s="97">
        <f t="shared" si="5"/>
        <v>0.55335430191245416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0</v>
      </c>
      <c r="C26" s="101">
        <f t="shared" si="12"/>
        <v>0</v>
      </c>
      <c r="D26" s="102">
        <f t="shared" si="12"/>
        <v>0</v>
      </c>
      <c r="E26" s="102">
        <f t="shared" si="12"/>
        <v>0</v>
      </c>
      <c r="F26" s="103">
        <f t="shared" si="12"/>
        <v>0</v>
      </c>
      <c r="G26" s="100">
        <f t="shared" si="12"/>
        <v>310</v>
      </c>
      <c r="H26" s="101">
        <f t="shared" si="12"/>
        <v>1</v>
      </c>
      <c r="I26" s="102">
        <f t="shared" si="12"/>
        <v>1850506.45</v>
      </c>
      <c r="J26" s="102">
        <f t="shared" si="12"/>
        <v>2198159.38</v>
      </c>
      <c r="K26" s="103">
        <f t="shared" si="12"/>
        <v>1</v>
      </c>
      <c r="L26" s="100">
        <f t="shared" si="12"/>
        <v>56</v>
      </c>
      <c r="M26" s="101">
        <f t="shared" si="12"/>
        <v>1</v>
      </c>
      <c r="N26" s="102">
        <f t="shared" si="12"/>
        <v>32125.5</v>
      </c>
      <c r="O26" s="102">
        <f t="shared" si="12"/>
        <v>38762.76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13</v>
      </c>
      <c r="C35" s="8">
        <f t="shared" ref="C35:C46" si="14">IF(B35,B35/$B$48,"")</f>
        <v>3.5519125683060107E-2</v>
      </c>
      <c r="D35" s="10">
        <f t="shared" ref="D35:D46" si="15">D13+I13+N13+S13+AC13+X13</f>
        <v>255044.63</v>
      </c>
      <c r="E35" s="11">
        <f t="shared" ref="E35:E46" si="16">E13+J13+O13+T13+AD13+Y13</f>
        <v>308604</v>
      </c>
      <c r="F35" s="21">
        <f t="shared" ref="F35:F44" si="17">IF(E35,E35/$E$48,"")</f>
        <v>0.13795920496365602</v>
      </c>
      <c r="J35" s="109" t="s">
        <v>3</v>
      </c>
      <c r="K35" s="110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05" t="s">
        <v>1</v>
      </c>
      <c r="K36" s="106"/>
      <c r="L36" s="57">
        <f>G26</f>
        <v>310</v>
      </c>
      <c r="M36" s="8">
        <f t="shared" si="18"/>
        <v>0.84699453551912574</v>
      </c>
      <c r="N36" s="58">
        <f>I26</f>
        <v>1850506.45</v>
      </c>
      <c r="O36" s="58">
        <f>J26</f>
        <v>2198159.38</v>
      </c>
      <c r="P36" s="56">
        <f t="shared" si="19"/>
        <v>0.98267138613952842</v>
      </c>
    </row>
    <row r="37" spans="1:33" ht="30" customHeight="1" x14ac:dyDescent="0.25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05" t="s">
        <v>2</v>
      </c>
      <c r="K37" s="106"/>
      <c r="L37" s="57">
        <f>L26</f>
        <v>56</v>
      </c>
      <c r="M37" s="8">
        <f t="shared" si="18"/>
        <v>0.15300546448087432</v>
      </c>
      <c r="N37" s="58">
        <f>N26</f>
        <v>32125.5</v>
      </c>
      <c r="O37" s="58">
        <f>O26</f>
        <v>38762.76</v>
      </c>
      <c r="P37" s="56">
        <f t="shared" si="19"/>
        <v>1.7328613860471697E-2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1</v>
      </c>
      <c r="C39" s="8">
        <f t="shared" si="14"/>
        <v>2.7322404371584699E-3</v>
      </c>
      <c r="D39" s="13">
        <f t="shared" si="15"/>
        <v>56795</v>
      </c>
      <c r="E39" s="22">
        <f t="shared" si="16"/>
        <v>68721.95</v>
      </c>
      <c r="F39" s="21">
        <f t="shared" si="17"/>
        <v>3.0721654889606487E-2</v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25</v>
      </c>
      <c r="C40" s="8">
        <f t="shared" si="14"/>
        <v>6.8306010928961755E-2</v>
      </c>
      <c r="D40" s="13">
        <f t="shared" si="15"/>
        <v>875665.77</v>
      </c>
      <c r="E40" s="22">
        <f t="shared" si="16"/>
        <v>1050066.2</v>
      </c>
      <c r="F40" s="21">
        <f t="shared" si="17"/>
        <v>0.46942456387865161</v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31</v>
      </c>
      <c r="C41" s="8">
        <f t="shared" si="14"/>
        <v>8.4699453551912565E-2</v>
      </c>
      <c r="D41" s="13">
        <f t="shared" si="15"/>
        <v>229638.28</v>
      </c>
      <c r="E41" s="14">
        <f t="shared" si="16"/>
        <v>251891.16</v>
      </c>
      <c r="F41" s="21">
        <f t="shared" si="17"/>
        <v>0.1126061365729967</v>
      </c>
      <c r="G41" s="24"/>
      <c r="J41" s="107" t="s">
        <v>0</v>
      </c>
      <c r="K41" s="108"/>
      <c r="L41" s="79">
        <f>SUM(L35:L40)</f>
        <v>366</v>
      </c>
      <c r="M41" s="17">
        <f>SUM(M35:M40)</f>
        <v>1</v>
      </c>
      <c r="N41" s="80">
        <f>SUM(N35:N40)</f>
        <v>1882631.95</v>
      </c>
      <c r="O41" s="81">
        <f>SUM(O35:O40)</f>
        <v>2236922.1399999997</v>
      </c>
      <c r="P41" s="82">
        <f>SUM(P35:P40)</f>
        <v>1.0000000000000002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189</v>
      </c>
      <c r="C42" s="8">
        <f t="shared" si="14"/>
        <v>0.51639344262295084</v>
      </c>
      <c r="D42" s="13">
        <f t="shared" si="15"/>
        <v>434096.3</v>
      </c>
      <c r="E42" s="14">
        <f t="shared" si="16"/>
        <v>519938.56999999995</v>
      </c>
      <c r="F42" s="21">
        <f t="shared" si="17"/>
        <v>0.2324348088396139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107</v>
      </c>
      <c r="C43" s="8">
        <f t="shared" si="14"/>
        <v>0.29234972677595628</v>
      </c>
      <c r="D43" s="13">
        <f t="shared" si="15"/>
        <v>31391.97</v>
      </c>
      <c r="E43" s="14">
        <f t="shared" si="16"/>
        <v>37700.26</v>
      </c>
      <c r="F43" s="21">
        <f t="shared" si="17"/>
        <v>1.6853630855475376E-2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366</v>
      </c>
      <c r="C48" s="17">
        <f>SUM(C35:C47)</f>
        <v>1</v>
      </c>
      <c r="D48" s="18">
        <f>SUM(D35:D47)</f>
        <v>1882631.95</v>
      </c>
      <c r="E48" s="18">
        <f>SUM(E35:E47)</f>
        <v>2236922.1399999997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6" zoomScale="85" zoomScaleNormal="85" workbookViewId="0">
      <selection activeCell="I16" sqref="I16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45860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Consorci Mercat de les Flors (CMF)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11</v>
      </c>
      <c r="H13" s="96">
        <f t="shared" ref="H13:H24" si="2">IF(G13,G13/$G$26,"")</f>
        <v>4.4715447154471545E-2</v>
      </c>
      <c r="I13" s="4">
        <v>328520.87</v>
      </c>
      <c r="J13" s="5">
        <v>397510.25</v>
      </c>
      <c r="K13" s="97">
        <f t="shared" ref="K13:K24" si="3">IF(J13,J13/$J$26,"")</f>
        <v>0.36992574539371964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1</v>
      </c>
      <c r="H15" s="96">
        <f t="shared" si="2"/>
        <v>4.0650406504065045E-3</v>
      </c>
      <c r="I15" s="6">
        <v>45185</v>
      </c>
      <c r="J15" s="7">
        <v>54673.85</v>
      </c>
      <c r="K15" s="97">
        <f t="shared" si="3"/>
        <v>5.0879857097507343E-2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7</v>
      </c>
      <c r="H18" s="98">
        <f t="shared" si="2"/>
        <v>2.8455284552845527E-2</v>
      </c>
      <c r="I18" s="65">
        <v>222005.78</v>
      </c>
      <c r="J18" s="66">
        <v>268626.99</v>
      </c>
      <c r="K18" s="99">
        <f t="shared" si="3"/>
        <v>0.24998610604033802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32</v>
      </c>
      <c r="H19" s="96">
        <f t="shared" si="2"/>
        <v>0.13008130081300814</v>
      </c>
      <c r="I19" s="6">
        <v>54991.89</v>
      </c>
      <c r="J19" s="7">
        <v>60530.720000000001</v>
      </c>
      <c r="K19" s="97">
        <f t="shared" si="3"/>
        <v>5.6330300200355926E-2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118</v>
      </c>
      <c r="H20" s="98">
        <f t="shared" si="2"/>
        <v>0.47967479674796748</v>
      </c>
      <c r="I20" s="65">
        <v>214673.02</v>
      </c>
      <c r="J20" s="66">
        <v>258658.92</v>
      </c>
      <c r="K20" s="97">
        <f t="shared" si="3"/>
        <v>0.24070975222333138</v>
      </c>
      <c r="L20" s="64">
        <v>11</v>
      </c>
      <c r="M20" s="98">
        <f t="shared" si="4"/>
        <v>0.22448979591836735</v>
      </c>
      <c r="N20" s="65">
        <v>13281.95</v>
      </c>
      <c r="O20" s="66">
        <v>15053.27</v>
      </c>
      <c r="P20" s="99">
        <f t="shared" si="5"/>
        <v>0.33705973998523081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77</v>
      </c>
      <c r="H21" s="96">
        <f t="shared" si="2"/>
        <v>0.31300813008130079</v>
      </c>
      <c r="I21" s="6">
        <v>28624.44</v>
      </c>
      <c r="J21" s="7">
        <v>34566.949999999997</v>
      </c>
      <c r="K21" s="97">
        <f t="shared" si="3"/>
        <v>3.2168239044747741E-2</v>
      </c>
      <c r="L21" s="2">
        <v>38</v>
      </c>
      <c r="M21" s="96">
        <f t="shared" si="4"/>
        <v>0.77551020408163263</v>
      </c>
      <c r="N21" s="6">
        <v>24469.02</v>
      </c>
      <c r="O21" s="7">
        <v>29607.27</v>
      </c>
      <c r="P21" s="97">
        <f t="shared" si="5"/>
        <v>0.66294026001476913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246</v>
      </c>
      <c r="H26" s="101">
        <f t="shared" si="22"/>
        <v>1</v>
      </c>
      <c r="I26" s="102">
        <f t="shared" si="22"/>
        <v>894001</v>
      </c>
      <c r="J26" s="102">
        <f t="shared" si="22"/>
        <v>1074567.6799999999</v>
      </c>
      <c r="K26" s="103">
        <f t="shared" si="22"/>
        <v>1</v>
      </c>
      <c r="L26" s="100">
        <f t="shared" si="22"/>
        <v>49</v>
      </c>
      <c r="M26" s="101">
        <f t="shared" si="22"/>
        <v>1</v>
      </c>
      <c r="N26" s="102">
        <f t="shared" si="22"/>
        <v>37750.97</v>
      </c>
      <c r="O26" s="102">
        <f t="shared" si="22"/>
        <v>44660.54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11</v>
      </c>
      <c r="C35" s="8">
        <f>IF(B35,B35/$B$48,"")</f>
        <v>3.7288135593220341E-2</v>
      </c>
      <c r="D35" s="10">
        <f t="shared" ref="D35:D46" si="24">D13+I13+N13+S13+AC13+X13</f>
        <v>328520.87</v>
      </c>
      <c r="E35" s="11">
        <f t="shared" ref="E35:E46" si="25">E13+J13+O13+T13+AD13+Y13</f>
        <v>397510.25</v>
      </c>
      <c r="F35" s="21">
        <f t="shared" ref="F35:F43" si="26">IF(E35,E35/$E$48,"")</f>
        <v>0.35516460619622331</v>
      </c>
      <c r="J35" s="109" t="s">
        <v>3</v>
      </c>
      <c r="K35" s="110"/>
      <c r="L35" s="54">
        <f>B26</f>
        <v>0</v>
      </c>
      <c r="M35" s="8" t="str">
        <f t="shared" ref="M35:M40" si="27">IF(L35,L35/$L$41,"")</f>
        <v/>
      </c>
      <c r="N35" s="55">
        <f>D26</f>
        <v>0</v>
      </c>
      <c r="O35" s="55">
        <f>E26</f>
        <v>0</v>
      </c>
      <c r="P35" s="56" t="str">
        <f t="shared" ref="P35:P40" si="28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ref="C36:C47" si="29">IF(B36,B36/$B$48,"")</f>
        <v/>
      </c>
      <c r="D36" s="13">
        <f t="shared" si="24"/>
        <v>0</v>
      </c>
      <c r="E36" s="14">
        <f t="shared" si="25"/>
        <v>0</v>
      </c>
      <c r="F36" s="21" t="str">
        <f t="shared" si="26"/>
        <v/>
      </c>
      <c r="J36" s="105" t="s">
        <v>1</v>
      </c>
      <c r="K36" s="106"/>
      <c r="L36" s="57">
        <f>G26</f>
        <v>246</v>
      </c>
      <c r="M36" s="8">
        <f t="shared" si="27"/>
        <v>0.83389830508474572</v>
      </c>
      <c r="N36" s="58">
        <f>I26</f>
        <v>894001</v>
      </c>
      <c r="O36" s="58">
        <f>J26</f>
        <v>1074567.6799999999</v>
      </c>
      <c r="P36" s="56">
        <f t="shared" si="28"/>
        <v>0.96009702114194362</v>
      </c>
    </row>
    <row r="37" spans="1:33" ht="30" customHeight="1" x14ac:dyDescent="0.25">
      <c r="A37" s="41" t="s">
        <v>19</v>
      </c>
      <c r="B37" s="12">
        <f t="shared" si="23"/>
        <v>1</v>
      </c>
      <c r="C37" s="8">
        <f t="shared" si="29"/>
        <v>3.3898305084745762E-3</v>
      </c>
      <c r="D37" s="13">
        <f t="shared" si="24"/>
        <v>45185</v>
      </c>
      <c r="E37" s="14">
        <f t="shared" si="25"/>
        <v>54673.85</v>
      </c>
      <c r="F37" s="21">
        <f t="shared" si="26"/>
        <v>4.8849599235444581E-2</v>
      </c>
      <c r="G37" s="24"/>
      <c r="J37" s="105" t="s">
        <v>2</v>
      </c>
      <c r="K37" s="106"/>
      <c r="L37" s="57">
        <f>L26</f>
        <v>49</v>
      </c>
      <c r="M37" s="8">
        <f t="shared" si="27"/>
        <v>0.16610169491525423</v>
      </c>
      <c r="N37" s="58">
        <f>N26</f>
        <v>37750.97</v>
      </c>
      <c r="O37" s="58">
        <f>O26</f>
        <v>44660.54</v>
      </c>
      <c r="P37" s="56">
        <f t="shared" si="28"/>
        <v>3.9902978858056312E-2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7</v>
      </c>
      <c r="C40" s="8">
        <f t="shared" si="29"/>
        <v>2.3728813559322035E-2</v>
      </c>
      <c r="D40" s="13">
        <f t="shared" si="24"/>
        <v>222005.78</v>
      </c>
      <c r="E40" s="22">
        <f t="shared" si="25"/>
        <v>268626.99</v>
      </c>
      <c r="F40" s="21">
        <f t="shared" si="26"/>
        <v>0.24001091573620256</v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32</v>
      </c>
      <c r="C41" s="8">
        <f t="shared" si="29"/>
        <v>0.10847457627118644</v>
      </c>
      <c r="D41" s="13">
        <f t="shared" si="24"/>
        <v>54991.89</v>
      </c>
      <c r="E41" s="14">
        <f t="shared" si="25"/>
        <v>60530.720000000001</v>
      </c>
      <c r="F41" s="21">
        <f t="shared" si="26"/>
        <v>5.4082553422393161E-2</v>
      </c>
      <c r="G41" s="24"/>
      <c r="J41" s="107" t="s">
        <v>0</v>
      </c>
      <c r="K41" s="108"/>
      <c r="L41" s="79">
        <f>SUM(L35:L40)</f>
        <v>295</v>
      </c>
      <c r="M41" s="17">
        <f>SUM(M35:M40)</f>
        <v>1</v>
      </c>
      <c r="N41" s="80">
        <f>SUM(N35:N40)</f>
        <v>931751.97</v>
      </c>
      <c r="O41" s="81">
        <f>SUM(O35:O40)</f>
        <v>1119228.22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129</v>
      </c>
      <c r="C42" s="8">
        <f t="shared" si="29"/>
        <v>0.43728813559322033</v>
      </c>
      <c r="D42" s="13">
        <f t="shared" si="24"/>
        <v>227954.97</v>
      </c>
      <c r="E42" s="14">
        <f t="shared" si="25"/>
        <v>273712.19</v>
      </c>
      <c r="F42" s="21">
        <f t="shared" si="26"/>
        <v>0.24455440374796841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115</v>
      </c>
      <c r="C43" s="8">
        <f t="shared" si="29"/>
        <v>0.38983050847457629</v>
      </c>
      <c r="D43" s="13">
        <f t="shared" si="24"/>
        <v>53093.46</v>
      </c>
      <c r="E43" s="14">
        <f t="shared" si="25"/>
        <v>64174.22</v>
      </c>
      <c r="F43" s="21">
        <f t="shared" si="26"/>
        <v>5.7337921661767967E-2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295</v>
      </c>
      <c r="C48" s="17">
        <f>SUM(C35:C47)</f>
        <v>1</v>
      </c>
      <c r="D48" s="18">
        <f>SUM(D35:D47)</f>
        <v>931751.97</v>
      </c>
      <c r="E48" s="18">
        <f>SUM(E35:E47)</f>
        <v>1119228.22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topLeftCell="A6" zoomScale="85" zoomScaleNormal="85" workbookViewId="0">
      <selection activeCell="G14" sqref="G14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45960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Consorci Mercat de les Flors (CMF)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5</v>
      </c>
      <c r="H13" s="96">
        <f t="shared" ref="H13:H24" si="2">IF(G13,G13/$G$26,"")</f>
        <v>2.6455026455026454E-2</v>
      </c>
      <c r="I13" s="4">
        <v>11030.11</v>
      </c>
      <c r="J13" s="5">
        <v>13346.43</v>
      </c>
      <c r="K13" s="97">
        <f t="shared" ref="K13:K24" si="3">IF(J13,J13/$J$26,"")</f>
        <v>2.6008116741931424E-2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>
        <v>1</v>
      </c>
      <c r="M14" s="96">
        <f t="shared" si="4"/>
        <v>2.7777777777777776E-2</v>
      </c>
      <c r="N14" s="6">
        <v>68286.070000000007</v>
      </c>
      <c r="O14" s="7">
        <v>86438.06</v>
      </c>
      <c r="P14" s="97">
        <f t="shared" si="5"/>
        <v>0.76333820836333321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>
        <v>4</v>
      </c>
      <c r="H18" s="98">
        <f t="shared" si="2"/>
        <v>2.1164021164021163E-2</v>
      </c>
      <c r="I18" s="65">
        <v>59620.09</v>
      </c>
      <c r="J18" s="66">
        <v>74488.2</v>
      </c>
      <c r="K18" s="99">
        <f t="shared" si="3"/>
        <v>0.14515475685230703</v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27</v>
      </c>
      <c r="H19" s="96">
        <f t="shared" si="2"/>
        <v>0.14285714285714285</v>
      </c>
      <c r="I19" s="6">
        <v>140724.49</v>
      </c>
      <c r="J19" s="7">
        <v>170283.84</v>
      </c>
      <c r="K19" s="97">
        <f t="shared" si="3"/>
        <v>0.33183120804472593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98">
        <f t="shared" si="0"/>
        <v>1</v>
      </c>
      <c r="D20" s="65">
        <v>4318.83</v>
      </c>
      <c r="E20" s="66">
        <v>5225.78</v>
      </c>
      <c r="F20" s="97">
        <f t="shared" si="1"/>
        <v>1</v>
      </c>
      <c r="G20" s="64">
        <v>96</v>
      </c>
      <c r="H20" s="98">
        <f t="shared" si="2"/>
        <v>0.50793650793650791</v>
      </c>
      <c r="I20" s="65">
        <v>203224.07</v>
      </c>
      <c r="J20" s="66">
        <v>242057.17</v>
      </c>
      <c r="K20" s="99">
        <f t="shared" si="3"/>
        <v>0.47169551225170636</v>
      </c>
      <c r="L20" s="64">
        <v>13</v>
      </c>
      <c r="M20" s="98">
        <f t="shared" si="4"/>
        <v>0.3611111111111111</v>
      </c>
      <c r="N20" s="65">
        <v>12539.07</v>
      </c>
      <c r="O20" s="66">
        <v>15396.7</v>
      </c>
      <c r="P20" s="99">
        <f t="shared" si="5"/>
        <v>0.13596891684875542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57</v>
      </c>
      <c r="H21" s="96">
        <f t="shared" si="2"/>
        <v>0.30158730158730157</v>
      </c>
      <c r="I21" s="6">
        <v>10618.05</v>
      </c>
      <c r="J21" s="7">
        <v>12988.39</v>
      </c>
      <c r="K21" s="97">
        <f t="shared" si="3"/>
        <v>2.5310406109329213E-2</v>
      </c>
      <c r="L21" s="2">
        <v>22</v>
      </c>
      <c r="M21" s="96">
        <f t="shared" si="4"/>
        <v>0.61111111111111116</v>
      </c>
      <c r="N21" s="6">
        <v>9007.7000000000007</v>
      </c>
      <c r="O21" s="7">
        <v>11402.15</v>
      </c>
      <c r="P21" s="97">
        <f t="shared" si="5"/>
        <v>0.10069287478791147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1</v>
      </c>
      <c r="C26" s="101">
        <f t="shared" si="22"/>
        <v>1</v>
      </c>
      <c r="D26" s="102">
        <f t="shared" si="22"/>
        <v>4318.83</v>
      </c>
      <c r="E26" s="102">
        <f t="shared" si="22"/>
        <v>5225.78</v>
      </c>
      <c r="F26" s="103">
        <f t="shared" si="22"/>
        <v>1</v>
      </c>
      <c r="G26" s="100">
        <f t="shared" si="22"/>
        <v>189</v>
      </c>
      <c r="H26" s="101">
        <f t="shared" si="22"/>
        <v>1</v>
      </c>
      <c r="I26" s="102">
        <f t="shared" si="22"/>
        <v>425216.81</v>
      </c>
      <c r="J26" s="102">
        <f t="shared" si="22"/>
        <v>513164.03</v>
      </c>
      <c r="K26" s="103">
        <f t="shared" si="22"/>
        <v>1</v>
      </c>
      <c r="L26" s="100">
        <f t="shared" si="22"/>
        <v>36</v>
      </c>
      <c r="M26" s="101">
        <f t="shared" si="22"/>
        <v>1</v>
      </c>
      <c r="N26" s="102">
        <f t="shared" si="22"/>
        <v>89832.840000000011</v>
      </c>
      <c r="O26" s="102">
        <f t="shared" si="22"/>
        <v>113236.90999999999</v>
      </c>
      <c r="P26" s="103">
        <f t="shared" si="22"/>
        <v>1.0000000000000002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5</v>
      </c>
      <c r="C35" s="8">
        <f t="shared" ref="C35:C43" si="24">IF(B35,B35/$B$48,"")</f>
        <v>2.2123893805309734E-2</v>
      </c>
      <c r="D35" s="10">
        <f t="shared" ref="D35:D46" si="25">D13+I13+N13+S13+AC13+X13</f>
        <v>11030.11</v>
      </c>
      <c r="E35" s="11">
        <f t="shared" ref="E35:E46" si="26">E13+J13+O13+T13+AD13+Y13</f>
        <v>13346.43</v>
      </c>
      <c r="F35" s="21">
        <f t="shared" ref="F35:F44" si="27">IF(E35,E35/$E$48,"")</f>
        <v>2.1130249207949908E-2</v>
      </c>
      <c r="J35" s="109" t="s">
        <v>3</v>
      </c>
      <c r="K35" s="110"/>
      <c r="L35" s="54">
        <f>B26</f>
        <v>1</v>
      </c>
      <c r="M35" s="8">
        <f>IF(L35,L35/$L$41,"")</f>
        <v>4.4247787610619468E-3</v>
      </c>
      <c r="N35" s="55">
        <f>D26</f>
        <v>4318.83</v>
      </c>
      <c r="O35" s="55">
        <f>E26</f>
        <v>5225.78</v>
      </c>
      <c r="P35" s="56">
        <f>IF(O35,O35/$O$41,"")</f>
        <v>8.2735258571708294E-3</v>
      </c>
    </row>
    <row r="36" spans="1:33" s="24" customFormat="1" ht="30" customHeight="1" x14ac:dyDescent="0.25">
      <c r="A36" s="41" t="s">
        <v>18</v>
      </c>
      <c r="B36" s="12">
        <f t="shared" si="23"/>
        <v>1</v>
      </c>
      <c r="C36" s="8">
        <f t="shared" si="24"/>
        <v>4.4247787610619468E-3</v>
      </c>
      <c r="D36" s="13">
        <f t="shared" si="25"/>
        <v>68286.070000000007</v>
      </c>
      <c r="E36" s="14">
        <f t="shared" si="26"/>
        <v>86438.06</v>
      </c>
      <c r="F36" s="21">
        <f t="shared" si="27"/>
        <v>0.13684991033944857</v>
      </c>
      <c r="J36" s="105" t="s">
        <v>1</v>
      </c>
      <c r="K36" s="106"/>
      <c r="L36" s="57">
        <f>G26</f>
        <v>189</v>
      </c>
      <c r="M36" s="8">
        <f>IF(L36,L36/$L$41,"")</f>
        <v>0.83628318584070793</v>
      </c>
      <c r="N36" s="58">
        <f>I26</f>
        <v>425216.81</v>
      </c>
      <c r="O36" s="58">
        <f>J26</f>
        <v>513164.03</v>
      </c>
      <c r="P36" s="56">
        <f>IF(O36,O36/$O$41,"")</f>
        <v>0.81244826058023634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36</v>
      </c>
      <c r="M37" s="8">
        <f>IF(L37,L37/$L$41,"")</f>
        <v>0.15929203539823009</v>
      </c>
      <c r="N37" s="58">
        <f>N26</f>
        <v>89832.840000000011</v>
      </c>
      <c r="O37" s="58">
        <f>O26</f>
        <v>113236.90999999999</v>
      </c>
      <c r="P37" s="56">
        <f>IF(O37,O37/$O$41,"")</f>
        <v>0.17927821356259274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4</v>
      </c>
      <c r="C40" s="8">
        <f t="shared" si="24"/>
        <v>1.7699115044247787E-2</v>
      </c>
      <c r="D40" s="13">
        <f t="shared" si="25"/>
        <v>59620.09</v>
      </c>
      <c r="E40" s="22">
        <f t="shared" si="26"/>
        <v>74488.2</v>
      </c>
      <c r="F40" s="21">
        <f t="shared" si="27"/>
        <v>0.11793072971960399</v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27</v>
      </c>
      <c r="C41" s="8">
        <f t="shared" si="24"/>
        <v>0.11946902654867257</v>
      </c>
      <c r="D41" s="13">
        <f t="shared" si="25"/>
        <v>140724.49</v>
      </c>
      <c r="E41" s="14">
        <f t="shared" si="26"/>
        <v>170283.84</v>
      </c>
      <c r="F41" s="21">
        <f t="shared" si="27"/>
        <v>0.26959568778217613</v>
      </c>
      <c r="G41" s="24"/>
      <c r="J41" s="107" t="s">
        <v>0</v>
      </c>
      <c r="K41" s="108"/>
      <c r="L41" s="79">
        <f>SUM(L35:L40)</f>
        <v>226</v>
      </c>
      <c r="M41" s="17">
        <f>SUM(M35:M40)</f>
        <v>1</v>
      </c>
      <c r="N41" s="80">
        <f>SUM(N35:N40)</f>
        <v>519368.48000000004</v>
      </c>
      <c r="O41" s="81">
        <f>SUM(O35:O40)</f>
        <v>631626.72000000009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110</v>
      </c>
      <c r="C42" s="8">
        <f t="shared" si="24"/>
        <v>0.48672566371681414</v>
      </c>
      <c r="D42" s="13">
        <f t="shared" si="25"/>
        <v>220081.97</v>
      </c>
      <c r="E42" s="14">
        <f t="shared" si="26"/>
        <v>262679.65000000002</v>
      </c>
      <c r="F42" s="21">
        <f t="shared" si="27"/>
        <v>0.41587798882225879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79</v>
      </c>
      <c r="C43" s="8">
        <f t="shared" si="24"/>
        <v>0.34955752212389379</v>
      </c>
      <c r="D43" s="13">
        <f t="shared" si="25"/>
        <v>19625.75</v>
      </c>
      <c r="E43" s="14">
        <f t="shared" si="26"/>
        <v>24390.54</v>
      </c>
      <c r="F43" s="21">
        <f t="shared" si="27"/>
        <v>3.8615434128562512E-2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226</v>
      </c>
      <c r="C48" s="17">
        <f>SUM(C35:C47)</f>
        <v>1</v>
      </c>
      <c r="D48" s="18">
        <f>SUM(D35:D47)</f>
        <v>519368.48</v>
      </c>
      <c r="E48" s="18">
        <f>SUM(E35:E47)</f>
        <v>631626.72000000009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Consorci Mercat de les Flors (CMF)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topLeftCell="A31" zoomScale="70" zoomScaleNormal="70" workbookViewId="0">
      <selection activeCell="O24" sqref="O24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Consorci Mercat de les Flors (CMF)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29</v>
      </c>
      <c r="H13" s="20">
        <f t="shared" ref="H13:H25" si="2">IF(G13,G13/$G$26,"")</f>
        <v>3.8926174496644296E-2</v>
      </c>
      <c r="I13" s="10">
        <f>'CONTRACTACIO 1r TR 2025'!I13+'CONTRACTACIO 2n TR 2025'!I13+'CONTRACTACIO 3r TR 2025'!I13+'CONTRACTACIO 4t TR 2025'!I13</f>
        <v>594595.61</v>
      </c>
      <c r="J13" s="10">
        <f>'CONTRACTACIO 1r TR 2025'!J13+'CONTRACTACIO 2n TR 2025'!J13+'CONTRACTACIO 3r TR 2025'!J13+'CONTRACTACIO 4t TR 2025'!J13</f>
        <v>719460.68</v>
      </c>
      <c r="K13" s="21">
        <f t="shared" ref="K13:K25" si="3">IF(J13,J13/$J$26,"")</f>
        <v>0.19003734204091963</v>
      </c>
      <c r="L13" s="9">
        <f>'CONTRACTACIO 1r TR 2025'!L13+'CONTRACTACIO 2n TR 2025'!L13+'CONTRACTACIO 3r TR 2025'!L13+'CONTRACTACIO 4t TR 2025'!L13</f>
        <v>0</v>
      </c>
      <c r="M13" s="20" t="str">
        <f t="shared" ref="M13:M25" si="4">IF(L13,L13/$L$26,"")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5" si="5">IF(O13,O13/$O$26,"")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1</v>
      </c>
      <c r="M14" s="20">
        <f t="shared" si="4"/>
        <v>7.0921985815602835E-3</v>
      </c>
      <c r="N14" s="13">
        <f>'CONTRACTACIO 1r TR 2025'!N14+'CONTRACTACIO 2n TR 2025'!N14+'CONTRACTACIO 3r TR 2025'!N14+'CONTRACTACIO 4t TR 2025'!N14</f>
        <v>68286.070000000007</v>
      </c>
      <c r="O14" s="13">
        <f>'CONTRACTACIO 1r TR 2025'!O14+'CONTRACTACIO 2n TR 2025'!O14+'CONTRACTACIO 3r TR 2025'!O14+'CONTRACTACIO 4t TR 2025'!O14</f>
        <v>86438.06</v>
      </c>
      <c r="P14" s="21">
        <f t="shared" si="5"/>
        <v>0.43952998931507292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1</v>
      </c>
      <c r="H15" s="20">
        <f t="shared" si="2"/>
        <v>1.3422818791946308E-3</v>
      </c>
      <c r="I15" s="13">
        <f>'CONTRACTACIO 1r TR 2025'!I15+'CONTRACTACIO 2n TR 2025'!I15+'CONTRACTACIO 3r TR 2025'!I15+'CONTRACTACIO 4t TR 2025'!I15</f>
        <v>45185</v>
      </c>
      <c r="J15" s="13">
        <f>'CONTRACTACIO 1r TR 2025'!J15+'CONTRACTACIO 2n TR 2025'!J15+'CONTRACTACIO 3r TR 2025'!J15+'CONTRACTACIO 4t TR 2025'!J15</f>
        <v>54673.85</v>
      </c>
      <c r="K15" s="21">
        <f t="shared" si="3"/>
        <v>1.444147459614323E-2</v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1</v>
      </c>
      <c r="H17" s="20">
        <f t="shared" si="2"/>
        <v>1.3422818791946308E-3</v>
      </c>
      <c r="I17" s="13">
        <f>'CONTRACTACIO 1r TR 2025'!I17+'CONTRACTACIO 2n TR 2025'!I17+'CONTRACTACIO 3r TR 2025'!I17+'CONTRACTACIO 4t TR 2025'!I17</f>
        <v>56795</v>
      </c>
      <c r="J17" s="13">
        <f>'CONTRACTACIO 1r TR 2025'!J17+'CONTRACTACIO 2n TR 2025'!J17+'CONTRACTACIO 3r TR 2025'!J17+'CONTRACTACIO 4t TR 2025'!J17</f>
        <v>68721.95</v>
      </c>
      <c r="K17" s="21">
        <f t="shared" si="3"/>
        <v>1.8152120165717711E-2</v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36</v>
      </c>
      <c r="H18" s="20">
        <f t="shared" si="2"/>
        <v>4.832214765100671E-2</v>
      </c>
      <c r="I18" s="13">
        <f>'CONTRACTACIO 1r TR 2025'!I18+'CONTRACTACIO 2n TR 2025'!I18+'CONTRACTACIO 3r TR 2025'!I18+'CONTRACTACIO 4t TR 2025'!I18</f>
        <v>1157291.6400000001</v>
      </c>
      <c r="J18" s="13">
        <f>'CONTRACTACIO 1r TR 2025'!J18+'CONTRACTACIO 2n TR 2025'!J18+'CONTRACTACIO 3r TR 2025'!J18+'CONTRACTACIO 4t TR 2025'!J18</f>
        <v>1393181.39</v>
      </c>
      <c r="K18" s="21">
        <f t="shared" si="3"/>
        <v>0.36799299210691239</v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90</v>
      </c>
      <c r="H19" s="20">
        <f t="shared" si="2"/>
        <v>0.12080536912751678</v>
      </c>
      <c r="I19" s="13">
        <f>'CONTRACTACIO 1r TR 2025'!I19+'CONTRACTACIO 2n TR 2025'!I19+'CONTRACTACIO 3r TR 2025'!I19+'CONTRACTACIO 4t TR 2025'!I19</f>
        <v>425354.66</v>
      </c>
      <c r="J19" s="13">
        <f>'CONTRACTACIO 1r TR 2025'!J19+'CONTRACTACIO 2n TR 2025'!J19+'CONTRACTACIO 3r TR 2025'!J19+'CONTRACTACIO 4t TR 2025'!J19</f>
        <v>482705.72</v>
      </c>
      <c r="K19" s="21">
        <f t="shared" si="3"/>
        <v>0.1275012166290288</v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1</v>
      </c>
      <c r="C20" s="20">
        <f t="shared" si="0"/>
        <v>1</v>
      </c>
      <c r="D20" s="13">
        <f>'CONTRACTACIO 1r TR 2025'!D20+'CONTRACTACIO 2n TR 2025'!D20+'CONTRACTACIO 3r TR 2025'!D20+'CONTRACTACIO 4t TR 2025'!D20</f>
        <v>4318.83</v>
      </c>
      <c r="E20" s="13">
        <f>'CONTRACTACIO 1r TR 2025'!E20+'CONTRACTACIO 2n TR 2025'!E20+'CONTRACTACIO 3r TR 2025'!E20+'CONTRACTACIO 4t TR 2025'!E20</f>
        <v>5225.78</v>
      </c>
      <c r="F20" s="21">
        <f t="shared" si="1"/>
        <v>1</v>
      </c>
      <c r="G20" s="9">
        <f>'CONTRACTACIO 1r TR 2025'!G20+'CONTRACTACIO 2n TR 2025'!G20+'CONTRACTACIO 3r TR 2025'!G20+'CONTRACTACIO 4t TR 2025'!G20</f>
        <v>394</v>
      </c>
      <c r="H20" s="20">
        <f t="shared" si="2"/>
        <v>0.5288590604026846</v>
      </c>
      <c r="I20" s="13">
        <f>'CONTRACTACIO 1r TR 2025'!I20+'CONTRACTACIO 2n TR 2025'!I20+'CONTRACTACIO 3r TR 2025'!I20+'CONTRACTACIO 4t TR 2025'!I20</f>
        <v>837594.78</v>
      </c>
      <c r="J20" s="13">
        <f>'CONTRACTACIO 1r TR 2025'!J20+'CONTRACTACIO 2n TR 2025'!J20+'CONTRACTACIO 3r TR 2025'!J20+'CONTRACTACIO 4t TR 2025'!J20</f>
        <v>1003341.4400000001</v>
      </c>
      <c r="K20" s="21">
        <f t="shared" si="3"/>
        <v>0.2650212106339277</v>
      </c>
      <c r="L20" s="9">
        <f>'CONTRACTACIO 1r TR 2025'!L20+'CONTRACTACIO 2n TR 2025'!L20+'CONTRACTACIO 3r TR 2025'!L20+'CONTRACTACIO 4t TR 2025'!L20</f>
        <v>33</v>
      </c>
      <c r="M20" s="20">
        <f t="shared" si="4"/>
        <v>0.23404255319148937</v>
      </c>
      <c r="N20" s="13">
        <f>'CONTRACTACIO 1r TR 2025'!N20+'CONTRACTACIO 2n TR 2025'!N20+'CONTRACTACIO 3r TR 2025'!N20+'CONTRACTACIO 4t TR 2025'!N20</f>
        <v>40219.630000000005</v>
      </c>
      <c r="O20" s="13">
        <f>'CONTRACTACIO 1r TR 2025'!O20+'CONTRACTACIO 2n TR 2025'!O20+'CONTRACTACIO 3r TR 2025'!O20+'CONTRACTACIO 4t TR 2025'!O20</f>
        <v>47763.19</v>
      </c>
      <c r="P20" s="21">
        <f t="shared" si="5"/>
        <v>0.2428716515659167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194</v>
      </c>
      <c r="H21" s="20">
        <f t="shared" si="2"/>
        <v>0.26040268456375837</v>
      </c>
      <c r="I21" s="13">
        <f>'CONTRACTACIO 1r TR 2025'!I21+'CONTRACTACIO 2n TR 2025'!I21+'CONTRACTACIO 3r TR 2025'!I21+'CONTRACTACIO 4t TR 2025'!I21</f>
        <v>52907.569999999992</v>
      </c>
      <c r="J21" s="13">
        <f>'CONTRACTACIO 1r TR 2025'!J21+'CONTRACTACIO 2n TR 2025'!J21+'CONTRACTACIO 3r TR 2025'!J21+'CONTRACTACIO 4t TR 2025'!J21</f>
        <v>63806.06</v>
      </c>
      <c r="K21" s="21">
        <f t="shared" si="3"/>
        <v>1.6853643827350565E-2</v>
      </c>
      <c r="L21" s="9">
        <f>'CONTRACTACIO 1r TR 2025'!L21+'CONTRACTACIO 2n TR 2025'!L21+'CONTRACTACIO 3r TR 2025'!L21+'CONTRACTACIO 4t TR 2025'!L21</f>
        <v>107</v>
      </c>
      <c r="M21" s="20">
        <f t="shared" si="4"/>
        <v>0.75886524822695034</v>
      </c>
      <c r="N21" s="13">
        <f>'CONTRACTACIO 1r TR 2025'!N21+'CONTRACTACIO 2n TR 2025'!N21+'CONTRACTACIO 3r TR 2025'!N21+'CONTRACTACIO 4t TR 2025'!N21</f>
        <v>51203.61</v>
      </c>
      <c r="O21" s="13">
        <f>'CONTRACTACIO 1r TR 2025'!O21+'CONTRACTACIO 2n TR 2025'!O21+'CONTRACTACIO 3r TR 2025'!O21+'CONTRACTACIO 4t TR 2025'!O21</f>
        <v>62458.96</v>
      </c>
      <c r="P21" s="21">
        <f t="shared" si="5"/>
        <v>0.31759835911901041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1</v>
      </c>
      <c r="C26" s="17">
        <f t="shared" si="12"/>
        <v>1</v>
      </c>
      <c r="D26" s="18">
        <f t="shared" si="12"/>
        <v>4318.83</v>
      </c>
      <c r="E26" s="18">
        <f t="shared" si="12"/>
        <v>5225.78</v>
      </c>
      <c r="F26" s="19">
        <f t="shared" si="12"/>
        <v>1</v>
      </c>
      <c r="G26" s="16">
        <f t="shared" si="12"/>
        <v>745</v>
      </c>
      <c r="H26" s="17">
        <f t="shared" si="12"/>
        <v>1</v>
      </c>
      <c r="I26" s="18">
        <f t="shared" si="12"/>
        <v>3169724.2600000002</v>
      </c>
      <c r="J26" s="18">
        <f t="shared" si="12"/>
        <v>3785891.09</v>
      </c>
      <c r="K26" s="19">
        <f t="shared" si="12"/>
        <v>1</v>
      </c>
      <c r="L26" s="16">
        <f t="shared" si="12"/>
        <v>141</v>
      </c>
      <c r="M26" s="17">
        <f t="shared" si="12"/>
        <v>1</v>
      </c>
      <c r="N26" s="18">
        <f t="shared" si="12"/>
        <v>159709.31</v>
      </c>
      <c r="O26" s="18">
        <f t="shared" si="12"/>
        <v>196660.21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29</v>
      </c>
      <c r="C35" s="8">
        <f t="shared" ref="C35:C41" si="14">IF(B35,B35/$B$48,"")</f>
        <v>3.269447576099211E-2</v>
      </c>
      <c r="D35" s="10">
        <f t="shared" ref="D35:D44" si="15">D13+I13+N13+S13+X13+AC13</f>
        <v>594595.61</v>
      </c>
      <c r="E35" s="11">
        <f t="shared" ref="E35:E44" si="16">E13+J13+O13+T13+Y13+AD13</f>
        <v>719460.68</v>
      </c>
      <c r="F35" s="21">
        <f t="shared" ref="F35:F41" si="17">IF(E35,E35/$E$48,"")</f>
        <v>0.18041647403219443</v>
      </c>
      <c r="J35" s="109" t="s">
        <v>3</v>
      </c>
      <c r="K35" s="110"/>
      <c r="L35" s="54">
        <f>B26</f>
        <v>1</v>
      </c>
      <c r="M35" s="8">
        <f t="shared" ref="M35:M40" si="18">IF(L35,L35/$L$41,"")</f>
        <v>1.1273957158962795E-3</v>
      </c>
      <c r="N35" s="55">
        <f>D26</f>
        <v>4318.83</v>
      </c>
      <c r="O35" s="55">
        <f>E26</f>
        <v>5225.78</v>
      </c>
      <c r="P35" s="56">
        <f t="shared" ref="P35:P40" si="19">IF(O35,O35/$O$41,"")</f>
        <v>1.3104493794823657E-3</v>
      </c>
    </row>
    <row r="36" spans="1:33" s="24" customFormat="1" ht="30" customHeight="1" x14ac:dyDescent="0.25">
      <c r="A36" s="41" t="s">
        <v>18</v>
      </c>
      <c r="B36" s="12">
        <f t="shared" si="13"/>
        <v>1</v>
      </c>
      <c r="C36" s="8">
        <f t="shared" si="14"/>
        <v>1.1273957158962795E-3</v>
      </c>
      <c r="D36" s="13">
        <f t="shared" si="15"/>
        <v>68286.070000000007</v>
      </c>
      <c r="E36" s="14">
        <f t="shared" si="16"/>
        <v>86438.06</v>
      </c>
      <c r="F36" s="21">
        <f t="shared" si="17"/>
        <v>2.1675750240281736E-2</v>
      </c>
      <c r="J36" s="105" t="s">
        <v>1</v>
      </c>
      <c r="K36" s="106"/>
      <c r="L36" s="57">
        <f>G26</f>
        <v>745</v>
      </c>
      <c r="M36" s="8">
        <f t="shared" si="18"/>
        <v>0.83990980834272833</v>
      </c>
      <c r="N36" s="58">
        <f>I26</f>
        <v>3169724.2600000002</v>
      </c>
      <c r="O36" s="58">
        <f>J26</f>
        <v>3785891.09</v>
      </c>
      <c r="P36" s="56">
        <f t="shared" si="19"/>
        <v>0.94937380250954251</v>
      </c>
    </row>
    <row r="37" spans="1:33" s="24" customFormat="1" ht="30" customHeight="1" x14ac:dyDescent="0.25">
      <c r="A37" s="41" t="s">
        <v>19</v>
      </c>
      <c r="B37" s="12">
        <f t="shared" si="13"/>
        <v>1</v>
      </c>
      <c r="C37" s="8">
        <f t="shared" si="14"/>
        <v>1.1273957158962795E-3</v>
      </c>
      <c r="D37" s="13">
        <f t="shared" si="15"/>
        <v>45185</v>
      </c>
      <c r="E37" s="14">
        <f t="shared" si="16"/>
        <v>54673.85</v>
      </c>
      <c r="F37" s="21">
        <f t="shared" si="17"/>
        <v>1.3710357651185457E-2</v>
      </c>
      <c r="J37" s="105" t="s">
        <v>2</v>
      </c>
      <c r="K37" s="106"/>
      <c r="L37" s="57">
        <f>L26</f>
        <v>141</v>
      </c>
      <c r="M37" s="8">
        <f t="shared" si="18"/>
        <v>0.15896279594137541</v>
      </c>
      <c r="N37" s="58">
        <f>N26</f>
        <v>159709.31</v>
      </c>
      <c r="O37" s="58">
        <f>O26</f>
        <v>196660.21</v>
      </c>
      <c r="P37" s="56">
        <f t="shared" si="19"/>
        <v>4.9315748110975152E-2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1</v>
      </c>
      <c r="C39" s="8">
        <f t="shared" si="14"/>
        <v>1.1273957158962795E-3</v>
      </c>
      <c r="D39" s="13">
        <f t="shared" si="15"/>
        <v>56795</v>
      </c>
      <c r="E39" s="22">
        <f t="shared" si="16"/>
        <v>68721.95</v>
      </c>
      <c r="F39" s="21">
        <f t="shared" si="17"/>
        <v>1.7233147345337568E-2</v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36</v>
      </c>
      <c r="C40" s="8">
        <f t="shared" si="14"/>
        <v>4.0586245772266064E-2</v>
      </c>
      <c r="D40" s="13">
        <f t="shared" si="15"/>
        <v>1157291.6400000001</v>
      </c>
      <c r="E40" s="22">
        <f t="shared" si="16"/>
        <v>1393181.39</v>
      </c>
      <c r="F40" s="21">
        <f t="shared" si="17"/>
        <v>0.34936290621340349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90</v>
      </c>
      <c r="C41" s="8">
        <f t="shared" si="14"/>
        <v>0.10146561443066517</v>
      </c>
      <c r="D41" s="13">
        <f t="shared" si="15"/>
        <v>425354.66</v>
      </c>
      <c r="E41" s="14">
        <f t="shared" si="16"/>
        <v>482705.72</v>
      </c>
      <c r="F41" s="21">
        <f t="shared" si="17"/>
        <v>0.12104631485569399</v>
      </c>
      <c r="G41" s="24"/>
      <c r="H41" s="24"/>
      <c r="I41" s="24"/>
      <c r="J41" s="107" t="s">
        <v>0</v>
      </c>
      <c r="K41" s="108"/>
      <c r="L41" s="79">
        <f>SUM(L35:L40)</f>
        <v>887</v>
      </c>
      <c r="M41" s="17">
        <f>SUM(M35:M40)</f>
        <v>1</v>
      </c>
      <c r="N41" s="80">
        <f>SUM(N35:N40)</f>
        <v>3333752.4000000004</v>
      </c>
      <c r="O41" s="81">
        <f>SUM(O35:O40)</f>
        <v>3987777.0799999996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428</v>
      </c>
      <c r="C42" s="8">
        <f t="shared" ref="C42:C47" si="20">IF(B42,B42/$B$48,"")</f>
        <v>0.48252536640360766</v>
      </c>
      <c r="D42" s="13">
        <f t="shared" si="15"/>
        <v>882133.24</v>
      </c>
      <c r="E42" s="14">
        <f t="shared" si="16"/>
        <v>1056330.4100000001</v>
      </c>
      <c r="F42" s="21">
        <f t="shared" ref="F42:F47" si="21">IF(E42,E42/$E$48,"")</f>
        <v>0.26489204105661801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301</v>
      </c>
      <c r="C43" s="8">
        <f t="shared" si="20"/>
        <v>0.33934611048478014</v>
      </c>
      <c r="D43" s="13">
        <f t="shared" si="15"/>
        <v>104111.18</v>
      </c>
      <c r="E43" s="14">
        <f t="shared" si="16"/>
        <v>126265.01999999999</v>
      </c>
      <c r="F43" s="21">
        <f t="shared" si="21"/>
        <v>3.1663008605285432E-2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887</v>
      </c>
      <c r="C48" s="17">
        <f>SUM(C35:C47)</f>
        <v>1</v>
      </c>
      <c r="D48" s="18">
        <f>SUM(D35:D47)</f>
        <v>3333752.4</v>
      </c>
      <c r="E48" s="18">
        <f>SUM(E35:E47)</f>
        <v>3987777.0799999996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2025-10-31T12:42:32Z</dcterms:modified>
</cp:coreProperties>
</file>