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7670" yWindow="-20" windowWidth="7680" windowHeight="4830"/>
  </bookViews>
  <sheets>
    <sheet name="2020 PRORROGUES CONTRACTES" sheetId="1" r:id="rId1"/>
  </sheets>
  <calcPr calcId="145621"/>
</workbook>
</file>

<file path=xl/calcChain.xml><?xml version="1.0" encoding="utf-8"?>
<calcChain xmlns="http://schemas.openxmlformats.org/spreadsheetml/2006/main">
  <c r="F17" i="1" l="1"/>
  <c r="D17" i="1"/>
  <c r="D16" i="1"/>
  <c r="D14" i="1" l="1"/>
  <c r="D12" i="1"/>
  <c r="D11" i="1"/>
  <c r="D27" i="1"/>
  <c r="D9" i="1"/>
  <c r="D22" i="1"/>
  <c r="D24" i="1"/>
  <c r="D19" i="1"/>
  <c r="D13" i="1"/>
  <c r="D21" i="1"/>
  <c r="D20" i="1"/>
  <c r="D23" i="1"/>
  <c r="D26" i="1"/>
  <c r="D25" i="1"/>
  <c r="D10" i="1"/>
  <c r="D18" i="1"/>
  <c r="D15" i="1"/>
</calcChain>
</file>

<file path=xl/sharedStrings.xml><?xml version="1.0" encoding="utf-8"?>
<sst xmlns="http://schemas.openxmlformats.org/spreadsheetml/2006/main" count="69" uniqueCount="52">
  <si>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</si>
  <si>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CONTRACTES AMB PRÒRROGUES DURANT L'ANY 2020</t>
  </si>
  <si>
    <t>Preu de la pròrroga
(IVA inclòs)</t>
  </si>
  <si>
    <t>Data inici pròrroga</t>
  </si>
  <si>
    <t>Data final pròrroga</t>
  </si>
  <si>
    <t>Número pròrroga  (1a, 2a, 3a, etc.)</t>
  </si>
  <si>
    <t>Núm, de contracte</t>
  </si>
  <si>
    <t>Objecte del contracte</t>
  </si>
  <si>
    <t>Preu del contracte
(IVA inclòs)</t>
  </si>
  <si>
    <t>Data de formalització de la pròrroga</t>
  </si>
  <si>
    <t>2019PATSA168OBOL01P001</t>
  </si>
  <si>
    <t>2017PATSA154CAL02P001</t>
  </si>
  <si>
    <t>2016PATSA160CAL01P002</t>
  </si>
  <si>
    <t>2017PATSA154CAL04P001</t>
  </si>
  <si>
    <t>2017PATSA176SL01P001</t>
  </si>
  <si>
    <t>2016PATSA140CAL01P002</t>
  </si>
  <si>
    <t>2017PATSA169CAL01P001</t>
  </si>
  <si>
    <t>2019PATSA121CAL01P001</t>
  </si>
  <si>
    <t>2019PATSA044CAL01P001</t>
  </si>
  <si>
    <t>2019PATSA010CAL02P001</t>
  </si>
  <si>
    <t>2019PATSA010CAL03P001</t>
  </si>
  <si>
    <t>2017PATSA124CAL01P002</t>
  </si>
  <si>
    <t>2017PATSA160CAL01P003</t>
  </si>
  <si>
    <t>2017PATSA135CAL01P001</t>
  </si>
  <si>
    <t>2018PATSA006SL01P001</t>
  </si>
  <si>
    <t>2019PATSA077CAL01P001</t>
  </si>
  <si>
    <t>2019PATSA021CAL01P001</t>
  </si>
  <si>
    <t>2016PATSA095CAL01P003</t>
  </si>
  <si>
    <t>2019PATSA227CAL01P001</t>
  </si>
  <si>
    <t>Obres</t>
  </si>
  <si>
    <t>Serveis</t>
  </si>
  <si>
    <t>Subministrament</t>
  </si>
  <si>
    <t xml:space="preserve">Prorroga del Contracte relatiu als serveis d'espectacles de mascotes, personatges, cloenda i animació del Parc d'Atraccions del Tibidabo, SAU. </t>
  </si>
  <si>
    <t>Prorroga del Contracte relatiu al servei manteniment software (preimum plus)i hardware (preimum plues) de vendes i cobrament smart kiosk</t>
  </si>
  <si>
    <t xml:space="preserve">Pròrroga del Contracte relatiu als serveis d'espectacles de mascotes, personatges, cloenda i animació del Parc d'Atraccions del Tibidabo, SAU. </t>
  </si>
  <si>
    <t>Contracte relatiu al subministrament en exclusiva de productes de la familia de iogurt pels punts i centres de restauració del Parc d'Atraccions del Tibidabo</t>
  </si>
  <si>
    <t>Pròrroga del contracte relatiu als serveis oridnaris i extraordinaris de neteja i recollida selectiva de residus de Parc d'Atraccions Tibidabo</t>
  </si>
  <si>
    <t>Pròrroga Contracte relatiu al servei de Transport al parc d'atraccions des de plaça Catalunya i des de l'aparcament de Sant Genis Vall Hebron</t>
  </si>
  <si>
    <t>Pròrroga Contractació de serveis d'assitència en la contractació de personal mitjançant la plataforma "infojobs".</t>
  </si>
  <si>
    <t>Pròrroga Contracte Serveis de dinamització de l'espai Creatibi del Parc d'Atraccions Tibidabo.</t>
  </si>
  <si>
    <t xml:space="preserve">Pròrroga Contracte Serveis de formació per als treballadors de Parc d'Atraccions del Tibidabo, S.A.  </t>
  </si>
  <si>
    <t>Pròrroga Contracte relatiu als serveis de missatgeria per a Parc d'Atraccions del Tibidabo, SA amb suport als processos d'inserció socio laboral i d'exclusió social</t>
  </si>
  <si>
    <t>Pròrroga Contracte relatiu al servei de Manteniment Integral del Parc d'Atraccions del Tibidabo, amb suport als processos d'inserció laboral i d'exclusió social</t>
  </si>
  <si>
    <t>Pròrroga Assegurança col.lectiva d'assistència sanitària pels treballadors de Parc d'Atraccions del Tibidabo SA</t>
  </si>
  <si>
    <t>Pròrroga Contracte relatiu al dret de subministrament en exclusiva del producte de refrescs de les instal.lacions de Parc d'Atraccions del Tibidabo SA</t>
  </si>
  <si>
    <t>Pròrroga Contracte de manteniment de hardware i software del sistema de control de presència instal·lat a les dependències del Parc d'Atraccions del Tibidabo.</t>
  </si>
  <si>
    <t>Pròrroga Contracte relatiu al Servei de recollida i recompte d'efectiu (Bitllet i moneda) de PATSA</t>
  </si>
  <si>
    <t>Pròrroga Contracte relatiu a la contractació de serveis mèdics i tècnics necessaris per a la correcció de l'absentisme com a conseqüència d'I.T per a contingències comuns.</t>
  </si>
  <si>
    <t>Pròrroga Contracte de servei de manteniment de harware i software instal.lacions a les diferentes àrres del Parc d'Atraccions Tibidabo</t>
  </si>
  <si>
    <t xml:space="preserve">Pròrroga Obres relatives als treballs d'estintolamnet de l'estructura de l'edifici de l'atracció del Dididado al Tibidabo. </t>
  </si>
  <si>
    <t xml:space="preserve">GERÈNCIA / DISTRICTE / ENS GRUP:  </t>
  </si>
  <si>
    <t>PARC D'ATRACCIONS TIBIDABO,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</si>
</sst>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5" fillId="2" borderId="0" xfId="0" applyFont="1" applyFill="1" applyBorder="1" applyAlignment="1">
      <alignment horizontal="left" vertical="center"/>
    </xf>
    <xf numFmtId="0" fontId="0" fillId="2" borderId="0" xfId="0" applyFill="1"/>
    <xf numFmtId="0" fontId="3" fillId="2" borderId="0" xfId="0" applyFont="1" applyFill="1"/>
    <xf numFmtId="164" fontId="0" fillId="2" borderId="0" xfId="0" applyNumberFormat="1" applyFill="1"/>
    <xf numFmtId="0" fontId="0" fillId="2" borderId="0" xfId="0" applyFill="1" applyBorder="1"/>
    <xf numFmtId="0" fontId="2" fillId="2" borderId="0" xfId="0" applyFont="1" applyFill="1" applyBorder="1"/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/>
    </xf>
    <xf numFmtId="0" fontId="0" fillId="2" borderId="0" xfId="0" applyFont="1" applyFill="1" applyAlignment="1"/>
    <xf numFmtId="0" fontId="6" fillId="2" borderId="0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/>
    <xf numFmtId="2" fontId="0" fillId="2" borderId="0" xfId="0" applyNumberFormat="1" applyFill="1"/>
    <xf numFmtId="2" fontId="0" fillId="2" borderId="0" xfId="0" applyNumberFormat="1" applyFont="1" applyFill="1" applyAlignment="1"/>
    <xf numFmtId="2" fontId="1" fillId="3" borderId="1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/>
    <xf numFmtId="164" fontId="0" fillId="2" borderId="0" xfId="0" applyNumberFormat="1" applyFill="1" applyBorder="1"/>
    <xf numFmtId="164" fontId="1" fillId="2" borderId="0" xfId="0" applyNumberFormat="1" applyFont="1" applyFill="1" applyBorder="1" applyAlignment="1">
      <alignment horizontal="left"/>
    </xf>
    <xf numFmtId="164" fontId="1" fillId="3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3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2" fontId="0" fillId="0" borderId="4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wrapText="1"/>
    </xf>
    <xf numFmtId="0" fontId="3" fillId="2" borderId="0" xfId="0" applyFont="1" applyFill="1" applyAlignment="1">
      <alignment wrapText="1"/>
    </xf>
    <xf numFmtId="0" fontId="0" fillId="2" borderId="0" xfId="0" applyFill="1" applyBorder="1" applyAlignment="1">
      <alignment wrapText="1"/>
    </xf>
    <xf numFmtId="164" fontId="5" fillId="2" borderId="0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3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0" fillId="2" borderId="3" xfId="0" applyNumberFormat="1" applyFill="1" applyBorder="1" applyAlignment="1">
      <alignment vertical="center"/>
    </xf>
    <xf numFmtId="164" fontId="7" fillId="0" borderId="3" xfId="0" applyNumberFormat="1" applyFont="1" applyBorder="1" applyAlignment="1">
      <alignment vertical="center"/>
    </xf>
    <xf numFmtId="14" fontId="0" fillId="0" borderId="3" xfId="0" applyNumberFormat="1" applyBorder="1" applyAlignment="1">
      <alignment vertical="center"/>
    </xf>
    <xf numFmtId="2" fontId="0" fillId="0" borderId="3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64" fontId="0" fillId="0" borderId="3" xfId="0" applyNumberFormat="1" applyFill="1" applyBorder="1" applyAlignment="1">
      <alignment vertical="center"/>
    </xf>
    <xf numFmtId="14" fontId="0" fillId="0" borderId="3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4" fontId="0" fillId="0" borderId="1" xfId="0" applyNumberFormat="1" applyFill="1" applyBorder="1" applyAlignment="1">
      <alignment vertical="center"/>
    </xf>
    <xf numFmtId="2" fontId="0" fillId="0" borderId="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0</xdr:col>
      <xdr:colOff>1695450</xdr:colOff>
      <xdr:row>2</xdr:row>
      <xdr:rowOff>174625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619251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I27"/>
  <sheetViews>
    <sheetView tabSelected="1" workbookViewId="0">
      <selection activeCell="D29" sqref="D29:D30"/>
    </sheetView>
  </sheetViews>
  <sheetFormatPr defaultColWidth="9.1796875" defaultRowHeight="14.5" x14ac:dyDescent="0.35"/>
  <cols>
    <col min="1" max="1" width="39.81640625" customWidth="1"/>
    <col min="2" max="2" width="20.26953125" style="27" customWidth="1"/>
    <col min="3" max="3" width="61.26953125" style="41" customWidth="1"/>
    <col min="4" max="4" width="19.7265625" style="23" customWidth="1"/>
    <col min="5" max="5" width="20.26953125" style="1" customWidth="1"/>
    <col min="6" max="6" width="18" customWidth="1"/>
    <col min="7" max="8" width="14" customWidth="1"/>
    <col min="9" max="9" width="16.54296875" style="15" customWidth="1"/>
  </cols>
  <sheetData>
    <row r="1" spans="1:9" x14ac:dyDescent="0.35">
      <c r="A1" s="6"/>
      <c r="B1" s="24"/>
      <c r="C1" s="35"/>
      <c r="D1" s="5"/>
      <c r="E1" s="3"/>
      <c r="F1" s="3"/>
      <c r="G1" s="3"/>
      <c r="H1" s="3"/>
    </row>
    <row r="2" spans="1:9" x14ac:dyDescent="0.35">
      <c r="A2" s="6"/>
      <c r="B2" s="24"/>
      <c r="C2" s="35"/>
      <c r="D2" s="5"/>
      <c r="E2" s="3"/>
      <c r="F2" s="3"/>
      <c r="G2" s="3"/>
      <c r="H2" s="3"/>
    </row>
    <row r="3" spans="1:9" ht="26.25" customHeight="1" x14ac:dyDescent="0.35">
      <c r="A3" s="6"/>
      <c r="B3" s="24"/>
      <c r="C3" s="35"/>
      <c r="D3" s="5"/>
      <c r="E3" s="3"/>
      <c r="F3" s="3"/>
      <c r="G3" s="3"/>
      <c r="H3" s="3"/>
    </row>
    <row r="4" spans="1:9" ht="21" x14ac:dyDescent="0.5">
      <c r="A4" s="7" t="s">
        <v>1</v>
      </c>
      <c r="B4" s="24"/>
      <c r="C4" s="36"/>
      <c r="D4" s="19"/>
      <c r="E4" s="3"/>
      <c r="F4" s="5"/>
      <c r="G4" s="4"/>
      <c r="H4" s="4"/>
    </row>
    <row r="5" spans="1:9" s="3" customFormat="1" ht="13.9" customHeight="1" x14ac:dyDescent="0.35">
      <c r="A5" s="6"/>
      <c r="B5" s="25"/>
      <c r="C5" s="37"/>
      <c r="D5" s="20"/>
      <c r="E5" s="6"/>
      <c r="G5" s="6"/>
      <c r="H5" s="6"/>
      <c r="I5" s="16"/>
    </row>
    <row r="6" spans="1:9" s="3" customFormat="1" ht="18.5" x14ac:dyDescent="0.35">
      <c r="A6" s="2" t="s">
        <v>50</v>
      </c>
      <c r="B6" s="11" t="s">
        <v>51</v>
      </c>
      <c r="C6" s="38"/>
      <c r="D6" s="2"/>
      <c r="F6" s="2"/>
      <c r="G6" s="2"/>
      <c r="H6" s="16"/>
    </row>
    <row r="7" spans="1:9" s="10" customFormat="1" ht="14.5" customHeight="1" x14ac:dyDescent="0.35">
      <c r="A7" s="8"/>
      <c r="B7" s="26"/>
      <c r="C7" s="39"/>
      <c r="D7" s="21"/>
      <c r="E7" s="9"/>
      <c r="G7" s="9"/>
      <c r="H7" s="9"/>
      <c r="I7" s="17"/>
    </row>
    <row r="8" spans="1:9" s="14" customFormat="1" ht="60.65" customHeight="1" x14ac:dyDescent="0.35">
      <c r="A8" s="12" t="s">
        <v>6</v>
      </c>
      <c r="B8" s="13" t="s">
        <v>0</v>
      </c>
      <c r="C8" s="12" t="s">
        <v>7</v>
      </c>
      <c r="D8" s="22" t="s">
        <v>8</v>
      </c>
      <c r="E8" s="13" t="s">
        <v>9</v>
      </c>
      <c r="F8" s="12" t="s">
        <v>2</v>
      </c>
      <c r="G8" s="12" t="s">
        <v>3</v>
      </c>
      <c r="H8" s="12" t="s">
        <v>4</v>
      </c>
      <c r="I8" s="18" t="s">
        <v>5</v>
      </c>
    </row>
    <row r="9" spans="1:9" s="34" customFormat="1" ht="30.5" customHeight="1" x14ac:dyDescent="0.35">
      <c r="A9" s="28" t="s">
        <v>27</v>
      </c>
      <c r="B9" s="29" t="s">
        <v>30</v>
      </c>
      <c r="C9" s="40" t="s">
        <v>46</v>
      </c>
      <c r="D9" s="30">
        <f>1.21*60000</f>
        <v>72600</v>
      </c>
      <c r="E9" s="44">
        <v>44201</v>
      </c>
      <c r="F9" s="31">
        <v>36300</v>
      </c>
      <c r="G9" s="32">
        <v>44201</v>
      </c>
      <c r="H9" s="32">
        <v>44473</v>
      </c>
      <c r="I9" s="33">
        <v>3</v>
      </c>
    </row>
    <row r="10" spans="1:9" s="34" customFormat="1" ht="35.5" customHeight="1" x14ac:dyDescent="0.35">
      <c r="A10" s="28" t="s">
        <v>15</v>
      </c>
      <c r="B10" s="29" t="s">
        <v>30</v>
      </c>
      <c r="C10" s="40" t="s">
        <v>36</v>
      </c>
      <c r="D10" s="45">
        <f>1116030*1.21</f>
        <v>1350396.3</v>
      </c>
      <c r="E10" s="46">
        <v>43895</v>
      </c>
      <c r="F10" s="31">
        <v>62695.786999999997</v>
      </c>
      <c r="G10" s="32">
        <v>43899</v>
      </c>
      <c r="H10" s="32">
        <v>43930</v>
      </c>
      <c r="I10" s="47">
        <v>2</v>
      </c>
    </row>
    <row r="11" spans="1:9" s="34" customFormat="1" ht="35.5" customHeight="1" x14ac:dyDescent="0.35">
      <c r="A11" s="28" t="s">
        <v>12</v>
      </c>
      <c r="B11" s="29" t="s">
        <v>30</v>
      </c>
      <c r="C11" s="40" t="s">
        <v>33</v>
      </c>
      <c r="D11" s="30">
        <f>33997*1.21</f>
        <v>41136.369999999995</v>
      </c>
      <c r="E11" s="46">
        <v>44184</v>
      </c>
      <c r="F11" s="31">
        <v>20568.547999999999</v>
      </c>
      <c r="G11" s="32">
        <v>44184</v>
      </c>
      <c r="H11" s="32">
        <v>44549</v>
      </c>
      <c r="I11" s="47">
        <v>2</v>
      </c>
    </row>
    <row r="12" spans="1:9" s="34" customFormat="1" ht="48" customHeight="1" x14ac:dyDescent="0.35">
      <c r="A12" s="28" t="s">
        <v>21</v>
      </c>
      <c r="B12" s="29" t="s">
        <v>30</v>
      </c>
      <c r="C12" s="40" t="s">
        <v>41</v>
      </c>
      <c r="D12" s="30">
        <f>1.21*38000</f>
        <v>45980</v>
      </c>
      <c r="E12" s="46">
        <v>44159</v>
      </c>
      <c r="F12" s="31">
        <v>22990</v>
      </c>
      <c r="G12" s="32">
        <v>44187</v>
      </c>
      <c r="H12" s="32">
        <v>44552</v>
      </c>
      <c r="I12" s="47">
        <v>2</v>
      </c>
    </row>
    <row r="13" spans="1:9" s="34" customFormat="1" ht="37.5" customHeight="1" x14ac:dyDescent="0.35">
      <c r="A13" s="28" t="s">
        <v>23</v>
      </c>
      <c r="B13" s="29" t="s">
        <v>30</v>
      </c>
      <c r="C13" s="40" t="s">
        <v>43</v>
      </c>
      <c r="D13" s="30">
        <f>75600*1.21</f>
        <v>91476</v>
      </c>
      <c r="E13" s="46">
        <v>44176</v>
      </c>
      <c r="F13" s="31">
        <v>49368</v>
      </c>
      <c r="G13" s="32">
        <v>44212</v>
      </c>
      <c r="H13" s="32">
        <v>44577</v>
      </c>
      <c r="I13" s="47">
        <v>1</v>
      </c>
    </row>
    <row r="14" spans="1:9" s="34" customFormat="1" ht="37.5" customHeight="1" x14ac:dyDescent="0.35">
      <c r="A14" s="28" t="s">
        <v>11</v>
      </c>
      <c r="B14" s="29" t="s">
        <v>30</v>
      </c>
      <c r="C14" s="40" t="s">
        <v>32</v>
      </c>
      <c r="D14" s="30">
        <f>104000*1.21</f>
        <v>125840</v>
      </c>
      <c r="E14" s="46">
        <v>43853</v>
      </c>
      <c r="F14" s="31">
        <v>62920</v>
      </c>
      <c r="G14" s="32">
        <v>43933</v>
      </c>
      <c r="H14" s="32">
        <v>44298</v>
      </c>
      <c r="I14" s="47">
        <v>1</v>
      </c>
    </row>
    <row r="15" spans="1:9" s="34" customFormat="1" ht="37.5" customHeight="1" x14ac:dyDescent="0.35">
      <c r="A15" s="28" t="s">
        <v>13</v>
      </c>
      <c r="B15" s="29" t="s">
        <v>30</v>
      </c>
      <c r="C15" s="40" t="s">
        <v>34</v>
      </c>
      <c r="D15" s="30">
        <f>270000*1.21</f>
        <v>326700</v>
      </c>
      <c r="E15" s="46">
        <v>43871</v>
      </c>
      <c r="F15" s="31">
        <v>163350</v>
      </c>
      <c r="G15" s="32">
        <v>43871</v>
      </c>
      <c r="H15" s="32">
        <v>44237</v>
      </c>
      <c r="I15" s="47">
        <v>1</v>
      </c>
    </row>
    <row r="16" spans="1:9" s="34" customFormat="1" ht="44.5" customHeight="1" x14ac:dyDescent="0.35">
      <c r="A16" s="28" t="s">
        <v>22</v>
      </c>
      <c r="B16" s="29" t="s">
        <v>30</v>
      </c>
      <c r="C16" s="40" t="s">
        <v>42</v>
      </c>
      <c r="D16" s="30">
        <f>2699379.38*1.21</f>
        <v>3266249.0497999997</v>
      </c>
      <c r="E16" s="46">
        <v>44165</v>
      </c>
      <c r="F16" s="31">
        <v>310049.72239999997</v>
      </c>
      <c r="G16" s="32">
        <v>44165</v>
      </c>
      <c r="H16" s="32">
        <v>44262</v>
      </c>
      <c r="I16" s="47">
        <v>3</v>
      </c>
    </row>
    <row r="17" spans="1:9" s="34" customFormat="1" ht="31" customHeight="1" x14ac:dyDescent="0.35">
      <c r="A17" s="28" t="s">
        <v>16</v>
      </c>
      <c r="B17" s="29" t="s">
        <v>30</v>
      </c>
      <c r="C17" s="40" t="s">
        <v>37</v>
      </c>
      <c r="D17" s="45">
        <f>630482.49*1.21</f>
        <v>762883.81290000002</v>
      </c>
      <c r="E17" s="46">
        <v>43959</v>
      </c>
      <c r="F17" s="31">
        <f>652432.24*1.21</f>
        <v>789443.01039999991</v>
      </c>
      <c r="G17" s="32">
        <v>43959</v>
      </c>
      <c r="H17" s="32">
        <v>44324</v>
      </c>
      <c r="I17" s="47">
        <v>1</v>
      </c>
    </row>
    <row r="18" spans="1:9" s="34" customFormat="1" ht="42" customHeight="1" x14ac:dyDescent="0.35">
      <c r="A18" s="28" t="s">
        <v>14</v>
      </c>
      <c r="B18" s="29" t="s">
        <v>31</v>
      </c>
      <c r="C18" s="40" t="s">
        <v>35</v>
      </c>
      <c r="D18" s="30">
        <f>160000*1.21</f>
        <v>193600</v>
      </c>
      <c r="E18" s="46">
        <v>43899</v>
      </c>
      <c r="F18" s="31">
        <v>96800</v>
      </c>
      <c r="G18" s="32">
        <v>43983</v>
      </c>
      <c r="H18" s="32">
        <v>44347</v>
      </c>
      <c r="I18" s="47">
        <v>1</v>
      </c>
    </row>
    <row r="19" spans="1:9" s="34" customFormat="1" ht="40.5" customHeight="1" x14ac:dyDescent="0.35">
      <c r="A19" s="28" t="s">
        <v>24</v>
      </c>
      <c r="B19" s="29" t="s">
        <v>31</v>
      </c>
      <c r="C19" s="40" t="s">
        <v>44</v>
      </c>
      <c r="D19" s="30">
        <f>470000*1.21</f>
        <v>568700</v>
      </c>
      <c r="E19" s="46">
        <v>44179</v>
      </c>
      <c r="F19" s="31">
        <v>181500</v>
      </c>
      <c r="G19" s="32">
        <v>44197</v>
      </c>
      <c r="H19" s="32">
        <v>44561</v>
      </c>
      <c r="I19" s="47">
        <v>1</v>
      </c>
    </row>
    <row r="20" spans="1:9" s="34" customFormat="1" ht="31" customHeight="1" x14ac:dyDescent="0.35">
      <c r="A20" s="28" t="s">
        <v>19</v>
      </c>
      <c r="B20" s="29" t="s">
        <v>30</v>
      </c>
      <c r="C20" s="40" t="s">
        <v>40</v>
      </c>
      <c r="D20" s="30">
        <f>3993.28*1.21</f>
        <v>4831.8688000000002</v>
      </c>
      <c r="E20" s="46">
        <v>44153</v>
      </c>
      <c r="F20" s="31">
        <v>4831.8688000000002</v>
      </c>
      <c r="G20" s="32">
        <v>44154</v>
      </c>
      <c r="H20" s="32">
        <v>44518</v>
      </c>
      <c r="I20" s="47">
        <v>1</v>
      </c>
    </row>
    <row r="21" spans="1:9" s="34" customFormat="1" ht="31" customHeight="1" x14ac:dyDescent="0.35">
      <c r="A21" s="28" t="s">
        <v>20</v>
      </c>
      <c r="B21" s="29" t="s">
        <v>30</v>
      </c>
      <c r="C21" s="40" t="s">
        <v>40</v>
      </c>
      <c r="D21" s="30">
        <f>1.21*3369.47</f>
        <v>4077.0586999999996</v>
      </c>
      <c r="E21" s="46">
        <v>44153</v>
      </c>
      <c r="F21" s="31">
        <v>4077.0586999999996</v>
      </c>
      <c r="G21" s="32">
        <v>44154</v>
      </c>
      <c r="H21" s="32">
        <v>44518</v>
      </c>
      <c r="I21" s="47">
        <v>1</v>
      </c>
    </row>
    <row r="22" spans="1:9" s="34" customFormat="1" ht="31" customHeight="1" x14ac:dyDescent="0.35">
      <c r="A22" s="28" t="s">
        <v>26</v>
      </c>
      <c r="B22" s="29" t="s">
        <v>30</v>
      </c>
      <c r="C22" s="40" t="s">
        <v>48</v>
      </c>
      <c r="D22" s="30">
        <f>1.21*1211.69</f>
        <v>1466.1449</v>
      </c>
      <c r="E22" s="46">
        <v>44193</v>
      </c>
      <c r="F22" s="31">
        <v>1466.1449</v>
      </c>
      <c r="G22" s="32">
        <v>44228</v>
      </c>
      <c r="H22" s="32">
        <v>44592</v>
      </c>
      <c r="I22" s="47">
        <v>1</v>
      </c>
    </row>
    <row r="23" spans="1:9" s="34" customFormat="1" ht="31" customHeight="1" x14ac:dyDescent="0.35">
      <c r="A23" s="28" t="s">
        <v>18</v>
      </c>
      <c r="B23" s="29" t="s">
        <v>30</v>
      </c>
      <c r="C23" s="40" t="s">
        <v>39</v>
      </c>
      <c r="D23" s="30">
        <f>25071*1.21</f>
        <v>30335.91</v>
      </c>
      <c r="E23" s="46">
        <v>44126</v>
      </c>
      <c r="F23" s="31">
        <v>20655.91</v>
      </c>
      <c r="G23" s="32">
        <v>44125</v>
      </c>
      <c r="H23" s="32">
        <v>44489</v>
      </c>
      <c r="I23" s="47">
        <v>1</v>
      </c>
    </row>
    <row r="24" spans="1:9" s="34" customFormat="1" ht="45" customHeight="1" x14ac:dyDescent="0.35">
      <c r="A24" s="28" t="s">
        <v>25</v>
      </c>
      <c r="B24" s="29" t="s">
        <v>30</v>
      </c>
      <c r="C24" s="40" t="s">
        <v>45</v>
      </c>
      <c r="D24" s="30">
        <f>1.21*5521.34</f>
        <v>6680.8213999999998</v>
      </c>
      <c r="E24" s="46">
        <v>44193</v>
      </c>
      <c r="F24" s="31">
        <v>3340.4106999999999</v>
      </c>
      <c r="G24" s="32">
        <v>44197</v>
      </c>
      <c r="H24" s="32">
        <v>44561</v>
      </c>
      <c r="I24" s="47">
        <v>1</v>
      </c>
    </row>
    <row r="25" spans="1:9" s="55" customFormat="1" ht="31" customHeight="1" x14ac:dyDescent="0.35">
      <c r="A25" s="48" t="s">
        <v>17</v>
      </c>
      <c r="B25" s="49" t="s">
        <v>30</v>
      </c>
      <c r="C25" s="42" t="s">
        <v>38</v>
      </c>
      <c r="D25" s="50">
        <f>3598*1.21</f>
        <v>4353.58</v>
      </c>
      <c r="E25" s="51">
        <v>44053</v>
      </c>
      <c r="F25" s="52">
        <v>4353.58</v>
      </c>
      <c r="G25" s="53">
        <v>44054</v>
      </c>
      <c r="H25" s="53">
        <v>44418</v>
      </c>
      <c r="I25" s="54">
        <v>1</v>
      </c>
    </row>
    <row r="26" spans="1:9" s="57" customFormat="1" ht="31" customHeight="1" x14ac:dyDescent="0.35">
      <c r="A26" s="28" t="s">
        <v>10</v>
      </c>
      <c r="B26" s="29" t="s">
        <v>29</v>
      </c>
      <c r="C26" s="43" t="s">
        <v>49</v>
      </c>
      <c r="D26" s="31">
        <f>1.21*23937.5</f>
        <v>28964.375</v>
      </c>
      <c r="E26" s="32">
        <v>44102</v>
      </c>
      <c r="F26" s="31">
        <v>16561.875</v>
      </c>
      <c r="G26" s="32">
        <v>44103</v>
      </c>
      <c r="H26" s="32">
        <v>44467</v>
      </c>
      <c r="I26" s="56">
        <v>1</v>
      </c>
    </row>
    <row r="27" spans="1:9" s="34" customFormat="1" ht="43.5" x14ac:dyDescent="0.35">
      <c r="A27" s="28" t="s">
        <v>28</v>
      </c>
      <c r="B27" s="29" t="s">
        <v>30</v>
      </c>
      <c r="C27" s="43" t="s">
        <v>47</v>
      </c>
      <c r="D27" s="31">
        <f>8256.3*1.21</f>
        <v>9990.1229999999996</v>
      </c>
      <c r="E27" s="32">
        <v>44195</v>
      </c>
      <c r="F27" s="31">
        <v>9989.76</v>
      </c>
      <c r="G27" s="32">
        <v>44201</v>
      </c>
      <c r="H27" s="32">
        <v>44596</v>
      </c>
      <c r="I27" s="56">
        <v>1</v>
      </c>
    </row>
  </sheetData>
  <sortState ref="A9:I28">
    <sortCondition ref="A8"/>
  </sortState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2020 PRORROGUES CONTRACTES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2019-01-09T14:10:56Z</cp:lastPrinted>
  <dcterms:created xsi:type="dcterms:W3CDTF">2015-11-27T08:05:33Z</dcterms:created>
  <dcterms:modified xsi:type="dcterms:W3CDTF">2021-07-15T08:15:46Z</dcterms:modified>
</cp:coreProperties>
</file>