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50" windowHeight="10890"/>
  </bookViews>
  <sheets>
    <sheet name="2019 Relació Contractistes " sheetId="1" r:id="rId1"/>
  </sheets>
  <definedNames>
    <definedName name="_xlnm._FilterDatabase" localSheetId="0" hidden="1">'2019 Relació Contractistes '!$E$1:$E$440</definedName>
  </definedNames>
  <calcPr calcId="145621"/>
</workbook>
</file>

<file path=xl/calcChain.xml><?xml version="1.0" encoding="utf-8"?>
<calcChain xmlns="http://schemas.openxmlformats.org/spreadsheetml/2006/main">
  <c r="E431" i="1" l="1"/>
  <c r="E143" i="1" l="1"/>
  <c r="E146" i="1" l="1"/>
  <c r="E184" i="1" l="1"/>
  <c r="D184" i="1"/>
  <c r="E287" i="1"/>
  <c r="D287" i="1"/>
  <c r="E267" i="1"/>
  <c r="D267" i="1"/>
  <c r="E145" i="1"/>
  <c r="D145" i="1"/>
  <c r="E224" i="1"/>
  <c r="D224" i="1"/>
  <c r="E413" i="1"/>
  <c r="D413" i="1"/>
  <c r="E149" i="1"/>
  <c r="D149" i="1"/>
  <c r="E242" i="1"/>
  <c r="D242" i="1"/>
  <c r="E348" i="1"/>
  <c r="D348" i="1"/>
  <c r="E104" i="1"/>
  <c r="D104" i="1"/>
  <c r="E390" i="1"/>
  <c r="D390" i="1"/>
  <c r="E372" i="1"/>
  <c r="E388" i="1"/>
  <c r="D388" i="1"/>
  <c r="E424" i="1"/>
  <c r="D424" i="1"/>
  <c r="E227" i="1"/>
  <c r="D227" i="1"/>
  <c r="E237" i="1"/>
  <c r="D237" i="1"/>
  <c r="E127" i="1"/>
  <c r="D127" i="1"/>
  <c r="E135" i="1"/>
  <c r="D135" i="1"/>
  <c r="E407" i="1"/>
  <c r="D407" i="1"/>
  <c r="E392" i="1"/>
  <c r="D392" i="1"/>
  <c r="E402" i="1"/>
  <c r="D402" i="1"/>
  <c r="E371" i="1"/>
  <c r="D371" i="1"/>
  <c r="E334" i="1"/>
  <c r="D334" i="1"/>
  <c r="E382" i="1"/>
  <c r="D382" i="1"/>
</calcChain>
</file>

<file path=xl/sharedStrings.xml><?xml version="1.0" encoding="utf-8"?>
<sst xmlns="http://schemas.openxmlformats.org/spreadsheetml/2006/main" count="847" uniqueCount="845">
  <si>
    <t>NOMBRE DE CONTRACTES</t>
  </si>
  <si>
    <t>(1 de gener a 31 de desembre)</t>
  </si>
  <si>
    <t>NOM ADJUDICATARI (RAÓ SOCIAL)</t>
  </si>
  <si>
    <t>RELACIÓ DE CONTRACTISTES DE CONTRACTES PÚBLICS ADJUDICATS DURANT L'ANY 2019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</si>
  <si>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</si>
  <si>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</si>
  <si>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     FOMENT DE CIUTAT</t>
    </r>
  </si>
  <si>
    <t>+EDUCACIÓ SCCL</t>
  </si>
  <si>
    <t>F67197368</t>
  </si>
  <si>
    <t>360 VERTIKAL NETWORK SL</t>
  </si>
  <si>
    <t>B67296962</t>
  </si>
  <si>
    <t>ACIMUT TOPOGRAFIA, SL</t>
  </si>
  <si>
    <t>B64841117</t>
  </si>
  <si>
    <t>ACTURA 12, SL</t>
  </si>
  <si>
    <t>B65758427</t>
  </si>
  <si>
    <t>ADECCO FORMACION</t>
  </si>
  <si>
    <t>A58467341</t>
  </si>
  <si>
    <t>ADM. I GESTIO DE MUSICS I ARTISTES,</t>
  </si>
  <si>
    <t>B43522192</t>
  </si>
  <si>
    <t>AGRUP.ESPORTIVA BON PASTORDE BARCEL</t>
  </si>
  <si>
    <t>G58116872</t>
  </si>
  <si>
    <t>AGUSTIÑO OTERO</t>
  </si>
  <si>
    <t>AIGUES DE BARCELONA, EMPRESA</t>
  </si>
  <si>
    <t>A66098435</t>
  </si>
  <si>
    <t>AIRUN SERVEIS CULTURALS, S.L.</t>
  </si>
  <si>
    <t>B61519344</t>
  </si>
  <si>
    <t>ALADREN CAMPOS, ANDRES</t>
  </si>
  <si>
    <t>ALCALÁ CAÑADAS</t>
  </si>
  <si>
    <t>ALEGRIA SAINZ, JAVIER</t>
  </si>
  <si>
    <t>ALFASONI SL</t>
  </si>
  <si>
    <t>B60564606</t>
  </si>
  <si>
    <t>ALKIRENT SERVEI SL</t>
  </si>
  <si>
    <t>B17982166</t>
  </si>
  <si>
    <t>ALL FILM JUNTOS, S.L.</t>
  </si>
  <si>
    <t>B61090726</t>
  </si>
  <si>
    <t>ALQUILER MM, S.C.P.</t>
  </si>
  <si>
    <t>J66503137</t>
  </si>
  <si>
    <t>ALTABOX SL</t>
  </si>
  <si>
    <t>B33898867</t>
  </si>
  <si>
    <t>AMBUMEDIC SERVICE SL</t>
  </si>
  <si>
    <t>B65348906</t>
  </si>
  <si>
    <t>AMPA INSTITUT ESCOLA TURO ROQUETES</t>
  </si>
  <si>
    <t>G58928441</t>
  </si>
  <si>
    <t>ANDREU ADROVER ESQUENA</t>
  </si>
  <si>
    <t>ANEKS3, SL</t>
  </si>
  <si>
    <t>B85649903</t>
  </si>
  <si>
    <t>ANTEBI ARNO</t>
  </si>
  <si>
    <t>ANTÍGONA PROCESOS PARTICIPATIVOS</t>
  </si>
  <si>
    <t>G84412733</t>
  </si>
  <si>
    <t>ANTIGUA CASA MANUEL ESTALELLA SA</t>
  </si>
  <si>
    <t>B08958209</t>
  </si>
  <si>
    <t>APRISE CATALUNYA</t>
  </si>
  <si>
    <t>B64241946</t>
  </si>
  <si>
    <t>ARCADI PLA SA</t>
  </si>
  <si>
    <t>A17022344</t>
  </si>
  <si>
    <t>ARTIBARRI</t>
  </si>
  <si>
    <t>G63975346</t>
  </si>
  <si>
    <t>ARTYPLAN S.L.</t>
  </si>
  <si>
    <t>B61963229</t>
  </si>
  <si>
    <t>ASOC MUSICAL JUVENIL EL GRIPAU BLAU</t>
  </si>
  <si>
    <t>G66598392</t>
  </si>
  <si>
    <t>ASOC.ESPORTIVA CIUTAT VELLA DE BARC</t>
  </si>
  <si>
    <t>G08941494</t>
  </si>
  <si>
    <t>ASOCIACIÓ BIT LAB CULTURAL</t>
  </si>
  <si>
    <t>G66942319</t>
  </si>
  <si>
    <t>ASOCIACIÓN ARSGAMES</t>
  </si>
  <si>
    <t>G85746485</t>
  </si>
  <si>
    <t>ASOCIACION CREACION POSITIVA</t>
  </si>
  <si>
    <t>G62659230</t>
  </si>
  <si>
    <t>ASOCIACIÓN CULTURAL RADIO NIKOSIA</t>
  </si>
  <si>
    <t>G64778962</t>
  </si>
  <si>
    <t>ASS. ARTISTCA I CULTURAL SUDANSA</t>
  </si>
  <si>
    <t>G64110513</t>
  </si>
  <si>
    <t>ASSOC NEXART ARTISTIC&amp;MEDIA PROJECT</t>
  </si>
  <si>
    <t>G67086033</t>
  </si>
  <si>
    <t>ASSOC. ESPORT-3</t>
  </si>
  <si>
    <t>G08880577</t>
  </si>
  <si>
    <t>ASSOC. SANT MARTI ESPORT</t>
  </si>
  <si>
    <t>G08932675</t>
  </si>
  <si>
    <t>ASSOC.ARTISTICA I CULTURAL DIFUSOR</t>
  </si>
  <si>
    <t>G64363633</t>
  </si>
  <si>
    <t>ASSOC.BENESTAR I DESENVOLUPAMENT</t>
  </si>
  <si>
    <t>G59435180</t>
  </si>
  <si>
    <t>ASSOC.COLLA GEGANTERA EL BESÒS</t>
  </si>
  <si>
    <t>G67034546</t>
  </si>
  <si>
    <t>ASSOC.COMERÇ I EMPR.TRINITAT NOVA</t>
  </si>
  <si>
    <t>G66350315</t>
  </si>
  <si>
    <t>ASSOC.CREACIO I ESTUDIS PROJ.SOCIAL</t>
  </si>
  <si>
    <t>G60498433</t>
  </si>
  <si>
    <t>ASSOC.EDUCATIVA INTEGRAL DEL RAVAL</t>
  </si>
  <si>
    <t>G63173066</t>
  </si>
  <si>
    <t>ASSOC.ESPORTIVA SARRIA-SANT GERVASI</t>
  </si>
  <si>
    <t>G08941460</t>
  </si>
  <si>
    <t>ASSOC.JUVENIL SOCIOCULTURAL</t>
  </si>
  <si>
    <t>G63240048</t>
  </si>
  <si>
    <t>ASSOC.PROFESSIONALS CIRC CATALUNYA</t>
  </si>
  <si>
    <t>G63748925</t>
  </si>
  <si>
    <t>ASSOC.VEÏNS I VEÏNES DE ROQUETES</t>
  </si>
  <si>
    <t>G58300401</t>
  </si>
  <si>
    <t>ASSOCIACIÓ 30 DE FEBRER</t>
  </si>
  <si>
    <t>G66958844</t>
  </si>
  <si>
    <t>ASSOCIACIO BIDO DE NOU BARRIS</t>
  </si>
  <si>
    <t>G58327289</t>
  </si>
  <si>
    <t>ASSOCIACIO BIDO SERVEIS</t>
  </si>
  <si>
    <t>G67227439</t>
  </si>
  <si>
    <t>ASSOCIACIÓ BRUIXES I BRUIXOTS</t>
  </si>
  <si>
    <t>G67224071</t>
  </si>
  <si>
    <t>ASSOCIACIÓ CLOROFILA</t>
  </si>
  <si>
    <t>G64642333</t>
  </si>
  <si>
    <t>ASSOCIACIÓ COMUNITÀRIA VERDUM</t>
  </si>
  <si>
    <t>G63433197</t>
  </si>
  <si>
    <t>ASSOCIACIO DE CIRC ROGELIO RIVEL</t>
  </si>
  <si>
    <t>G62190970</t>
  </si>
  <si>
    <t>ASSOCIACIO EDUCACIO I LLEURE UBUNTU</t>
  </si>
  <si>
    <t>G65902439</t>
  </si>
  <si>
    <t>ASSOCIACIÓ EQUAL SAREE</t>
  </si>
  <si>
    <t>G65727901</t>
  </si>
  <si>
    <t>ASSOCIACIO INTEGRASONS</t>
  </si>
  <si>
    <t>G65882649</t>
  </si>
  <si>
    <t>ASSOCIACIÓ LA INEFABLE</t>
  </si>
  <si>
    <t>G66756818</t>
  </si>
  <si>
    <t>ASSOCIACIÓ LA MARINA VIVA</t>
  </si>
  <si>
    <t>G66217589</t>
  </si>
  <si>
    <t>ASSOCIACIÓ LA PERIFÈRICA</t>
  </si>
  <si>
    <t>G65180838</t>
  </si>
  <si>
    <t>ASSOCIACIO MOVIMENT EXPRESSIO</t>
  </si>
  <si>
    <t>G65015240</t>
  </si>
  <si>
    <t>ASSOCIACIÓ NADIR</t>
  </si>
  <si>
    <t>G67151068</t>
  </si>
  <si>
    <t>ASSOCIACIÓ OBSERVATORI DE LA VIDA</t>
  </si>
  <si>
    <t>G62898754</t>
  </si>
  <si>
    <t>ASSOCIACIO REBOBINART</t>
  </si>
  <si>
    <t>G65744138</t>
  </si>
  <si>
    <t>ASSOCIACIO SOCIO-CULTURAL BRINCADEI</t>
  </si>
  <si>
    <t>G64490303</t>
  </si>
  <si>
    <t>ASSOCIACION LUCIÉRNAGAS ARTE EN ACC</t>
  </si>
  <si>
    <t>G66678327</t>
  </si>
  <si>
    <t>ASSOCIACIO MITJANS COMUNICACIO LOC</t>
  </si>
  <si>
    <t>G60493467</t>
  </si>
  <si>
    <t>ATIPIC 2007, S.L.</t>
  </si>
  <si>
    <t>B25627431</t>
  </si>
  <si>
    <t>AUTOESCOLA CANYELLES SL</t>
  </si>
  <si>
    <t>B61854980</t>
  </si>
  <si>
    <t>AUTOESCOLES SINGUERLIN SL</t>
  </si>
  <si>
    <t>B66266891</t>
  </si>
  <si>
    <t>AUTOESCUELA LAURE, S.L.</t>
  </si>
  <si>
    <t>B64131972</t>
  </si>
  <si>
    <t>AUTOESCUELA ZONA FRANCA, S.L</t>
  </si>
  <si>
    <t>B60751328</t>
  </si>
  <si>
    <t>BACARDI ROSELLO</t>
  </si>
  <si>
    <t>BAF GENERAL DE CATALUNYA SL</t>
  </si>
  <si>
    <t>B60801131</t>
  </si>
  <si>
    <t>BAFARADA SL</t>
  </si>
  <si>
    <t>B66774290</t>
  </si>
  <si>
    <t>BARAMBIO BUISAN</t>
  </si>
  <si>
    <t>BARCELONA CUINES DE DISSENY SL</t>
  </si>
  <si>
    <t>B65660433</t>
  </si>
  <si>
    <t>BARRIOS COL-VINENT</t>
  </si>
  <si>
    <t>BENITO ARNO E HIJOS SA</t>
  </si>
  <si>
    <t>A25006834</t>
  </si>
  <si>
    <t>BICICLOT S.C.C.L.</t>
  </si>
  <si>
    <t>F60628187</t>
  </si>
  <si>
    <t>ADAM BERNAD</t>
  </si>
  <si>
    <t>BIGAS GRUP SLU</t>
  </si>
  <si>
    <t>B61826392</t>
  </si>
  <si>
    <t>JUAN JOSÉ BOYA ARTIGAS</t>
  </si>
  <si>
    <t>BRAMONA IMPRESSIO DIGITAL, S.L.</t>
  </si>
  <si>
    <t>B61723979</t>
  </si>
  <si>
    <t>BRING ON, S.L.</t>
  </si>
  <si>
    <t>B66241001</t>
  </si>
  <si>
    <t>BUSTAMANTE PEREZ, PABLO J.</t>
  </si>
  <si>
    <t>CABALLÉ FERNÁNDEZ, XAVIER</t>
  </si>
  <si>
    <t>CAFETERIA G&amp;J SCP</t>
  </si>
  <si>
    <t>J67348839</t>
  </si>
  <si>
    <t>CAKE COMMUNICATIONS SLU</t>
  </si>
  <si>
    <t>B66789207</t>
  </si>
  <si>
    <t>CALVERAS CARDONA, FRANCESC</t>
  </si>
  <si>
    <t>CAPDEVILA JERICO</t>
  </si>
  <si>
    <t>CARLOS MARTINEZ FUENTES SL</t>
  </si>
  <si>
    <t>B63481022</t>
  </si>
  <si>
    <t>CASA GAY, SA</t>
  </si>
  <si>
    <t>A58484494</t>
  </si>
  <si>
    <t>CASA SANTIVERI, SL</t>
  </si>
  <si>
    <t>B63803167</t>
  </si>
  <si>
    <t>CASAL DELS INFANTS PER A L'ACCIÓ SO</t>
  </si>
  <si>
    <t>G08828998</t>
  </si>
  <si>
    <t>CASTELLERS DE LA SAGRADA FAMILIA</t>
  </si>
  <si>
    <t>G62493739</t>
  </si>
  <si>
    <t>CENTRAL DE VIAJES S L</t>
  </si>
  <si>
    <t>B08323404</t>
  </si>
  <si>
    <t>CENTRE D'ESTUDIS AFRICANS</t>
  </si>
  <si>
    <t>G58830852</t>
  </si>
  <si>
    <t>CENTRE EXCURSIONISTA DE CATALUNYA</t>
  </si>
  <si>
    <t>G08944209</t>
  </si>
  <si>
    <t>CENTRO CULTURAL ISLAMICA DE VALENCI</t>
  </si>
  <si>
    <t>V96313820</t>
  </si>
  <si>
    <t>Civil Stone, S.L.</t>
  </si>
  <si>
    <t>B65349623</t>
  </si>
  <si>
    <t>CLOS HERNANDEZ</t>
  </si>
  <si>
    <t>CLOTET SULE, GEORGINA</t>
  </si>
  <si>
    <t>CLUB ESPORTIU LONGBOARD BARCELONA</t>
  </si>
  <si>
    <t>G66732801</t>
  </si>
  <si>
    <t>CLUB LLEURESPORT DE BARCELONA</t>
  </si>
  <si>
    <t>G60320132</t>
  </si>
  <si>
    <t>COL·LECTIU BRUSI, S.L.P</t>
  </si>
  <si>
    <t>B66555087</t>
  </si>
  <si>
    <t>COL·LECTIU SISIFO</t>
  </si>
  <si>
    <t>G67210062</t>
  </si>
  <si>
    <t>COLECTIC SCCL</t>
  </si>
  <si>
    <t>F60939956</t>
  </si>
  <si>
    <t>COLELL MATAMALA</t>
  </si>
  <si>
    <t>COLLA DE GRALLERS GRATALLERS</t>
  </si>
  <si>
    <t>G63189500</t>
  </si>
  <si>
    <t>COMAS-PONT, ARQUITECTES, S.L.P.</t>
  </si>
  <si>
    <t>B63461503</t>
  </si>
  <si>
    <t>Combina Line Group, SL</t>
  </si>
  <si>
    <t>B62913595</t>
  </si>
  <si>
    <t>CONSELL D'ASSOCIACIONS BARCELONA</t>
  </si>
  <si>
    <t>G64629538</t>
  </si>
  <si>
    <t>CONST. Y SERV. FAUS, S.A.</t>
  </si>
  <si>
    <t>A58869892</t>
  </si>
  <si>
    <t>CONSTRAULA ENGINYERIA I OBRES, SAU</t>
  </si>
  <si>
    <t>A58142639</t>
  </si>
  <si>
    <t>CONSTRUCCIÓ I CONTROL,SLP</t>
  </si>
  <si>
    <t>B62757372</t>
  </si>
  <si>
    <t>COOP. PROMOTORA MEDIOS AUDIOVISUALE</t>
  </si>
  <si>
    <t>F08310013</t>
  </si>
  <si>
    <t>COOPERATIVA LA FABRIC@</t>
  </si>
  <si>
    <t>F66077611</t>
  </si>
  <si>
    <t>COPREDIJE SA</t>
  </si>
  <si>
    <t>A82003815</t>
  </si>
  <si>
    <t>Corysermed, S.L.</t>
  </si>
  <si>
    <t>B64512510</t>
  </si>
  <si>
    <t>COSTA DEL MARESME RENT, S.L.</t>
  </si>
  <si>
    <t>B64256522</t>
  </si>
  <si>
    <t>CPM CONSTRUCCIONES, SA</t>
  </si>
  <si>
    <t>A60649522</t>
  </si>
  <si>
    <t>CROQUIS DISSENY</t>
  </si>
  <si>
    <t>A08757957</t>
  </si>
  <si>
    <t>CRUZ GALLACH</t>
  </si>
  <si>
    <t>DA CRIU REHABILITA SL</t>
  </si>
  <si>
    <t>B67092270</t>
  </si>
  <si>
    <t>Dakseros, SL</t>
  </si>
  <si>
    <t>B61249348</t>
  </si>
  <si>
    <t>DE QUADRAS ROCA, FRANCESC</t>
  </si>
  <si>
    <t>DELCLOS RAVENTOS, GONZALEZ MORANDI, DAHO MASDEMONT</t>
  </si>
  <si>
    <t>DESCOBERTA, SLU</t>
  </si>
  <si>
    <t>B65433740</t>
  </si>
  <si>
    <t>DISSTANDS MOQUETAS SL</t>
  </si>
  <si>
    <t>B65939134</t>
  </si>
  <si>
    <t>DISTRIBICION DE INSTRUMENTOS MUSICA</t>
  </si>
  <si>
    <t>B60841483</t>
  </si>
  <si>
    <t>DOMICHOVSKY VINCIGUERRA</t>
  </si>
  <si>
    <t>DONOSO MATTHEWS, TATIANA</t>
  </si>
  <si>
    <t>DOPARK, ENGINEERING</t>
  </si>
  <si>
    <t>B67005538</t>
  </si>
  <si>
    <t>DROGAS Y PINTURAS LA MODERNA SA</t>
  </si>
  <si>
    <t>A08123010</t>
  </si>
  <si>
    <t>DROPEL XXI SL</t>
  </si>
  <si>
    <t>B62395058</t>
  </si>
  <si>
    <t>DUET COTXERES DE BORBO, SA</t>
  </si>
  <si>
    <t>A65205387</t>
  </si>
  <si>
    <t>EAMISS ESPAI COMÚ</t>
  </si>
  <si>
    <t>G67093260</t>
  </si>
  <si>
    <t>EDENRED ESPAÑA, S.A.</t>
  </si>
  <si>
    <t>A78881190</t>
  </si>
  <si>
    <t>EL FOLI VERD STAT COOP RESP LDA</t>
  </si>
  <si>
    <t>F58387689</t>
  </si>
  <si>
    <t>EL GLOBUS VERMELL ASSOCIACIÓ CULTUR</t>
  </si>
  <si>
    <t>G65943854</t>
  </si>
  <si>
    <t>ENDERMAR COLECTIVIDADES</t>
  </si>
  <si>
    <t>B65398836</t>
  </si>
  <si>
    <t>ENTIDAD INTEGRAL DE CONTROL,SL</t>
  </si>
  <si>
    <t>B55696512</t>
  </si>
  <si>
    <t>ENTORNO DIGITAL SA</t>
  </si>
  <si>
    <t>A61397212</t>
  </si>
  <si>
    <t>ESCALA HUMANA, S.L.P.</t>
  </si>
  <si>
    <t>B64768138</t>
  </si>
  <si>
    <t>ESCOLA GREGAL, S.C.C.L.</t>
  </si>
  <si>
    <t>F08704041</t>
  </si>
  <si>
    <t>ESCRIVA PEDROL MONICA</t>
  </si>
  <si>
    <t>ESPAI D'ANALISI SOCIAL, SLL</t>
  </si>
  <si>
    <t>B62569108</t>
  </si>
  <si>
    <t>ESQUERRA JULIA</t>
  </si>
  <si>
    <t>ESTRATEGIA MOMENTUMCO, S.L.</t>
  </si>
  <si>
    <t>B66675935</t>
  </si>
  <si>
    <t>ESTUDI ARQ TEC RAMON AUSET SLP</t>
  </si>
  <si>
    <t>B63330211</t>
  </si>
  <si>
    <t>EURO TOMB BARCELONA SL</t>
  </si>
  <si>
    <t>B60976495</t>
  </si>
  <si>
    <t>JULIEN FASSEL</t>
  </si>
  <si>
    <t>FCC MEDIO AMBIENTE SA</t>
  </si>
  <si>
    <t>A28541639</t>
  </si>
  <si>
    <t>FED. ENTITATS CLOT-CAMP DE L'ARPA</t>
  </si>
  <si>
    <t>G58293150</t>
  </si>
  <si>
    <t>FED.AGRUP.BESTIARI FESTIU I POPULAR</t>
  </si>
  <si>
    <t>G61685905</t>
  </si>
  <si>
    <t>FELS AND EIS, SLU</t>
  </si>
  <si>
    <t>B17835240</t>
  </si>
  <si>
    <t>FEM PRODUCCIONS, S.L.</t>
  </si>
  <si>
    <t>B66084377</t>
  </si>
  <si>
    <t>FERNANDEZ CORDERO</t>
  </si>
  <si>
    <t>Ferré i Pueyo, Gemma</t>
  </si>
  <si>
    <t>Ferrer Gonzalez, Rafael</t>
  </si>
  <si>
    <t>FIL A L'AGULLA SCCL</t>
  </si>
  <si>
    <t>F65184350</t>
  </si>
  <si>
    <t>FITNESS NOU BARRIS, S.L.</t>
  </si>
  <si>
    <t>B62927231</t>
  </si>
  <si>
    <t>FLUGE BARCELONA SL</t>
  </si>
  <si>
    <t>B99171399</t>
  </si>
  <si>
    <t>FOLCH ROMANI, JORDI</t>
  </si>
  <si>
    <t>FONT BARBEY, JOSE</t>
  </si>
  <si>
    <t>FONT COMMELERAN PAU</t>
  </si>
  <si>
    <t>FONT VILALTA, JUAN</t>
  </si>
  <si>
    <t>FORMACIO I TREBALL, E.INSERCIO, SL</t>
  </si>
  <si>
    <t>B64044837</t>
  </si>
  <si>
    <t>FORN TRINITAT PASTISSERIA S.L.</t>
  </si>
  <si>
    <t>B61437232</t>
  </si>
  <si>
    <t>FOTO K, S.A.</t>
  </si>
  <si>
    <t>A58444878</t>
  </si>
  <si>
    <t>FRAGMENT SERVEIS CULTURALS SL</t>
  </si>
  <si>
    <t>B61151098</t>
  </si>
  <si>
    <t>FRAGMENT, PROJECTES SL</t>
  </si>
  <si>
    <t>B67358531</t>
  </si>
  <si>
    <t>FREE IDEA GGR, SL</t>
  </si>
  <si>
    <t>B66348459</t>
  </si>
  <si>
    <t>FREELANCE, SCM .COOP. MAD.</t>
  </si>
  <si>
    <t>F84278266</t>
  </si>
  <si>
    <t>FUND PRIV CENTRE EDUCATIU I LLEURE</t>
  </si>
  <si>
    <t>G62623673</t>
  </si>
  <si>
    <t>FUND.PRIV.FORMACIO I TREBALL</t>
  </si>
  <si>
    <t>G60229846</t>
  </si>
  <si>
    <t>FUNDACIO CATALANA DE L'ESPLAI</t>
  </si>
  <si>
    <t>G61096368</t>
  </si>
  <si>
    <t>FUNDACIÓ INSTITUT DE REINSERCIÓ SOC</t>
  </si>
  <si>
    <t>G64147184</t>
  </si>
  <si>
    <t>FUNDACIO MIGRA STUDIUM</t>
  </si>
  <si>
    <t>G63103006</t>
  </si>
  <si>
    <t>FUNDACIO PERE TARRES</t>
  </si>
  <si>
    <t>R5800395E</t>
  </si>
  <si>
    <t>FUNDACIO PRIVADA ELS TRES TURONS</t>
  </si>
  <si>
    <t>G63027411</t>
  </si>
  <si>
    <t>FUNDACIO PRIVADA JOVENT</t>
  </si>
  <si>
    <t>G25388281</t>
  </si>
  <si>
    <t>FUNDACIO PRIVADA PARE MANEL</t>
  </si>
  <si>
    <t>G63519417</t>
  </si>
  <si>
    <t>FUNDACIÓ PRIVADA PER L'ESPORT</t>
  </si>
  <si>
    <t>FUNDACIO PRIVADA SANT MARTI ESPORT</t>
  </si>
  <si>
    <t>G63029532</t>
  </si>
  <si>
    <t>FUNDACIO PRIVADA VOZES</t>
  </si>
  <si>
    <t>G63919716</t>
  </si>
  <si>
    <t>FUNDACIO TOT RAVAL</t>
  </si>
  <si>
    <t>G62860796</t>
  </si>
  <si>
    <t>FUNDACIO VICKI BERNADET</t>
  </si>
  <si>
    <t>G64216385</t>
  </si>
  <si>
    <t>FUNDACION INTERMEDIA</t>
  </si>
  <si>
    <t>G65731374</t>
  </si>
  <si>
    <t>GABINET ESTUDIS SOCIALS, SL</t>
  </si>
  <si>
    <t>B63647994</t>
  </si>
  <si>
    <t>GABINETE TÉCNICO TELECOMUNICACIONES</t>
  </si>
  <si>
    <t>B60816097</t>
  </si>
  <si>
    <t>GALUP RUSSINES</t>
  </si>
  <si>
    <t>Garibello Peña, Felipe</t>
  </si>
  <si>
    <t>GARMON BCN CREACIONS, S.L.</t>
  </si>
  <si>
    <t>B65015448</t>
  </si>
  <si>
    <t>GIRCOPI SL SIST ORGANITZACIÓ SA UTE</t>
  </si>
  <si>
    <t>U67273987</t>
  </si>
  <si>
    <t>GLOVAL VALUATION</t>
  </si>
  <si>
    <t>A28903920</t>
  </si>
  <si>
    <t>GONZALEZ ALVAREZ</t>
  </si>
  <si>
    <t>GREEN EVENTS SCP</t>
  </si>
  <si>
    <t>J66656570</t>
  </si>
  <si>
    <t>GRUP VIADA MATARO SL</t>
  </si>
  <si>
    <t>B64461312</t>
  </si>
  <si>
    <t>GRUPO CONTROL EMPRESA DE SEGURIDAD</t>
  </si>
  <si>
    <t>A04038014</t>
  </si>
  <si>
    <t>GUIJARRO TUREGANO, BEATRIZ</t>
  </si>
  <si>
    <t>GUIORI EUROPA SL</t>
  </si>
  <si>
    <t>B64867005</t>
  </si>
  <si>
    <t>HERRERA DOMINGUEZ, FELIPE GERARDO</t>
  </si>
  <si>
    <t>HIDALGO AGUILERA, OSCAR</t>
  </si>
  <si>
    <t>HOBEST SCCL</t>
  </si>
  <si>
    <t>F65269276</t>
  </si>
  <si>
    <t>HOGAR TINTORERO SL</t>
  </si>
  <si>
    <t>B58148032</t>
  </si>
  <si>
    <t>IBERTRAC, SL</t>
  </si>
  <si>
    <t>B08737512</t>
  </si>
  <si>
    <t>IDEEM INNOVA, S.L.</t>
  </si>
  <si>
    <t>B66056052</t>
  </si>
  <si>
    <t>I-LABSO, SCCL</t>
  </si>
  <si>
    <t>F66288192</t>
  </si>
  <si>
    <t>ILIACAN SLU</t>
  </si>
  <si>
    <t>B65128043</t>
  </si>
  <si>
    <t>ILIMIT COMUNICACIONS, SL</t>
  </si>
  <si>
    <t>B61930814</t>
  </si>
  <si>
    <t>IMAGINA COMUNICACIO, SA</t>
  </si>
  <si>
    <t>IMESAPI SA</t>
  </si>
  <si>
    <t>A28010478</t>
  </si>
  <si>
    <t>IMPRESSIONS ROTATIVES OFFSET SA</t>
  </si>
  <si>
    <t>A17166794</t>
  </si>
  <si>
    <t>IMPULSEM, S.C.C.L.</t>
  </si>
  <si>
    <t>F63776264</t>
  </si>
  <si>
    <t>INDUGRAF OFFSET, S.A.</t>
  </si>
  <si>
    <t>A43524172</t>
  </si>
  <si>
    <t>INGENIERIA DE RECURSOS ENERGÉTICOS,</t>
  </si>
  <si>
    <t>B65648735</t>
  </si>
  <si>
    <t>INGEVIA 2008, S.L.</t>
  </si>
  <si>
    <t>B61771515</t>
  </si>
  <si>
    <t>INICIATIVES I PROGRAMES, S.L.</t>
  </si>
  <si>
    <t>B59545913</t>
  </si>
  <si>
    <t>INSFREDSAT, S.L.</t>
  </si>
  <si>
    <t>B66322314</t>
  </si>
  <si>
    <t>INSPIRA TOT ES POSSIBLE SLU</t>
  </si>
  <si>
    <t>B63434971</t>
  </si>
  <si>
    <t>INST. MPAL. PARCS I JARDINS</t>
  </si>
  <si>
    <t>P5801914B</t>
  </si>
  <si>
    <t>INSTITUT DIVERSITAS, S.C.C.L.</t>
  </si>
  <si>
    <t>F66828872</t>
  </si>
  <si>
    <t>INSTITUTO DE GESTION SANITARIA SA</t>
  </si>
  <si>
    <t>A27178789</t>
  </si>
  <si>
    <t>INTERSECCIÓ, DIVERSITAT EDUCACIÓ</t>
  </si>
  <si>
    <t>B66968249</t>
  </si>
  <si>
    <t>IP SEÑALIZACION VIAL SL</t>
  </si>
  <si>
    <t>B84050889</t>
  </si>
  <si>
    <t>IPAA Abogados Y Asesores  Empresas</t>
  </si>
  <si>
    <t>B64067515</t>
  </si>
  <si>
    <t>IVÀLUA</t>
  </si>
  <si>
    <t>Q0801583F</t>
  </si>
  <si>
    <t>JAVED JAVED, SHAZRA</t>
  </si>
  <si>
    <t>JOAN PIERA BELLES ARTS, S.L.</t>
  </si>
  <si>
    <t>B65791477</t>
  </si>
  <si>
    <t>JORDAN DEL RIO</t>
  </si>
  <si>
    <t>JUEGOS KOMPAN, S.A.</t>
  </si>
  <si>
    <t>A58178161</t>
  </si>
  <si>
    <t>JUMP 2001, S.L.</t>
  </si>
  <si>
    <t>B62807524</t>
  </si>
  <si>
    <t>KILOENERGIA GRUPS ELECTROGENS SERVE</t>
  </si>
  <si>
    <t>B65612798</t>
  </si>
  <si>
    <t>KOALA PROJECTS, S.L.</t>
  </si>
  <si>
    <t>B63653554</t>
  </si>
  <si>
    <t>KUM KUM EVENTS SL</t>
  </si>
  <si>
    <t>B67160085</t>
  </si>
  <si>
    <t>L´ARC TALLER DE MÚSICA, FUNDACIÓ PR</t>
  </si>
  <si>
    <t>G60073186</t>
  </si>
  <si>
    <t>LA FABRICA DE SOMBREROS SL</t>
  </si>
  <si>
    <t>B64804412</t>
  </si>
  <si>
    <t>LA FUNDICIO SCCL</t>
  </si>
  <si>
    <t>F64229230</t>
  </si>
  <si>
    <t>LA PAU SCCL</t>
  </si>
  <si>
    <t>F08828493</t>
  </si>
  <si>
    <t>LA PROSPERITAT CULTURA EN ACCIÓ</t>
  </si>
  <si>
    <t>G64781123</t>
  </si>
  <si>
    <t>LA TAULA, S.C.C.L.</t>
  </si>
  <si>
    <t>F60611977</t>
  </si>
  <si>
    <t>LABOQUERIA TALLER D'ARQUITECTURA SC</t>
  </si>
  <si>
    <t>F66633967</t>
  </si>
  <si>
    <t>LACADOS,BARNIZADOS Y APLICAC.MADERA</t>
  </si>
  <si>
    <t>B67113597</t>
  </si>
  <si>
    <t>LEKU STUDIO,SLP</t>
  </si>
  <si>
    <t>B67346841</t>
  </si>
  <si>
    <t>LEROY MERLIN ESPAÑA SLU</t>
  </si>
  <si>
    <t>B84818442</t>
  </si>
  <si>
    <t>L'ESBERLA SCCL</t>
  </si>
  <si>
    <t>F65950149</t>
  </si>
  <si>
    <t>LIENAS TORO</t>
  </si>
  <si>
    <t>LINGUASERVE INTERNACION.SERV.SA</t>
  </si>
  <si>
    <t>A82615972</t>
  </si>
  <si>
    <t>LOPEZ NOVELL</t>
  </si>
  <si>
    <t>LORMAD BCN</t>
  </si>
  <si>
    <t>B65049298</t>
  </si>
  <si>
    <t>M.M. BARCELONA, S.L. -MARC MARTI GR</t>
  </si>
  <si>
    <t>B60001013</t>
  </si>
  <si>
    <t>M90D</t>
  </si>
  <si>
    <t>J67156216</t>
  </si>
  <si>
    <t>MANHENZANE GUTIERREZ</t>
  </si>
  <si>
    <t>MARCH RAURELL</t>
  </si>
  <si>
    <t>MARIN TORRENT, FRANCESC XAVIER</t>
  </si>
  <si>
    <t>MARTA ABAB SANCHEZ</t>
  </si>
  <si>
    <t>MARTÍ COLOM, ORIOL</t>
  </si>
  <si>
    <t>MASFERRER NUBIOLA NEUS</t>
  </si>
  <si>
    <t>MATEBCN, S.C.C.L.</t>
  </si>
  <si>
    <t>F67155010</t>
  </si>
  <si>
    <t>MATTERS ARQUITECTURA, SLP</t>
  </si>
  <si>
    <t>B66409970</t>
  </si>
  <si>
    <t>MAUD GRAN FORMAT SL</t>
  </si>
  <si>
    <t>B61733937</t>
  </si>
  <si>
    <t>MEGAFONIES VALLBONA, SL</t>
  </si>
  <si>
    <t>B62316211</t>
  </si>
  <si>
    <t>MERCADOS DE ABASTECIMIENTOS BARCELO</t>
  </si>
  <si>
    <t>A08210403</t>
  </si>
  <si>
    <t>MICROSOFT IBERICA SRL</t>
  </si>
  <si>
    <t>B78603495</t>
  </si>
  <si>
    <t>MIQUEL ALBIAC CANET</t>
  </si>
  <si>
    <t>MIRALLES RODRIGUEZ, ELISA</t>
  </si>
  <si>
    <t>MONICA RAMONEDA AIGUADE</t>
  </si>
  <si>
    <t>MONLAU SERVICIOS Y FORMACION SL</t>
  </si>
  <si>
    <t>B61365904</t>
  </si>
  <si>
    <t>MONTON PIÑA</t>
  </si>
  <si>
    <t>MONTSERRAT BOADA, ANNA</t>
  </si>
  <si>
    <t>Morla Bayon, Juan Carlos</t>
  </si>
  <si>
    <t>MULTISERVEIS NDAVANT, S.L.</t>
  </si>
  <si>
    <t>B60579240</t>
  </si>
  <si>
    <t>MUNUERA SALIDO, MIGUEL ANGEL</t>
  </si>
  <si>
    <t>MUSICOP, S.C.C.L.</t>
  </si>
  <si>
    <t>F65801003</t>
  </si>
  <si>
    <t>MUSICS DE GIRONA STAT COOP.C LTDA</t>
  </si>
  <si>
    <t>F17459991</t>
  </si>
  <si>
    <t>NASCOR FORMACION SLU</t>
  </si>
  <si>
    <t>B65187569</t>
  </si>
  <si>
    <t>NATURA ACTIVA DESTRUCCION CONF,S.L.</t>
  </si>
  <si>
    <t>B65176349</t>
  </si>
  <si>
    <t>NAUDIN LORDA MARIA</t>
  </si>
  <si>
    <t>NAVAESCA 2010 SL</t>
  </si>
  <si>
    <t>B65051005</t>
  </si>
  <si>
    <t>NET NETEJA SCCL</t>
  </si>
  <si>
    <t>F08746810</t>
  </si>
  <si>
    <t>NKE CAD Systems S.L</t>
  </si>
  <si>
    <t>B86798949</t>
  </si>
  <si>
    <t>NORBERTO EDUARDO SINATRA</t>
  </si>
  <si>
    <t>Novantia, S.A.</t>
  </si>
  <si>
    <t>A62119896</t>
  </si>
  <si>
    <t>NUS PROCESSOS SOCIALS I CREATIUS</t>
  </si>
  <si>
    <t>F67026658</t>
  </si>
  <si>
    <t>OBRES I PROJECTES CATALUNYA, SL</t>
  </si>
  <si>
    <t>B63182331</t>
  </si>
  <si>
    <t>OLLÉ I JORDÀ</t>
  </si>
  <si>
    <t>OSAS - OBRA SOC AJUDA DIS</t>
  </si>
  <si>
    <t>OSERMA 1992 OBRES I SERVEIS SL</t>
  </si>
  <si>
    <t>B60009602</t>
  </si>
  <si>
    <t>OSMOTEK SYSTEMS, SL</t>
  </si>
  <si>
    <t>B66498239</t>
  </si>
  <si>
    <t>OSVENTOS INNOVACION EN SERVIZOS SL</t>
  </si>
  <si>
    <t>B70493275</t>
  </si>
  <si>
    <t>OTP SERVEIS D´ENGINYERIA, SL</t>
  </si>
  <si>
    <t>B61679452</t>
  </si>
  <si>
    <t>PADILLA ESTEBAN</t>
  </si>
  <si>
    <t>PAREJA I ASSOCIATS ADVOCATS SLP</t>
  </si>
  <si>
    <t>B58712217</t>
  </si>
  <si>
    <t>PASTOR PEREZ</t>
  </si>
  <si>
    <t>PASTOR PEREZ, JORDI</t>
  </si>
  <si>
    <t>PAVON GARCIA</t>
  </si>
  <si>
    <t>PERCAMLASER SL</t>
  </si>
  <si>
    <t>B64610504</t>
  </si>
  <si>
    <t>PERE VILA AUDIOVISUALS, S.L.U.</t>
  </si>
  <si>
    <t>B64799893</t>
  </si>
  <si>
    <t>PIXTIN, S.C.P.</t>
  </si>
  <si>
    <t>J65823213</t>
  </si>
  <si>
    <t>PLATAFORMA ENTITATS ROQUETES</t>
  </si>
  <si>
    <t>V64454309</t>
  </si>
  <si>
    <t>PMC GRUP 1985, S.A.</t>
  </si>
  <si>
    <t>A58093816</t>
  </si>
  <si>
    <t>POCH GARCIA</t>
  </si>
  <si>
    <t>PREVENCION DE RIESGOS Y ANALISIS TE</t>
  </si>
  <si>
    <t>B61256848</t>
  </si>
  <si>
    <t>PREXAMAMIA, S.L.</t>
  </si>
  <si>
    <t>B60209673</t>
  </si>
  <si>
    <t>PROFESSIONAL EQUIPMENT CONSULTING</t>
  </si>
  <si>
    <t>B55119481</t>
  </si>
  <si>
    <t>PROGESS SL</t>
  </si>
  <si>
    <t>B59960526</t>
  </si>
  <si>
    <t>PROJECTES INTEGRALS DIAZ SL</t>
  </si>
  <si>
    <t>B65421620</t>
  </si>
  <si>
    <t>PUBLISERVEI SL</t>
  </si>
  <si>
    <t>B59127431</t>
  </si>
  <si>
    <t>PUÇA ESPECTACLES, SL</t>
  </si>
  <si>
    <t>B63715767</t>
  </si>
  <si>
    <t>PULIM SA</t>
  </si>
  <si>
    <t>A08331290</t>
  </si>
  <si>
    <t>Q ESTUDIO MANAGEMENTCONSULTING</t>
  </si>
  <si>
    <t>B67094912</t>
  </si>
  <si>
    <t>QSL SERVEIS CULTURAL  SL</t>
  </si>
  <si>
    <t>B60641925</t>
  </si>
  <si>
    <t>QUESONI</t>
  </si>
  <si>
    <t>F66683228</t>
  </si>
  <si>
    <t>QUIRON PREVENCION, S.L.U.</t>
  </si>
  <si>
    <t>B64076482</t>
  </si>
  <si>
    <t>QUORUM CONSULTORS SL</t>
  </si>
  <si>
    <t>B64785611</t>
  </si>
  <si>
    <t>RACIONERO GRAU, FRANCISCO JAVIER</t>
  </si>
  <si>
    <t>RANKING LA TIENDA DEL DEPORTE</t>
  </si>
  <si>
    <t>B31669070</t>
  </si>
  <si>
    <t>RAONS PUBLIQUES SCCL</t>
  </si>
  <si>
    <t>F66462888</t>
  </si>
  <si>
    <t>RECI 3 SCCL</t>
  </si>
  <si>
    <t>F66231044</t>
  </si>
  <si>
    <t>REDICTEL INSTALACIONES, SL</t>
  </si>
  <si>
    <t>B61813473</t>
  </si>
  <si>
    <t>REFLEXES, SCCL</t>
  </si>
  <si>
    <t>F66351693</t>
  </si>
  <si>
    <t>REGESA</t>
  </si>
  <si>
    <t>A08905580</t>
  </si>
  <si>
    <t>REINE, S.A.</t>
  </si>
  <si>
    <t>A17003336</t>
  </si>
  <si>
    <t>REPRODUCCIONES SABATE  SL</t>
  </si>
  <si>
    <t>B60070877</t>
  </si>
  <si>
    <t>REXLAN,SL</t>
  </si>
  <si>
    <t>B08887325</t>
  </si>
  <si>
    <t>RICOH, SISTEMAS UTE</t>
  </si>
  <si>
    <t>U66332040</t>
  </si>
  <si>
    <t>RIGOL ESPEJO, ALEX</t>
  </si>
  <si>
    <t>RIOSTA BARCELONA SL</t>
  </si>
  <si>
    <t>B67210492</t>
  </si>
  <si>
    <t>RIQUELME QUINTANA</t>
  </si>
  <si>
    <t>RIVERA CASAMIAN, JAVIER</t>
  </si>
  <si>
    <t>ROBOTICS, S.A.</t>
  </si>
  <si>
    <t>A08878118</t>
  </si>
  <si>
    <t>ROC PRODUCCIONS BCN SL</t>
  </si>
  <si>
    <t>B66024274</t>
  </si>
  <si>
    <t>RODRIGUEZ CAMBRES ARQUITECTOS SLP</t>
  </si>
  <si>
    <t>B63092084</t>
  </si>
  <si>
    <t>RODRIGUEZ CAMBRES FCO JAVIER</t>
  </si>
  <si>
    <t>RODRIGUEZ PAULINO</t>
  </si>
  <si>
    <t>ROGER LA PUENTE DURAN</t>
  </si>
  <si>
    <t>ROMER OYA, JORDI</t>
  </si>
  <si>
    <t>ROSAT FUENTE</t>
  </si>
  <si>
    <t>RROMANE SIKLOVNE</t>
  </si>
  <si>
    <t>G65688780</t>
  </si>
  <si>
    <t>MARCO RUGGERO</t>
  </si>
  <si>
    <t>SALESIANS SANT JORDI</t>
  </si>
  <si>
    <t>R0800885F</t>
  </si>
  <si>
    <t>SALTER SPORT, SA</t>
  </si>
  <si>
    <t>A58112590</t>
  </si>
  <si>
    <t>SANCHEZ RIZO</t>
  </si>
  <si>
    <t>JOKIN SANTIAGO ELORRIAGA</t>
  </si>
  <si>
    <t>SAYTEL SERVICIOS INFORMATICOS, SA</t>
  </si>
  <si>
    <t>A61172219</t>
  </si>
  <si>
    <t>SBDA PROCESSIS DIGITALS,S.L.</t>
  </si>
  <si>
    <t>B65882656</t>
  </si>
  <si>
    <t>SECURITAS SEGURIDAD ESPAÑA, S.A.</t>
  </si>
  <si>
    <t>A79252219</t>
  </si>
  <si>
    <t>SEGARRA HOMAR, GUIM</t>
  </si>
  <si>
    <t>SERRAMITJA GARANGOU SL</t>
  </si>
  <si>
    <t>B17950973</t>
  </si>
  <si>
    <t>SERVEI CIVIL INTERNACIONAL</t>
  </si>
  <si>
    <t>G08849549</t>
  </si>
  <si>
    <t>SERVEIS A LES PERSONES ENCIS, S.C.C</t>
  </si>
  <si>
    <t>F60137411</t>
  </si>
  <si>
    <t>SERVEIS DE L'ESPECTACLE FOCUS, SA</t>
  </si>
  <si>
    <t>A58116369</t>
  </si>
  <si>
    <t>SERVICIOS INTEGRADOS CORYSERMED,S.L</t>
  </si>
  <si>
    <t>B65322778</t>
  </si>
  <si>
    <t>SIDA STUDI</t>
  </si>
  <si>
    <t>G58433756</t>
  </si>
  <si>
    <t>MANUEL SIERRA LOPEZ</t>
  </si>
  <si>
    <t>PILAR SIERRA PÉREZ</t>
  </si>
  <si>
    <t>SILBERT-4.SL</t>
  </si>
  <si>
    <t>B59187146</t>
  </si>
  <si>
    <t>SOCIAS SANTAMARIA</t>
  </si>
  <si>
    <t>SOCIETAT ESTVDIS DE LA VERNEDA</t>
  </si>
  <si>
    <t>G62774286</t>
  </si>
  <si>
    <t>SOGESA INSTALACIONES INTEGRALES</t>
  </si>
  <si>
    <t>A08181745</t>
  </si>
  <si>
    <t>SOLA PARAMO</t>
  </si>
  <si>
    <t>SOLGRAF IMPREMTA I RETOLACIO</t>
  </si>
  <si>
    <t>B66913674</t>
  </si>
  <si>
    <t>SONO TECNOLOGIA AUDIOVISUAL SL</t>
  </si>
  <si>
    <t>B61906103</t>
  </si>
  <si>
    <t>SORIANO OROMI</t>
  </si>
  <si>
    <t>STRADDLE3 CONSTRUCTORES, SL</t>
  </si>
  <si>
    <t>B62051826</t>
  </si>
  <si>
    <t>STRUCTIVA SLP</t>
  </si>
  <si>
    <t>B60494440</t>
  </si>
  <si>
    <t>SURT FUNDACIO DONES FCIO, PRIVADA</t>
  </si>
  <si>
    <t>G64404213</t>
  </si>
  <si>
    <t>TALLER D'ART CULTURA I CREACIÓ</t>
  </si>
  <si>
    <t>G65643405</t>
  </si>
  <si>
    <t>TASCA SERVEIS D ANIMACIO,S.L.</t>
  </si>
  <si>
    <t>B59533190</t>
  </si>
  <si>
    <t>TBK GESTION DE EDIFICIOS SL</t>
  </si>
  <si>
    <t>B61857264</t>
  </si>
  <si>
    <t>TELEDUCA EDUCACIÓ I COMUNICACIÓ SCP</t>
  </si>
  <si>
    <t>J62241583</t>
  </si>
  <si>
    <t>TELLEZ RAMIRO</t>
  </si>
  <si>
    <t>TEMPO FACILITY SERVICES, S.L.U</t>
  </si>
  <si>
    <t>B66226234</t>
  </si>
  <si>
    <t>TERRA MAT SA</t>
  </si>
  <si>
    <t>A58666595</t>
  </si>
  <si>
    <t>TEVASENYAL SA</t>
  </si>
  <si>
    <t>A23377674</t>
  </si>
  <si>
    <t>THE TO BE BRAND 2018, S.L.</t>
  </si>
  <si>
    <t>B67186056</t>
  </si>
  <si>
    <t>TODOROVA PANAYOTOVA, DARINA</t>
  </si>
  <si>
    <t>TOI TOI SANITARIOS MOVILES S.A.</t>
  </si>
  <si>
    <t>A62518121</t>
  </si>
  <si>
    <t>TORNE ARTERO</t>
  </si>
  <si>
    <t>TORRENT ARAGONÈS</t>
  </si>
  <si>
    <t>TRADIA TELECOM, S.A.</t>
  </si>
  <si>
    <t>A61902045</t>
  </si>
  <si>
    <t>TRANSIT PROJECTES, S.L.</t>
  </si>
  <si>
    <t>B59489351</t>
  </si>
  <si>
    <t>TRANSPORT SANITARI DE CATALUNYA SL</t>
  </si>
  <si>
    <t>B62003280</t>
  </si>
  <si>
    <t>TREBOL PAILLISSE</t>
  </si>
  <si>
    <t>TRINIJOVE, Empresa de Inserción, S.</t>
  </si>
  <si>
    <t>B63715536</t>
  </si>
  <si>
    <t>UAN TU TRI SL</t>
  </si>
  <si>
    <t>B61505566</t>
  </si>
  <si>
    <t>UCERO ARSUAGA</t>
  </si>
  <si>
    <t>UMA URBANISME &amp; ARQUITECTURA SL</t>
  </si>
  <si>
    <t>B66589664</t>
  </si>
  <si>
    <t>UNIÓ D'ENTITATS DE LA MARINA</t>
  </si>
  <si>
    <t>G58441189</t>
  </si>
  <si>
    <t>UNITRONICS SERVICIOS AVANZADOS SL</t>
  </si>
  <si>
    <t>B95185583</t>
  </si>
  <si>
    <t>UNIVERSITAT AUTONOMA DE BARCELONA</t>
  </si>
  <si>
    <t>Q0818002H</t>
  </si>
  <si>
    <t>UNIVERSITAT POLITECNICA  CATALUNYA</t>
  </si>
  <si>
    <t>Q0818003F</t>
  </si>
  <si>
    <t>UNIVERSITAT POMPEU FABRA</t>
  </si>
  <si>
    <t>Q5850017D</t>
  </si>
  <si>
    <t>UTE KM ZERO</t>
  </si>
  <si>
    <t>U67078253</t>
  </si>
  <si>
    <t>VALLE URRUTIA</t>
  </si>
  <si>
    <t>VEGA ELVIRA</t>
  </si>
  <si>
    <t>VENDRELL SARROCA</t>
  </si>
  <si>
    <t>VENTILADOR CULTURAL, SL</t>
  </si>
  <si>
    <t>B64325004</t>
  </si>
  <si>
    <t>VENTURA RAMIREZ</t>
  </si>
  <si>
    <t>VERDUDIGITAL SL</t>
  </si>
  <si>
    <t>B62572292</t>
  </si>
  <si>
    <t>VESK, PROJECTES I SERVEIS, SL</t>
  </si>
  <si>
    <t>B64269897</t>
  </si>
  <si>
    <t>VICO STENDERUP, LUCAS</t>
  </si>
  <si>
    <t>VIDACAIXA SAU DE SEGUROS I REASEGUROS</t>
  </si>
  <si>
    <t>VILÀ GALLEGO</t>
  </si>
  <si>
    <t>VILAR- ABELLA, S.L.</t>
  </si>
  <si>
    <t>B60889276</t>
  </si>
  <si>
    <t>VILAR RIBA, S.A.P.</t>
  </si>
  <si>
    <t>A58430679</t>
  </si>
  <si>
    <t>VINCLE, ASSOCIACIÓ PER LA RECERCA I</t>
  </si>
  <si>
    <t>G63375786</t>
  </si>
  <si>
    <t>VODAFONE ESPAÑA, S.A.U.</t>
  </si>
  <si>
    <t>A80907397</t>
  </si>
  <si>
    <t>VOLSEURE AUXILIAR ESPECTACLE SL</t>
  </si>
  <si>
    <t>B64052848</t>
  </si>
  <si>
    <t>VOLTES CONNECTA SLU</t>
  </si>
  <si>
    <t>B25583881</t>
  </si>
  <si>
    <t>VOLTES COOPERATIVA D'ARQUITECTURA</t>
  </si>
  <si>
    <t>F66740739</t>
  </si>
  <si>
    <t>XAVIER GÜELL GUIX</t>
  </si>
  <si>
    <t>XIULA SESSIONS SL</t>
  </si>
  <si>
    <t>B67150417</t>
  </si>
  <si>
    <t>YAGARDEVE SL</t>
  </si>
  <si>
    <t>B63959829</t>
  </si>
  <si>
    <t>G65704961</t>
  </si>
  <si>
    <t>A08372775</t>
  </si>
  <si>
    <t>G08501011</t>
  </si>
  <si>
    <t>***2475**</t>
  </si>
  <si>
    <t>***0438**</t>
  </si>
  <si>
    <t>***6343**</t>
  </si>
  <si>
    <t>***0878**</t>
  </si>
  <si>
    <t>***1364**</t>
  </si>
  <si>
    <t>***3436**</t>
  </si>
  <si>
    <t>***4157**</t>
  </si>
  <si>
    <t>***1322**</t>
  </si>
  <si>
    <t>***1018**</t>
  </si>
  <si>
    <t>***5467**</t>
  </si>
  <si>
    <t>***5025**</t>
  </si>
  <si>
    <t>***2478**</t>
  </si>
  <si>
    <t>***1274**</t>
  </si>
  <si>
    <t>***2811**</t>
  </si>
  <si>
    <t>***9204**</t>
  </si>
  <si>
    <t>***5272**</t>
  </si>
  <si>
    <t>***9062**</t>
  </si>
  <si>
    <t>***5305**</t>
  </si>
  <si>
    <t>***3365**</t>
  </si>
  <si>
    <t>***3469**</t>
  </si>
  <si>
    <t>***6999**</t>
  </si>
  <si>
    <t>***1441**</t>
  </si>
  <si>
    <t>***7976**</t>
  </si>
  <si>
    <t>***7918**</t>
  </si>
  <si>
    <t>***0986**</t>
  </si>
  <si>
    <t>***2544**</t>
  </si>
  <si>
    <t>***7504**</t>
  </si>
  <si>
    <t>***2919**</t>
  </si>
  <si>
    <t>***1731**</t>
  </si>
  <si>
    <t>***1860**</t>
  </si>
  <si>
    <t>***0639**</t>
  </si>
  <si>
    <t>***5106**</t>
  </si>
  <si>
    <t>***6941**</t>
  </si>
  <si>
    <t>***1232**</t>
  </si>
  <si>
    <t>***6514**</t>
  </si>
  <si>
    <t>***9666**</t>
  </si>
  <si>
    <t>***5368**</t>
  </si>
  <si>
    <t>***8707**</t>
  </si>
  <si>
    <t>***6621**</t>
  </si>
  <si>
    <t>***0972**</t>
  </si>
  <si>
    <t>***2331**</t>
  </si>
  <si>
    <t>***4064**</t>
  </si>
  <si>
    <t>***8363**</t>
  </si>
  <si>
    <t>***3547**</t>
  </si>
  <si>
    <t>***8640**</t>
  </si>
  <si>
    <t>***5702**</t>
  </si>
  <si>
    <t>***2396**</t>
  </si>
  <si>
    <t>***4918**</t>
  </si>
  <si>
    <t>***4912**</t>
  </si>
  <si>
    <t>***5160**</t>
  </si>
  <si>
    <t>***0384**</t>
  </si>
  <si>
    <t>***3679**</t>
  </si>
  <si>
    <t>***7443**</t>
  </si>
  <si>
    <t>***2122**</t>
  </si>
  <si>
    <t>***1362**</t>
  </si>
  <si>
    <t>***1554**</t>
  </si>
  <si>
    <t>***1229**</t>
  </si>
  <si>
    <t>***5854**</t>
  </si>
  <si>
    <t>***5076**</t>
  </si>
  <si>
    <t>***0274**</t>
  </si>
  <si>
    <t>***8231**</t>
  </si>
  <si>
    <t>***5645**</t>
  </si>
  <si>
    <t>***1968**</t>
  </si>
  <si>
    <t>***4212**</t>
  </si>
  <si>
    <t>***0929**</t>
  </si>
  <si>
    <t>***1926**</t>
  </si>
  <si>
    <t>***4651**</t>
  </si>
  <si>
    <t>***8559**</t>
  </si>
  <si>
    <t>***7138**</t>
  </si>
  <si>
    <t>***5437**</t>
  </si>
  <si>
    <t>***2413**</t>
  </si>
  <si>
    <t>***4356**</t>
  </si>
  <si>
    <t>***9358**</t>
  </si>
  <si>
    <t>***8625**</t>
  </si>
  <si>
    <t>***5297**</t>
  </si>
  <si>
    <t>***2155**</t>
  </si>
  <si>
    <t>***4725**</t>
  </si>
  <si>
    <t>***2058**</t>
  </si>
  <si>
    <t>***2030**</t>
  </si>
  <si>
    <t>***5090**</t>
  </si>
  <si>
    <t>***6916**</t>
  </si>
  <si>
    <t>***1774**</t>
  </si>
  <si>
    <t>***4685**</t>
  </si>
  <si>
    <t>***7844**</t>
  </si>
  <si>
    <t>***5102**</t>
  </si>
  <si>
    <t>***5786**</t>
  </si>
  <si>
    <t>***0539**</t>
  </si>
  <si>
    <t>***0926**</t>
  </si>
  <si>
    <t>***3686**</t>
  </si>
  <si>
    <t>***9635**</t>
  </si>
  <si>
    <t>***5329**</t>
  </si>
  <si>
    <t>***3808**</t>
  </si>
  <si>
    <t>***1701**</t>
  </si>
  <si>
    <t>***6041**</t>
  </si>
  <si>
    <t>***9408**</t>
  </si>
  <si>
    <t>TELEFONICA DE ESPAÑA SAU</t>
  </si>
  <si>
    <t>A82018474</t>
  </si>
  <si>
    <t>A58333261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</si>
</sst>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0" fontId="15" fillId="0" borderId="0"/>
  </cellStyleXfs>
  <cellXfs count="45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4" fontId="0" fillId="0" borderId="0" xfId="0" applyNumberFormat="1"/>
    <xf numFmtId="4" fontId="7" fillId="3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5" fillId="4" borderId="1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vertical="center" wrapText="1"/>
    </xf>
    <xf numFmtId="43" fontId="6" fillId="2" borderId="1" xfId="2" applyFont="1" applyFill="1" applyBorder="1"/>
    <xf numFmtId="43" fontId="0" fillId="2" borderId="1" xfId="2" applyFont="1" applyFill="1" applyBorder="1"/>
    <xf numFmtId="43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 horizontal="center"/>
    </xf>
    <xf numFmtId="0" fontId="14" fillId="4" borderId="3" xfId="1" applyFont="1" applyFill="1" applyBorder="1" applyAlignment="1">
      <alignment horizontal="left" vertical="center"/>
    </xf>
    <xf numFmtId="0" fontId="0" fillId="2" borderId="1" xfId="0" quotePrefix="1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/>
    <xf numFmtId="0" fontId="1" fillId="2" borderId="1" xfId="3" applyFont="1" applyFill="1" applyBorder="1" applyAlignment="1">
      <alignment vertical="top"/>
    </xf>
    <xf numFmtId="43" fontId="0" fillId="0" borderId="1" xfId="2" applyFont="1" applyBorder="1" applyAlignment="1">
      <alignment horizontal="left" vertical="top"/>
    </xf>
    <xf numFmtId="43" fontId="0" fillId="2" borderId="0" xfId="2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" fillId="2" borderId="1" xfId="3" applyFont="1" applyFill="1" applyBorder="1" applyAlignment="1">
      <alignment horizontal="center" vertical="top"/>
    </xf>
  </cellXfs>
  <cellStyles count="4">
    <cellStyle name="Coma" xfId="2" builtinId="3"/>
    <cellStyle name="Normal" xfId="0" builtinId="0"/>
    <cellStyle name="Normal 11" xfId="3"/>
    <cellStyle name="Normal 2 2" xfId="1"/>
  </cellStyles>
  <dxfs count="1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1"/>
  <sheetViews>
    <sheetView tabSelected="1" workbookViewId="0">
      <selection activeCell="I2" sqref="I2"/>
    </sheetView>
  </sheetViews>
  <sheetFormatPr defaultColWidth="9.140625" defaultRowHeight="15" x14ac:dyDescent="0.25"/>
  <cols>
    <col min="1" max="1" width="2.42578125" style="2" customWidth="1"/>
    <col min="2" max="2" width="52.28515625" customWidth="1"/>
    <col min="3" max="3" width="28.140625" style="30" customWidth="1"/>
    <col min="4" max="4" width="20.42578125" style="30" customWidth="1"/>
    <col min="5" max="5" width="28.42578125" customWidth="1"/>
    <col min="7" max="7" width="23.5703125" customWidth="1"/>
    <col min="8" max="8" width="14.7109375" customWidth="1"/>
    <col min="9" max="9" width="25.140625" customWidth="1"/>
    <col min="10" max="10" width="23.5703125" customWidth="1"/>
  </cols>
  <sheetData>
    <row r="1" spans="2:16" ht="14.45" x14ac:dyDescent="0.3">
      <c r="B1" s="1"/>
      <c r="C1" s="11"/>
      <c r="D1" s="11"/>
      <c r="E1" s="1"/>
      <c r="F1" s="2"/>
      <c r="G1" s="2"/>
      <c r="H1" s="1"/>
      <c r="I1" s="2"/>
      <c r="J1" s="2"/>
      <c r="K1" s="2"/>
      <c r="L1" s="2"/>
      <c r="M1" s="2"/>
      <c r="N1" s="2"/>
      <c r="O1" s="2"/>
      <c r="P1" s="2"/>
    </row>
    <row r="2" spans="2:16" ht="14.45" x14ac:dyDescent="0.3">
      <c r="B2" s="3"/>
      <c r="C2" s="4"/>
      <c r="D2" s="4"/>
      <c r="E2" s="5"/>
      <c r="F2" s="2"/>
      <c r="G2" s="2"/>
      <c r="H2" s="1"/>
      <c r="I2" s="2"/>
      <c r="J2" s="2"/>
      <c r="K2" s="2"/>
      <c r="L2" s="2"/>
      <c r="M2" s="2"/>
      <c r="N2" s="2"/>
      <c r="O2" s="2"/>
      <c r="P2" s="2"/>
    </row>
    <row r="3" spans="2:16" ht="14.45" x14ac:dyDescent="0.3">
      <c r="B3" s="3"/>
      <c r="C3" s="4"/>
      <c r="D3" s="4"/>
      <c r="E3" s="5"/>
      <c r="F3" s="2"/>
      <c r="G3" s="2"/>
      <c r="H3" s="1"/>
      <c r="I3" s="2"/>
      <c r="J3" s="2"/>
      <c r="K3" s="2"/>
      <c r="L3" s="2"/>
      <c r="M3" s="2"/>
      <c r="N3" s="2"/>
      <c r="O3" s="2"/>
      <c r="P3" s="2"/>
    </row>
    <row r="4" spans="2:16" ht="14.45" x14ac:dyDescent="0.3">
      <c r="B4" s="3"/>
      <c r="C4" s="4"/>
      <c r="D4" s="4"/>
      <c r="E4" s="5"/>
      <c r="F4" s="2"/>
      <c r="G4" s="2"/>
      <c r="H4" s="1"/>
      <c r="I4" s="2"/>
      <c r="J4" s="2"/>
      <c r="K4" s="2"/>
      <c r="L4" s="2"/>
      <c r="M4" s="2"/>
      <c r="N4" s="2"/>
      <c r="O4" s="2"/>
      <c r="P4" s="2"/>
    </row>
    <row r="5" spans="2:16" ht="58.5" customHeight="1" x14ac:dyDescent="0.25">
      <c r="B5" s="23" t="s">
        <v>3</v>
      </c>
      <c r="C5" s="18"/>
      <c r="D5" s="32" t="s">
        <v>1</v>
      </c>
      <c r="E5" s="19"/>
      <c r="F5" s="2"/>
      <c r="G5" s="2"/>
      <c r="H5" s="1"/>
      <c r="I5" s="2"/>
      <c r="J5" s="2"/>
      <c r="K5" s="2"/>
      <c r="L5" s="2"/>
      <c r="M5" s="2"/>
      <c r="N5" s="2"/>
      <c r="O5" s="2"/>
      <c r="P5" s="2"/>
    </row>
    <row r="6" spans="2:16" ht="14.25" customHeight="1" x14ac:dyDescent="0.3">
      <c r="B6" s="6"/>
      <c r="C6" s="7"/>
      <c r="D6" s="31"/>
      <c r="E6" s="8"/>
      <c r="F6" s="2"/>
      <c r="G6" s="2"/>
      <c r="H6" s="8"/>
      <c r="I6" s="9"/>
      <c r="J6" s="2"/>
      <c r="K6" s="2"/>
      <c r="L6" s="2"/>
      <c r="M6" s="2"/>
      <c r="N6" s="2"/>
      <c r="O6" s="2"/>
      <c r="P6" s="2"/>
    </row>
    <row r="7" spans="2:16" ht="26.25" customHeight="1" x14ac:dyDescent="0.3">
      <c r="B7" s="10" t="s">
        <v>6</v>
      </c>
      <c r="C7" s="11"/>
      <c r="D7" s="11"/>
      <c r="E7" s="1"/>
      <c r="F7" s="2"/>
      <c r="G7" s="2"/>
      <c r="H7" s="1"/>
      <c r="I7" s="9"/>
      <c r="J7" s="2"/>
      <c r="K7" s="2"/>
      <c r="L7" s="2"/>
      <c r="M7" s="2"/>
      <c r="N7" s="2"/>
      <c r="O7" s="2"/>
      <c r="P7" s="2"/>
    </row>
    <row r="8" spans="2:16" ht="19.149999999999999" customHeight="1" x14ac:dyDescent="0.3">
      <c r="B8" s="3"/>
      <c r="C8" s="4"/>
      <c r="D8" s="4"/>
      <c r="E8" s="5"/>
      <c r="F8" s="2"/>
      <c r="G8" s="2"/>
      <c r="H8" s="1"/>
      <c r="I8" s="2"/>
      <c r="J8" s="2"/>
      <c r="K8" s="2"/>
      <c r="L8" s="2"/>
      <c r="M8" s="2"/>
      <c r="N8" s="2"/>
      <c r="O8" s="2"/>
      <c r="P8" s="2"/>
    </row>
    <row r="9" spans="2:16" ht="54" customHeight="1" x14ac:dyDescent="0.25">
      <c r="B9" s="20" t="s">
        <v>2</v>
      </c>
      <c r="C9" s="17" t="s">
        <v>4</v>
      </c>
      <c r="D9" s="21" t="s">
        <v>0</v>
      </c>
      <c r="E9" s="22" t="s">
        <v>5</v>
      </c>
      <c r="F9" s="2"/>
      <c r="G9" s="2"/>
      <c r="H9" s="1"/>
      <c r="I9" s="2"/>
      <c r="J9" s="2"/>
      <c r="K9" s="2"/>
      <c r="L9" s="2"/>
      <c r="M9" s="2"/>
      <c r="N9" s="2"/>
      <c r="O9" s="2"/>
      <c r="P9" s="2"/>
    </row>
    <row r="10" spans="2:16" ht="19.149999999999999" customHeight="1" x14ac:dyDescent="0.25">
      <c r="B10" s="34" t="s">
        <v>538</v>
      </c>
      <c r="C10" s="39" t="s">
        <v>806</v>
      </c>
      <c r="D10" s="29">
        <v>1</v>
      </c>
      <c r="E10" s="25">
        <v>12100</v>
      </c>
      <c r="F10" s="2"/>
      <c r="G10" s="28"/>
      <c r="H10" s="1"/>
      <c r="I10" s="27"/>
      <c r="J10" s="28"/>
      <c r="K10" s="2"/>
      <c r="L10" s="2"/>
      <c r="M10" s="2"/>
      <c r="N10" s="2"/>
    </row>
    <row r="11" spans="2:16" ht="19.149999999999999" customHeight="1" x14ac:dyDescent="0.25">
      <c r="B11" s="34" t="s">
        <v>493</v>
      </c>
      <c r="C11" s="39" t="s">
        <v>797</v>
      </c>
      <c r="D11" s="29">
        <v>1</v>
      </c>
      <c r="E11" s="25">
        <v>14926.56</v>
      </c>
      <c r="F11" s="2"/>
      <c r="G11" s="28"/>
      <c r="H11" s="1"/>
      <c r="I11" s="27"/>
      <c r="J11" s="28"/>
      <c r="K11" s="2"/>
      <c r="L11" s="2"/>
      <c r="M11" s="2"/>
      <c r="N11" s="2"/>
    </row>
    <row r="12" spans="2:16" ht="19.149999999999999" customHeight="1" x14ac:dyDescent="0.25">
      <c r="B12" s="34" t="s">
        <v>21</v>
      </c>
      <c r="C12" s="39" t="s">
        <v>748</v>
      </c>
      <c r="D12" s="29">
        <v>1</v>
      </c>
      <c r="E12" s="24">
        <v>1936</v>
      </c>
      <c r="F12" s="2"/>
      <c r="G12" s="28"/>
      <c r="H12" s="1"/>
      <c r="I12" s="27"/>
      <c r="J12" s="28"/>
      <c r="K12" s="2"/>
      <c r="L12" s="2"/>
      <c r="M12" s="2"/>
      <c r="N12" s="2"/>
    </row>
    <row r="13" spans="2:16" ht="19.149999999999999" customHeight="1" x14ac:dyDescent="0.25">
      <c r="B13" s="34" t="s">
        <v>714</v>
      </c>
      <c r="C13" s="39" t="s">
        <v>833</v>
      </c>
      <c r="D13" s="29">
        <v>1</v>
      </c>
      <c r="E13" s="25">
        <v>11858</v>
      </c>
      <c r="F13" s="2"/>
      <c r="G13" s="28"/>
      <c r="H13" s="1"/>
      <c r="I13" s="27"/>
      <c r="J13" s="28"/>
      <c r="K13" s="2"/>
      <c r="L13" s="2"/>
      <c r="M13" s="2"/>
      <c r="N13" s="2"/>
    </row>
    <row r="14" spans="2:16" ht="19.149999999999999" customHeight="1" x14ac:dyDescent="0.25">
      <c r="B14" s="34" t="s">
        <v>313</v>
      </c>
      <c r="C14" s="39" t="s">
        <v>777</v>
      </c>
      <c r="D14" s="29">
        <v>1</v>
      </c>
      <c r="E14" s="25">
        <v>2783</v>
      </c>
      <c r="F14" s="2"/>
      <c r="G14" s="28"/>
      <c r="H14" s="1"/>
      <c r="I14" s="27"/>
      <c r="J14" s="28"/>
      <c r="K14" s="2"/>
      <c r="L14" s="2"/>
      <c r="M14" s="2"/>
      <c r="N14" s="2"/>
    </row>
    <row r="15" spans="2:16" ht="19.149999999999999" customHeight="1" x14ac:dyDescent="0.25">
      <c r="B15" s="34" t="s">
        <v>27</v>
      </c>
      <c r="C15" s="39" t="s">
        <v>750</v>
      </c>
      <c r="D15" s="29">
        <v>1</v>
      </c>
      <c r="E15" s="24">
        <v>5141</v>
      </c>
      <c r="F15" s="2"/>
      <c r="G15" s="28"/>
      <c r="H15" s="1"/>
      <c r="I15" s="27"/>
      <c r="J15" s="28"/>
      <c r="K15" s="2"/>
      <c r="L15" s="2"/>
      <c r="M15" s="2"/>
      <c r="N15" s="2"/>
    </row>
    <row r="16" spans="2:16" ht="19.149999999999999" customHeight="1" x14ac:dyDescent="0.25">
      <c r="B16" s="34" t="s">
        <v>717</v>
      </c>
      <c r="C16" s="39" t="s">
        <v>834</v>
      </c>
      <c r="D16" s="29">
        <v>1</v>
      </c>
      <c r="E16" s="25">
        <v>18029</v>
      </c>
      <c r="F16" s="2"/>
      <c r="G16" s="28"/>
      <c r="H16" s="1"/>
      <c r="I16" s="27"/>
      <c r="J16" s="28"/>
      <c r="K16" s="2"/>
      <c r="L16" s="2"/>
      <c r="M16" s="2"/>
      <c r="N16" s="2"/>
    </row>
    <row r="17" spans="2:14" ht="19.149999999999999" customHeight="1" x14ac:dyDescent="0.25">
      <c r="B17" s="34" t="s">
        <v>578</v>
      </c>
      <c r="C17" s="39" t="s">
        <v>811</v>
      </c>
      <c r="D17" s="29">
        <v>1</v>
      </c>
      <c r="E17" s="25">
        <v>11495</v>
      </c>
      <c r="F17" s="2"/>
      <c r="G17" s="28"/>
      <c r="H17" s="1"/>
      <c r="I17" s="27"/>
      <c r="J17" s="28"/>
      <c r="K17" s="2"/>
      <c r="L17" s="2"/>
      <c r="M17" s="2"/>
      <c r="N17" s="2"/>
    </row>
    <row r="18" spans="2:14" ht="19.149999999999999" customHeight="1" x14ac:dyDescent="0.25">
      <c r="B18" s="34" t="s">
        <v>165</v>
      </c>
      <c r="C18" s="39" t="s">
        <v>786</v>
      </c>
      <c r="D18" s="29">
        <v>2</v>
      </c>
      <c r="E18" s="25">
        <v>9918</v>
      </c>
      <c r="F18" s="2"/>
      <c r="G18" s="28"/>
      <c r="H18" s="1"/>
      <c r="I18" s="27"/>
      <c r="J18" s="28"/>
      <c r="K18" s="2"/>
      <c r="L18" s="2"/>
      <c r="M18" s="2"/>
      <c r="N18" s="2"/>
    </row>
    <row r="19" spans="2:14" ht="19.149999999999999" customHeight="1" x14ac:dyDescent="0.25">
      <c r="B19" s="34" t="s">
        <v>301</v>
      </c>
      <c r="C19" s="39" t="s">
        <v>771</v>
      </c>
      <c r="D19" s="29">
        <v>1</v>
      </c>
      <c r="E19" s="25">
        <v>10805.3</v>
      </c>
      <c r="F19" s="2"/>
      <c r="G19" s="28"/>
      <c r="H19" s="1"/>
      <c r="I19" s="27"/>
      <c r="J19" s="28"/>
      <c r="K19" s="2"/>
      <c r="L19" s="2"/>
      <c r="M19" s="2"/>
      <c r="N19" s="2"/>
    </row>
    <row r="20" spans="2:14" ht="19.149999999999999" customHeight="1" x14ac:dyDescent="0.25">
      <c r="B20" s="34" t="s">
        <v>154</v>
      </c>
      <c r="C20" s="39" t="s">
        <v>755</v>
      </c>
      <c r="D20" s="29">
        <v>1</v>
      </c>
      <c r="E20" s="25">
        <v>8739.23</v>
      </c>
      <c r="F20" s="2"/>
      <c r="G20" s="28"/>
      <c r="H20" s="1"/>
      <c r="I20" s="27"/>
      <c r="J20" s="28"/>
      <c r="K20" s="2"/>
      <c r="L20" s="2"/>
      <c r="M20" s="2"/>
      <c r="N20" s="2"/>
    </row>
    <row r="21" spans="2:14" ht="19.149999999999999" customHeight="1" x14ac:dyDescent="0.25">
      <c r="B21" s="34" t="s">
        <v>511</v>
      </c>
      <c r="C21" s="39" t="s">
        <v>803</v>
      </c>
      <c r="D21" s="29">
        <v>1</v>
      </c>
      <c r="E21" s="25">
        <v>1815</v>
      </c>
      <c r="F21" s="2"/>
      <c r="G21" s="28"/>
      <c r="H21" s="1"/>
      <c r="I21" s="27"/>
      <c r="J21" s="28"/>
      <c r="K21" s="2"/>
      <c r="L21" s="2"/>
      <c r="M21" s="2"/>
      <c r="N21" s="2"/>
    </row>
    <row r="22" spans="2:14" ht="19.149999999999999" customHeight="1" x14ac:dyDescent="0.25">
      <c r="B22" s="34" t="s">
        <v>369</v>
      </c>
      <c r="C22" s="39" t="s">
        <v>780</v>
      </c>
      <c r="D22" s="29">
        <v>1</v>
      </c>
      <c r="E22" s="25">
        <v>739.31</v>
      </c>
      <c r="F22" s="2"/>
      <c r="G22" s="28"/>
      <c r="H22" s="1"/>
      <c r="I22" s="27"/>
      <c r="J22" s="28"/>
      <c r="K22" s="2"/>
      <c r="L22" s="2"/>
      <c r="M22" s="2"/>
      <c r="N22" s="2"/>
    </row>
    <row r="23" spans="2:14" ht="19.149999999999999" customHeight="1" x14ac:dyDescent="0.25">
      <c r="B23" s="34" t="s">
        <v>176</v>
      </c>
      <c r="C23" s="39" t="s">
        <v>759</v>
      </c>
      <c r="D23" s="29">
        <v>2</v>
      </c>
      <c r="E23" s="25">
        <v>13552</v>
      </c>
      <c r="F23" s="2"/>
      <c r="G23" s="28"/>
      <c r="H23" s="2"/>
      <c r="I23" s="27"/>
      <c r="J23" s="28"/>
      <c r="K23" s="2"/>
      <c r="L23" s="2"/>
      <c r="M23" s="2"/>
      <c r="N23" s="2"/>
    </row>
    <row r="24" spans="2:14" ht="19.149999999999999" customHeight="1" x14ac:dyDescent="0.25">
      <c r="B24" s="34" t="s">
        <v>149</v>
      </c>
      <c r="C24" s="39" t="s">
        <v>754</v>
      </c>
      <c r="D24" s="29">
        <v>1</v>
      </c>
      <c r="E24" s="24">
        <v>11083.6</v>
      </c>
      <c r="F24" s="2"/>
      <c r="G24" s="28"/>
      <c r="H24" s="2"/>
      <c r="I24" s="27"/>
      <c r="J24" s="28"/>
      <c r="K24" s="2"/>
      <c r="L24" s="2"/>
      <c r="M24" s="2"/>
      <c r="N24" s="2"/>
    </row>
    <row r="25" spans="2:14" ht="19.149999999999999" customHeight="1" x14ac:dyDescent="0.25">
      <c r="B25" s="34" t="s">
        <v>499</v>
      </c>
      <c r="C25" s="39" t="s">
        <v>801</v>
      </c>
      <c r="D25" s="29">
        <v>3</v>
      </c>
      <c r="E25" s="25">
        <v>5916.9</v>
      </c>
      <c r="F25" s="2"/>
      <c r="G25" s="28"/>
      <c r="H25" s="2"/>
      <c r="I25" s="27"/>
      <c r="J25" s="28"/>
      <c r="K25" s="2"/>
      <c r="L25" s="2"/>
      <c r="M25" s="2"/>
      <c r="N25" s="2"/>
    </row>
    <row r="26" spans="2:14" ht="19.149999999999999" customHeight="1" x14ac:dyDescent="0.25">
      <c r="B26" s="34" t="s">
        <v>28</v>
      </c>
      <c r="C26" s="39" t="s">
        <v>751</v>
      </c>
      <c r="D26" s="29">
        <v>1</v>
      </c>
      <c r="E26" s="25">
        <v>3630</v>
      </c>
      <c r="F26" s="2"/>
      <c r="G26" s="28"/>
      <c r="H26" s="2"/>
      <c r="I26" s="27"/>
      <c r="J26" s="28"/>
      <c r="K26" s="2"/>
      <c r="L26" s="2"/>
      <c r="M26" s="2"/>
      <c r="N26" s="2"/>
    </row>
    <row r="27" spans="2:14" ht="19.149999999999999" customHeight="1" x14ac:dyDescent="0.25">
      <c r="B27" s="34" t="s">
        <v>253</v>
      </c>
      <c r="C27" s="39" t="s">
        <v>768</v>
      </c>
      <c r="D27" s="29">
        <v>1</v>
      </c>
      <c r="E27" s="25">
        <v>5687</v>
      </c>
      <c r="F27" s="2"/>
      <c r="G27" s="28"/>
      <c r="H27" s="2"/>
      <c r="I27" s="27"/>
      <c r="J27" s="28"/>
      <c r="K27" s="2"/>
      <c r="L27" s="2"/>
      <c r="M27" s="2"/>
      <c r="N27" s="2"/>
    </row>
    <row r="28" spans="2:14" ht="19.149999999999999" customHeight="1" x14ac:dyDescent="0.25">
      <c r="B28" s="34" t="s">
        <v>502</v>
      </c>
      <c r="C28" s="39" t="s">
        <v>802</v>
      </c>
      <c r="D28" s="29">
        <v>17</v>
      </c>
      <c r="E28" s="25">
        <v>23985.96</v>
      </c>
      <c r="F28" s="2"/>
      <c r="G28" s="28"/>
      <c r="H28" s="2"/>
      <c r="I28" s="27"/>
      <c r="J28" s="28"/>
      <c r="K28" s="2"/>
      <c r="L28" s="2"/>
      <c r="M28" s="2"/>
      <c r="N28" s="2"/>
    </row>
    <row r="29" spans="2:14" ht="19.149999999999999" customHeight="1" x14ac:dyDescent="0.25">
      <c r="B29" s="34" t="s">
        <v>290</v>
      </c>
      <c r="C29" s="39" t="s">
        <v>839</v>
      </c>
      <c r="D29" s="29">
        <v>2</v>
      </c>
      <c r="E29" s="25">
        <v>2653.03</v>
      </c>
      <c r="F29" s="2"/>
      <c r="G29" s="28"/>
      <c r="H29" s="2"/>
      <c r="I29" s="27"/>
      <c r="J29" s="28"/>
      <c r="K29" s="2"/>
      <c r="L29" s="2"/>
      <c r="M29" s="2"/>
      <c r="N29" s="2"/>
    </row>
    <row r="30" spans="2:14" ht="19.149999999999999" customHeight="1" x14ac:dyDescent="0.25">
      <c r="B30" s="34" t="s">
        <v>311</v>
      </c>
      <c r="C30" s="39" t="s">
        <v>775</v>
      </c>
      <c r="D30" s="29">
        <v>1</v>
      </c>
      <c r="E30" s="25">
        <v>3599.75</v>
      </c>
      <c r="F30" s="2"/>
      <c r="G30" s="28"/>
      <c r="H30" s="2"/>
      <c r="I30" s="27"/>
      <c r="J30" s="28"/>
      <c r="K30" s="2"/>
      <c r="L30" s="2"/>
      <c r="M30" s="2"/>
      <c r="N30" s="2"/>
    </row>
    <row r="31" spans="2:14" ht="19.149999999999999" customHeight="1" x14ac:dyDescent="0.25">
      <c r="B31" s="34" t="s">
        <v>685</v>
      </c>
      <c r="C31" s="39" t="s">
        <v>828</v>
      </c>
      <c r="D31" s="29">
        <v>1</v>
      </c>
      <c r="E31" s="25">
        <v>4840</v>
      </c>
      <c r="F31" s="2"/>
      <c r="G31" s="28"/>
      <c r="H31" s="2"/>
      <c r="I31" s="27"/>
      <c r="J31" s="28"/>
      <c r="K31" s="2"/>
      <c r="L31" s="2"/>
      <c r="M31" s="2"/>
      <c r="N31" s="2"/>
    </row>
    <row r="32" spans="2:14" ht="19.149999999999999" customHeight="1" x14ac:dyDescent="0.25">
      <c r="B32" s="34" t="s">
        <v>312</v>
      </c>
      <c r="C32" s="39" t="s">
        <v>776</v>
      </c>
      <c r="D32" s="29">
        <v>1</v>
      </c>
      <c r="E32" s="25">
        <v>3220.29</v>
      </c>
      <c r="F32" s="2"/>
      <c r="G32" s="28"/>
      <c r="H32" s="2"/>
      <c r="I32" s="27"/>
      <c r="J32" s="28"/>
      <c r="K32" s="2"/>
      <c r="L32" s="2"/>
      <c r="M32" s="2"/>
      <c r="N32" s="2"/>
    </row>
    <row r="33" spans="2:14" ht="19.149999999999999" customHeight="1" x14ac:dyDescent="0.25">
      <c r="B33" s="34" t="s">
        <v>599</v>
      </c>
      <c r="C33" s="39" t="s">
        <v>812</v>
      </c>
      <c r="D33" s="29">
        <v>1</v>
      </c>
      <c r="E33" s="25">
        <v>18029</v>
      </c>
      <c r="F33" s="2"/>
      <c r="G33" s="28"/>
      <c r="H33" s="2"/>
      <c r="I33" s="27"/>
      <c r="J33" s="28"/>
      <c r="K33" s="2"/>
      <c r="L33" s="2"/>
      <c r="M33" s="2"/>
      <c r="N33" s="2"/>
    </row>
    <row r="34" spans="2:14" ht="19.149999999999999" customHeight="1" x14ac:dyDescent="0.25">
      <c r="B34" s="34" t="s">
        <v>644</v>
      </c>
      <c r="C34" s="39" t="s">
        <v>809</v>
      </c>
      <c r="D34" s="29">
        <v>1</v>
      </c>
      <c r="E34" s="25">
        <v>14401.06</v>
      </c>
      <c r="G34" s="28"/>
      <c r="H34" s="2"/>
      <c r="I34" s="27"/>
      <c r="J34" s="28"/>
      <c r="L34" s="2"/>
      <c r="M34" s="2"/>
      <c r="N34" s="2"/>
    </row>
    <row r="35" spans="2:14" ht="19.149999999999999" customHeight="1" x14ac:dyDescent="0.25">
      <c r="B35" s="34" t="s">
        <v>672</v>
      </c>
      <c r="C35" s="39" t="s">
        <v>825</v>
      </c>
      <c r="D35" s="29">
        <v>1</v>
      </c>
      <c r="E35" s="25">
        <v>8424</v>
      </c>
      <c r="G35" s="28"/>
      <c r="I35" s="27"/>
      <c r="J35" s="28"/>
    </row>
    <row r="36" spans="2:14" ht="19.149999999999999" customHeight="1" x14ac:dyDescent="0.25">
      <c r="B36" s="34" t="s">
        <v>657</v>
      </c>
      <c r="C36" s="39" t="s">
        <v>824</v>
      </c>
      <c r="D36" s="29">
        <v>2</v>
      </c>
      <c r="E36" s="25">
        <v>9822.7800000000007</v>
      </c>
      <c r="G36" s="28"/>
      <c r="I36" s="27"/>
      <c r="J36" s="28"/>
    </row>
    <row r="37" spans="2:14" ht="19.149999999999999" customHeight="1" x14ac:dyDescent="0.25">
      <c r="B37" s="34" t="s">
        <v>498</v>
      </c>
      <c r="C37" s="39" t="s">
        <v>800</v>
      </c>
      <c r="D37" s="29">
        <v>1</v>
      </c>
      <c r="E37" s="25">
        <v>1089</v>
      </c>
      <c r="G37" s="28"/>
      <c r="I37" s="27"/>
      <c r="J37" s="28"/>
    </row>
    <row r="38" spans="2:14" ht="19.149999999999999" customHeight="1" x14ac:dyDescent="0.25">
      <c r="B38" s="34" t="s">
        <v>647</v>
      </c>
      <c r="C38" s="39" t="s">
        <v>822</v>
      </c>
      <c r="D38" s="29">
        <v>1</v>
      </c>
      <c r="E38" s="25">
        <v>17726.5</v>
      </c>
      <c r="G38" s="28"/>
      <c r="I38" s="27"/>
      <c r="J38" s="28"/>
    </row>
    <row r="39" spans="2:14" ht="19.149999999999999" customHeight="1" x14ac:dyDescent="0.25">
      <c r="B39" s="34" t="s">
        <v>464</v>
      </c>
      <c r="C39" s="39" t="s">
        <v>787</v>
      </c>
      <c r="D39" s="29">
        <v>1</v>
      </c>
      <c r="E39" s="25">
        <v>12765.5</v>
      </c>
      <c r="G39" s="28"/>
      <c r="I39" s="27"/>
      <c r="J39" s="28"/>
    </row>
    <row r="40" spans="2:14" ht="19.149999999999999" customHeight="1" x14ac:dyDescent="0.25">
      <c r="B40" s="34" t="s">
        <v>477</v>
      </c>
      <c r="C40" s="39" t="s">
        <v>793</v>
      </c>
      <c r="D40" s="29">
        <v>1</v>
      </c>
      <c r="E40" s="25">
        <v>9595.2999999999993</v>
      </c>
      <c r="G40" s="28"/>
      <c r="I40" s="27"/>
      <c r="J40" s="28"/>
    </row>
    <row r="41" spans="2:14" ht="19.149999999999999" customHeight="1" x14ac:dyDescent="0.25">
      <c r="B41" s="34" t="s">
        <v>612</v>
      </c>
      <c r="C41" s="39" t="s">
        <v>817</v>
      </c>
      <c r="D41" s="29">
        <v>2</v>
      </c>
      <c r="E41" s="25">
        <v>3436.4</v>
      </c>
      <c r="G41" s="28"/>
      <c r="I41" s="27"/>
      <c r="J41" s="28"/>
    </row>
    <row r="42" spans="2:14" ht="19.149999999999999" customHeight="1" x14ac:dyDescent="0.25">
      <c r="B42" s="36" t="s">
        <v>162</v>
      </c>
      <c r="C42" s="39" t="s">
        <v>747</v>
      </c>
      <c r="D42" s="29">
        <v>1</v>
      </c>
      <c r="E42" s="25">
        <v>3630</v>
      </c>
      <c r="G42" s="28"/>
      <c r="I42" s="27"/>
      <c r="J42" s="28"/>
    </row>
    <row r="43" spans="2:14" ht="19.149999999999999" customHeight="1" x14ac:dyDescent="0.25">
      <c r="B43" s="34" t="s">
        <v>171</v>
      </c>
      <c r="C43" s="39" t="s">
        <v>758</v>
      </c>
      <c r="D43" s="29">
        <v>1</v>
      </c>
      <c r="E43" s="25">
        <v>17885.009999999998</v>
      </c>
      <c r="G43" s="28"/>
      <c r="I43" s="27"/>
      <c r="J43" s="28"/>
    </row>
    <row r="44" spans="2:14" ht="19.149999999999999" customHeight="1" x14ac:dyDescent="0.25">
      <c r="B44" s="34" t="s">
        <v>302</v>
      </c>
      <c r="C44" s="39" t="s">
        <v>772</v>
      </c>
      <c r="D44" s="29">
        <v>1</v>
      </c>
      <c r="E44" s="25">
        <v>9317</v>
      </c>
      <c r="G44" s="28"/>
      <c r="I44" s="27"/>
      <c r="J44" s="28"/>
    </row>
    <row r="45" spans="2:14" ht="19.149999999999999" customHeight="1" x14ac:dyDescent="0.25">
      <c r="B45" s="34" t="s">
        <v>177</v>
      </c>
      <c r="C45" s="39" t="s">
        <v>760</v>
      </c>
      <c r="D45" s="29">
        <v>1</v>
      </c>
      <c r="E45" s="25">
        <v>18038.68</v>
      </c>
      <c r="G45" s="28"/>
      <c r="I45" s="27"/>
      <c r="J45" s="28"/>
    </row>
    <row r="46" spans="2:14" ht="19.149999999999999" customHeight="1" x14ac:dyDescent="0.25">
      <c r="B46" s="34" t="s">
        <v>310</v>
      </c>
      <c r="C46" s="39" t="s">
        <v>774</v>
      </c>
      <c r="D46" s="29">
        <v>2</v>
      </c>
      <c r="E46" s="25">
        <v>493.67999999999995</v>
      </c>
      <c r="G46" s="28"/>
      <c r="I46" s="27"/>
      <c r="J46" s="28"/>
    </row>
    <row r="47" spans="2:14" ht="19.149999999999999" customHeight="1" x14ac:dyDescent="0.25">
      <c r="B47" s="34" t="s">
        <v>244</v>
      </c>
      <c r="C47" s="39" t="s">
        <v>765</v>
      </c>
      <c r="D47" s="29">
        <v>1</v>
      </c>
      <c r="E47" s="25">
        <v>8651.5</v>
      </c>
      <c r="G47" s="28"/>
      <c r="I47" s="27"/>
      <c r="J47" s="28"/>
    </row>
    <row r="48" spans="2:14" ht="19.149999999999999" customHeight="1" x14ac:dyDescent="0.25">
      <c r="B48" s="34" t="s">
        <v>43</v>
      </c>
      <c r="C48" s="39" t="s">
        <v>752</v>
      </c>
      <c r="D48" s="29">
        <v>2</v>
      </c>
      <c r="E48" s="25">
        <v>4356</v>
      </c>
      <c r="G48" s="28"/>
      <c r="I48" s="27"/>
      <c r="J48" s="28"/>
    </row>
    <row r="49" spans="2:10" ht="19.149999999999999" customHeight="1" x14ac:dyDescent="0.25">
      <c r="B49" s="35" t="s">
        <v>245</v>
      </c>
      <c r="C49" s="39" t="s">
        <v>766</v>
      </c>
      <c r="D49" s="29">
        <v>1</v>
      </c>
      <c r="E49" s="25">
        <v>14520</v>
      </c>
      <c r="G49" s="28"/>
      <c r="I49" s="27"/>
      <c r="J49" s="28"/>
    </row>
    <row r="50" spans="2:10" ht="19.149999999999999" customHeight="1" x14ac:dyDescent="0.25">
      <c r="B50" s="34" t="s">
        <v>643</v>
      </c>
      <c r="C50" s="39" t="s">
        <v>790</v>
      </c>
      <c r="D50" s="29">
        <v>1</v>
      </c>
      <c r="E50" s="25">
        <v>459.8</v>
      </c>
      <c r="G50" s="28"/>
      <c r="I50" s="27"/>
      <c r="J50" s="28"/>
    </row>
    <row r="51" spans="2:10" ht="19.149999999999999" customHeight="1" x14ac:dyDescent="0.25">
      <c r="B51" s="34" t="s">
        <v>494</v>
      </c>
      <c r="C51" s="39" t="s">
        <v>798</v>
      </c>
      <c r="D51" s="29">
        <v>7</v>
      </c>
      <c r="E51" s="25">
        <v>2867.7000000000003</v>
      </c>
      <c r="G51" s="28"/>
      <c r="I51" s="27"/>
      <c r="J51" s="28"/>
    </row>
    <row r="52" spans="2:10" ht="19.149999999999999" customHeight="1" x14ac:dyDescent="0.25">
      <c r="B52" s="34" t="s">
        <v>722</v>
      </c>
      <c r="C52" s="39" t="s">
        <v>835</v>
      </c>
      <c r="D52" s="29">
        <v>1</v>
      </c>
      <c r="E52" s="25">
        <v>1507.5</v>
      </c>
      <c r="G52" s="28"/>
      <c r="I52" s="27"/>
      <c r="J52" s="28"/>
    </row>
    <row r="53" spans="2:10" ht="19.149999999999999" customHeight="1" x14ac:dyDescent="0.25">
      <c r="B53" s="34" t="s">
        <v>428</v>
      </c>
      <c r="C53" s="39" t="s">
        <v>838</v>
      </c>
      <c r="D53" s="29">
        <v>1</v>
      </c>
      <c r="E53" s="25">
        <v>17513.54</v>
      </c>
      <c r="G53" s="28"/>
      <c r="I53" s="27"/>
      <c r="J53" s="28"/>
    </row>
    <row r="54" spans="2:10" ht="19.149999999999999" customHeight="1" x14ac:dyDescent="0.25">
      <c r="B54" s="34" t="s">
        <v>467</v>
      </c>
      <c r="C54" s="39" t="s">
        <v>788</v>
      </c>
      <c r="D54" s="29">
        <v>2</v>
      </c>
      <c r="E54" s="25">
        <v>1508.87</v>
      </c>
      <c r="G54" s="28"/>
      <c r="I54" s="27"/>
      <c r="J54" s="28"/>
    </row>
    <row r="55" spans="2:10" ht="19.149999999999999" customHeight="1" x14ac:dyDescent="0.25">
      <c r="B55" s="34" t="s">
        <v>46</v>
      </c>
      <c r="C55" s="39" t="s">
        <v>753</v>
      </c>
      <c r="D55" s="29">
        <v>1</v>
      </c>
      <c r="E55" s="25">
        <v>16335</v>
      </c>
      <c r="G55" s="28"/>
      <c r="I55" s="27"/>
      <c r="J55" s="28"/>
    </row>
    <row r="56" spans="2:10" ht="19.149999999999999" customHeight="1" x14ac:dyDescent="0.25">
      <c r="B56" s="34" t="s">
        <v>551</v>
      </c>
      <c r="C56" s="39" t="s">
        <v>810</v>
      </c>
      <c r="D56" s="29">
        <v>1</v>
      </c>
      <c r="E56" s="25">
        <v>871.2</v>
      </c>
      <c r="G56" s="28"/>
      <c r="I56" s="27"/>
      <c r="J56" s="28"/>
    </row>
    <row r="57" spans="2:10" ht="19.149999999999999" customHeight="1" x14ac:dyDescent="0.25">
      <c r="B57" s="34" t="s">
        <v>613</v>
      </c>
      <c r="C57" s="39" t="s">
        <v>818</v>
      </c>
      <c r="D57" s="29">
        <v>2</v>
      </c>
      <c r="E57" s="25">
        <v>8833</v>
      </c>
      <c r="G57" s="28"/>
      <c r="H57" s="14"/>
      <c r="I57" s="27"/>
      <c r="J57" s="28"/>
    </row>
    <row r="58" spans="2:10" ht="19.149999999999999" customHeight="1" x14ac:dyDescent="0.25">
      <c r="B58" s="34" t="s">
        <v>602</v>
      </c>
      <c r="C58" s="39" t="s">
        <v>813</v>
      </c>
      <c r="D58" s="29">
        <v>1</v>
      </c>
      <c r="E58" s="25">
        <v>792.09</v>
      </c>
      <c r="G58" s="28"/>
      <c r="H58" s="14"/>
      <c r="I58" s="27"/>
      <c r="J58" s="28"/>
    </row>
    <row r="59" spans="2:10" ht="19.149999999999999" customHeight="1" x14ac:dyDescent="0.25">
      <c r="B59" s="34" t="s">
        <v>692</v>
      </c>
      <c r="C59" s="39" t="s">
        <v>829</v>
      </c>
      <c r="D59" s="29">
        <v>2</v>
      </c>
      <c r="E59" s="25">
        <v>7562.5</v>
      </c>
      <c r="G59" s="28"/>
      <c r="H59" s="14"/>
      <c r="I59" s="27"/>
      <c r="J59" s="28"/>
    </row>
    <row r="60" spans="2:10" ht="19.149999999999999" customHeight="1" x14ac:dyDescent="0.25">
      <c r="B60" s="34" t="s">
        <v>652</v>
      </c>
      <c r="C60" s="39" t="s">
        <v>823</v>
      </c>
      <c r="D60" s="29">
        <v>2</v>
      </c>
      <c r="E60" s="25">
        <v>16129.3</v>
      </c>
      <c r="G60" s="28"/>
      <c r="H60" s="16"/>
      <c r="I60" s="27"/>
      <c r="J60" s="28"/>
    </row>
    <row r="61" spans="2:10" ht="19.149999999999999" customHeight="1" x14ac:dyDescent="0.25">
      <c r="B61" s="34" t="s">
        <v>479</v>
      </c>
      <c r="C61" s="39" t="s">
        <v>795</v>
      </c>
      <c r="D61" s="29">
        <v>1</v>
      </c>
      <c r="E61" s="25">
        <v>4235</v>
      </c>
      <c r="G61" s="28"/>
      <c r="H61" s="15"/>
      <c r="I61" s="27"/>
      <c r="J61" s="28"/>
    </row>
    <row r="62" spans="2:10" ht="19.149999999999999" customHeight="1" x14ac:dyDescent="0.25">
      <c r="B62" s="34" t="s">
        <v>478</v>
      </c>
      <c r="C62" s="39" t="s">
        <v>794</v>
      </c>
      <c r="D62" s="29">
        <v>2</v>
      </c>
      <c r="E62" s="25">
        <v>2095.7200000000003</v>
      </c>
      <c r="G62" s="28"/>
      <c r="H62" s="15"/>
      <c r="I62" s="27"/>
      <c r="J62" s="28"/>
    </row>
    <row r="63" spans="2:10" ht="19.149999999999999" customHeight="1" x14ac:dyDescent="0.25">
      <c r="B63" s="34" t="s">
        <v>170</v>
      </c>
      <c r="C63" s="39" t="s">
        <v>757</v>
      </c>
      <c r="D63" s="29">
        <v>1</v>
      </c>
      <c r="E63" s="25">
        <v>285.38</v>
      </c>
      <c r="G63" s="28"/>
      <c r="H63" s="15"/>
      <c r="I63" s="27"/>
      <c r="J63" s="28"/>
    </row>
    <row r="64" spans="2:10" ht="19.149999999999999" customHeight="1" x14ac:dyDescent="0.25">
      <c r="B64" s="34" t="s">
        <v>535</v>
      </c>
      <c r="C64" s="39" t="s">
        <v>805</v>
      </c>
      <c r="D64" s="29">
        <v>1</v>
      </c>
      <c r="E64" s="25">
        <v>18150</v>
      </c>
      <c r="G64" s="28"/>
      <c r="H64" s="14"/>
      <c r="I64" s="27"/>
      <c r="J64" s="28"/>
    </row>
    <row r="65" spans="2:10" ht="19.149999999999999" customHeight="1" x14ac:dyDescent="0.25">
      <c r="B65" s="34" t="s">
        <v>681</v>
      </c>
      <c r="C65" s="39" t="s">
        <v>826</v>
      </c>
      <c r="D65" s="29">
        <v>1</v>
      </c>
      <c r="E65" s="25">
        <v>2567.41</v>
      </c>
      <c r="G65" s="28"/>
      <c r="H65" s="14"/>
      <c r="I65" s="27"/>
      <c r="J65" s="28"/>
    </row>
    <row r="66" spans="2:10" ht="19.149999999999999" customHeight="1" x14ac:dyDescent="0.25">
      <c r="B66" s="34" t="s">
        <v>712</v>
      </c>
      <c r="C66" s="39" t="s">
        <v>831</v>
      </c>
      <c r="D66" s="29">
        <v>2</v>
      </c>
      <c r="E66" s="25">
        <v>2678.8</v>
      </c>
      <c r="G66" s="28"/>
      <c r="H66" s="13"/>
      <c r="I66" s="27"/>
      <c r="J66" s="28"/>
    </row>
    <row r="67" spans="2:10" ht="19.149999999999999" customHeight="1" x14ac:dyDescent="0.25">
      <c r="B67" s="34" t="s">
        <v>361</v>
      </c>
      <c r="C67" s="39" t="s">
        <v>778</v>
      </c>
      <c r="D67" s="29">
        <v>2</v>
      </c>
      <c r="E67" s="25">
        <v>9856</v>
      </c>
      <c r="G67" s="28"/>
      <c r="I67" s="27"/>
      <c r="J67" s="28"/>
    </row>
    <row r="68" spans="2:10" ht="19.149999999999999" customHeight="1" x14ac:dyDescent="0.25">
      <c r="B68" s="34" t="s">
        <v>492</v>
      </c>
      <c r="C68" s="39" t="s">
        <v>796</v>
      </c>
      <c r="D68" s="29">
        <v>1</v>
      </c>
      <c r="E68" s="25">
        <v>423.5</v>
      </c>
      <c r="G68" s="28"/>
      <c r="I68" s="27"/>
      <c r="J68" s="28"/>
    </row>
    <row r="69" spans="2:10" ht="19.149999999999999" customHeight="1" x14ac:dyDescent="0.25">
      <c r="B69" s="34" t="s">
        <v>199</v>
      </c>
      <c r="C69" s="39" t="s">
        <v>762</v>
      </c>
      <c r="D69" s="29">
        <v>2</v>
      </c>
      <c r="E69" s="25">
        <v>15897.2</v>
      </c>
      <c r="G69" s="28"/>
      <c r="I69" s="27"/>
      <c r="J69" s="28"/>
    </row>
    <row r="70" spans="2:10" ht="19.149999999999999" customHeight="1" x14ac:dyDescent="0.25">
      <c r="B70" s="34" t="s">
        <v>630</v>
      </c>
      <c r="C70" s="39" t="s">
        <v>821</v>
      </c>
      <c r="D70" s="29">
        <v>2</v>
      </c>
      <c r="E70" s="25">
        <v>2743.76</v>
      </c>
      <c r="G70" s="28"/>
      <c r="I70" s="27"/>
      <c r="J70" s="28"/>
    </row>
    <row r="71" spans="2:10" ht="19.149999999999999" customHeight="1" x14ac:dyDescent="0.25">
      <c r="B71" s="34" t="s">
        <v>239</v>
      </c>
      <c r="C71" s="39" t="s">
        <v>764</v>
      </c>
      <c r="D71" s="29">
        <v>1</v>
      </c>
      <c r="E71" s="25">
        <v>3630</v>
      </c>
      <c r="G71" s="28"/>
      <c r="I71" s="27"/>
      <c r="J71" s="28"/>
    </row>
    <row r="72" spans="2:10" ht="19.149999999999999" customHeight="1" x14ac:dyDescent="0.25">
      <c r="B72" s="34" t="s">
        <v>739</v>
      </c>
      <c r="C72" s="39" t="s">
        <v>837</v>
      </c>
      <c r="D72" s="29">
        <v>1</v>
      </c>
      <c r="E72" s="25">
        <v>6655</v>
      </c>
      <c r="G72" s="28"/>
      <c r="I72" s="27"/>
      <c r="J72" s="28"/>
    </row>
    <row r="73" spans="2:10" ht="19.149999999999999" customHeight="1" x14ac:dyDescent="0.25">
      <c r="B73" s="34" t="s">
        <v>380</v>
      </c>
      <c r="C73" s="39" t="s">
        <v>783</v>
      </c>
      <c r="D73" s="29">
        <v>1</v>
      </c>
      <c r="E73" s="25">
        <v>5445</v>
      </c>
      <c r="G73" s="28"/>
      <c r="I73" s="27"/>
      <c r="J73" s="28"/>
    </row>
    <row r="74" spans="2:10" ht="19.149999999999999" customHeight="1" x14ac:dyDescent="0.25">
      <c r="B74" s="34" t="s">
        <v>611</v>
      </c>
      <c r="C74" s="39" t="s">
        <v>816</v>
      </c>
      <c r="D74" s="29">
        <v>1</v>
      </c>
      <c r="E74" s="25">
        <v>18029</v>
      </c>
      <c r="G74" s="28"/>
      <c r="I74" s="27"/>
      <c r="J74" s="28"/>
    </row>
    <row r="75" spans="2:10" ht="19.149999999999999" customHeight="1" x14ac:dyDescent="0.25">
      <c r="B75" s="34" t="s">
        <v>157</v>
      </c>
      <c r="C75" s="39" t="s">
        <v>756</v>
      </c>
      <c r="D75" s="29">
        <v>1</v>
      </c>
      <c r="E75" s="25">
        <v>450</v>
      </c>
      <c r="G75" s="28"/>
      <c r="I75" s="27"/>
      <c r="J75" s="28"/>
    </row>
    <row r="76" spans="2:10" ht="19.149999999999999" customHeight="1" x14ac:dyDescent="0.25">
      <c r="B76" s="34" t="s">
        <v>540</v>
      </c>
      <c r="C76" s="39" t="s">
        <v>808</v>
      </c>
      <c r="D76" s="29">
        <v>1</v>
      </c>
      <c r="E76" s="25">
        <v>17408.27</v>
      </c>
      <c r="G76" s="28"/>
      <c r="I76" s="27"/>
      <c r="J76" s="28"/>
    </row>
    <row r="77" spans="2:10" ht="19.149999999999999" customHeight="1" x14ac:dyDescent="0.25">
      <c r="B77" s="34" t="s">
        <v>476</v>
      </c>
      <c r="C77" s="39" t="s">
        <v>792</v>
      </c>
      <c r="D77" s="29">
        <v>4</v>
      </c>
      <c r="E77" s="25">
        <v>7093</v>
      </c>
      <c r="G77" s="28"/>
      <c r="I77" s="27"/>
      <c r="J77" s="28"/>
    </row>
    <row r="78" spans="2:10" ht="19.149999999999999" customHeight="1" x14ac:dyDescent="0.25">
      <c r="B78" s="34" t="s">
        <v>713</v>
      </c>
      <c r="C78" s="39" t="s">
        <v>832</v>
      </c>
      <c r="D78" s="29">
        <v>1</v>
      </c>
      <c r="E78" s="25">
        <v>1400</v>
      </c>
      <c r="G78" s="28"/>
      <c r="I78" s="27"/>
      <c r="J78" s="28"/>
    </row>
    <row r="79" spans="2:10" ht="19.149999999999999" customHeight="1" x14ac:dyDescent="0.25">
      <c r="B79" s="34" t="s">
        <v>525</v>
      </c>
      <c r="C79" s="39" t="s">
        <v>804</v>
      </c>
      <c r="D79" s="29">
        <v>1</v>
      </c>
      <c r="E79" s="25">
        <v>907.5</v>
      </c>
      <c r="G79" s="28"/>
      <c r="I79" s="27"/>
      <c r="J79" s="28"/>
    </row>
    <row r="80" spans="2:10" ht="19.149999999999999" customHeight="1" x14ac:dyDescent="0.25">
      <c r="B80" s="34" t="s">
        <v>617</v>
      </c>
      <c r="C80" s="39" t="s">
        <v>840</v>
      </c>
      <c r="D80" s="29">
        <v>1</v>
      </c>
      <c r="E80" s="25">
        <v>181.5</v>
      </c>
      <c r="G80" s="28"/>
      <c r="I80" s="27"/>
      <c r="J80" s="28"/>
    </row>
    <row r="81" spans="2:10" ht="19.149999999999999" customHeight="1" x14ac:dyDescent="0.25">
      <c r="B81" s="34" t="s">
        <v>26</v>
      </c>
      <c r="C81" s="39" t="s">
        <v>749</v>
      </c>
      <c r="D81" s="29">
        <v>1</v>
      </c>
      <c r="E81" s="25">
        <v>6307.95</v>
      </c>
      <c r="G81" s="28"/>
      <c r="I81" s="27"/>
      <c r="J81" s="28"/>
    </row>
    <row r="82" spans="2:10" ht="19.149999999999999" customHeight="1" x14ac:dyDescent="0.25">
      <c r="B82" s="34" t="s">
        <v>376</v>
      </c>
      <c r="C82" s="39" t="s">
        <v>781</v>
      </c>
      <c r="D82" s="29">
        <v>1</v>
      </c>
      <c r="E82" s="25">
        <v>8470</v>
      </c>
      <c r="G82" s="28"/>
      <c r="I82" s="27"/>
      <c r="J82" s="28"/>
    </row>
    <row r="83" spans="2:10" ht="19.149999999999999" customHeight="1" x14ac:dyDescent="0.25">
      <c r="B83" s="34" t="s">
        <v>431</v>
      </c>
      <c r="C83" s="39" t="s">
        <v>785</v>
      </c>
      <c r="D83" s="29">
        <v>1</v>
      </c>
      <c r="E83" s="25">
        <v>3327.5</v>
      </c>
      <c r="G83" s="28"/>
      <c r="I83" s="27"/>
      <c r="J83" s="28"/>
    </row>
    <row r="84" spans="2:10" ht="19.149999999999999" customHeight="1" x14ac:dyDescent="0.25">
      <c r="B84" s="34" t="s">
        <v>684</v>
      </c>
      <c r="C84" s="39" t="s">
        <v>827</v>
      </c>
      <c r="D84" s="29">
        <v>1</v>
      </c>
      <c r="E84" s="25">
        <v>278.3</v>
      </c>
      <c r="G84" s="28"/>
      <c r="I84" s="27"/>
      <c r="J84" s="28"/>
    </row>
    <row r="85" spans="2:10" ht="19.149999999999999" customHeight="1" x14ac:dyDescent="0.25">
      <c r="B85" s="34" t="s">
        <v>362</v>
      </c>
      <c r="C85" s="39" t="s">
        <v>779</v>
      </c>
      <c r="D85" s="29">
        <v>1</v>
      </c>
      <c r="E85" s="25">
        <v>889.35</v>
      </c>
      <c r="G85" s="28"/>
      <c r="I85" s="27"/>
      <c r="J85" s="28"/>
    </row>
    <row r="86" spans="2:10" ht="19.149999999999999" customHeight="1" x14ac:dyDescent="0.25">
      <c r="B86" s="34" t="s">
        <v>252</v>
      </c>
      <c r="C86" s="39" t="s">
        <v>767</v>
      </c>
      <c r="D86" s="29">
        <v>1</v>
      </c>
      <c r="E86" s="25">
        <v>3025</v>
      </c>
      <c r="G86" s="28"/>
      <c r="I86" s="27"/>
      <c r="J86" s="28"/>
    </row>
    <row r="87" spans="2:10" ht="19.149999999999999" customHeight="1" x14ac:dyDescent="0.25">
      <c r="B87" s="34" t="s">
        <v>610</v>
      </c>
      <c r="C87" s="39" t="s">
        <v>815</v>
      </c>
      <c r="D87" s="29">
        <v>1</v>
      </c>
      <c r="E87" s="25">
        <v>5021.5</v>
      </c>
      <c r="G87" s="28"/>
      <c r="I87" s="27"/>
      <c r="J87" s="28"/>
    </row>
    <row r="88" spans="2:10" ht="19.149999999999999" customHeight="1" x14ac:dyDescent="0.25">
      <c r="B88" s="34" t="s">
        <v>497</v>
      </c>
      <c r="C88" s="39" t="s">
        <v>799</v>
      </c>
      <c r="D88" s="29">
        <v>1</v>
      </c>
      <c r="E88" s="25">
        <v>4271.3</v>
      </c>
      <c r="G88" s="28"/>
      <c r="I88" s="27"/>
      <c r="J88" s="28"/>
    </row>
    <row r="89" spans="2:10" ht="19.149999999999999" customHeight="1" x14ac:dyDescent="0.25">
      <c r="B89" s="34" t="s">
        <v>303</v>
      </c>
      <c r="C89" s="39" t="s">
        <v>773</v>
      </c>
      <c r="D89" s="29">
        <v>1</v>
      </c>
      <c r="E89" s="25">
        <v>76.290000000000006</v>
      </c>
      <c r="G89" s="28"/>
      <c r="I89" s="27"/>
      <c r="J89" s="28"/>
    </row>
    <row r="90" spans="2:10" ht="19.149999999999999" customHeight="1" x14ac:dyDescent="0.25">
      <c r="B90" s="34" t="s">
        <v>697</v>
      </c>
      <c r="C90" s="39" t="s">
        <v>830</v>
      </c>
      <c r="D90" s="29">
        <v>1</v>
      </c>
      <c r="E90" s="25">
        <v>1978.35</v>
      </c>
      <c r="G90" s="28"/>
      <c r="I90" s="27"/>
      <c r="J90" s="28"/>
    </row>
    <row r="91" spans="2:10" ht="19.149999999999999" customHeight="1" x14ac:dyDescent="0.25">
      <c r="B91" s="34" t="s">
        <v>283</v>
      </c>
      <c r="C91" s="39" t="s">
        <v>770</v>
      </c>
      <c r="D91" s="29">
        <v>1</v>
      </c>
      <c r="E91" s="25">
        <v>2904</v>
      </c>
      <c r="G91" s="28"/>
      <c r="I91" s="27"/>
      <c r="J91" s="28"/>
    </row>
    <row r="92" spans="2:10" ht="19.149999999999999" customHeight="1" x14ac:dyDescent="0.25">
      <c r="B92" s="34" t="s">
        <v>280</v>
      </c>
      <c r="C92" s="39" t="s">
        <v>769</v>
      </c>
      <c r="D92" s="29">
        <v>1</v>
      </c>
      <c r="E92" s="25">
        <v>302.5</v>
      </c>
      <c r="G92" s="28"/>
      <c r="I92" s="27"/>
      <c r="J92" s="28"/>
    </row>
    <row r="93" spans="2:10" ht="19.149999999999999" customHeight="1" x14ac:dyDescent="0.25">
      <c r="B93" s="34" t="s">
        <v>539</v>
      </c>
      <c r="C93" s="39" t="s">
        <v>807</v>
      </c>
      <c r="D93" s="29">
        <v>1</v>
      </c>
      <c r="E93" s="25">
        <v>1800.48</v>
      </c>
      <c r="G93" s="28"/>
      <c r="I93" s="27"/>
      <c r="J93" s="28"/>
    </row>
    <row r="94" spans="2:10" ht="19.149999999999999" customHeight="1" x14ac:dyDescent="0.25">
      <c r="B94" s="34" t="s">
        <v>474</v>
      </c>
      <c r="C94" s="39" t="s">
        <v>789</v>
      </c>
      <c r="D94" s="29">
        <v>1</v>
      </c>
      <c r="E94" s="25">
        <v>770</v>
      </c>
      <c r="G94" s="28"/>
      <c r="I94" s="27"/>
      <c r="J94" s="28"/>
    </row>
    <row r="95" spans="2:10" ht="19.149999999999999" customHeight="1" x14ac:dyDescent="0.25">
      <c r="B95" s="34" t="s">
        <v>603</v>
      </c>
      <c r="C95" s="39" t="s">
        <v>814</v>
      </c>
      <c r="D95" s="29">
        <v>1</v>
      </c>
      <c r="E95" s="25">
        <v>12925.09</v>
      </c>
      <c r="G95" s="28"/>
      <c r="I95" s="27"/>
      <c r="J95" s="28"/>
    </row>
    <row r="96" spans="2:10" ht="19.149999999999999" customHeight="1" x14ac:dyDescent="0.25">
      <c r="B96" s="34" t="s">
        <v>622</v>
      </c>
      <c r="C96" s="39" t="s">
        <v>820</v>
      </c>
      <c r="D96" s="29">
        <v>1</v>
      </c>
      <c r="E96" s="25">
        <v>217.8</v>
      </c>
      <c r="G96" s="28"/>
      <c r="H96" s="12"/>
      <c r="I96" s="27"/>
      <c r="J96" s="28"/>
    </row>
    <row r="97" spans="2:10" ht="19.149999999999999" customHeight="1" x14ac:dyDescent="0.25">
      <c r="B97" s="34" t="s">
        <v>475</v>
      </c>
      <c r="C97" s="39" t="s">
        <v>791</v>
      </c>
      <c r="D97" s="29">
        <v>1</v>
      </c>
      <c r="E97" s="25">
        <v>5892.7</v>
      </c>
      <c r="G97" s="28"/>
      <c r="I97" s="27"/>
      <c r="J97" s="28"/>
    </row>
    <row r="98" spans="2:10" ht="19.149999999999999" customHeight="1" x14ac:dyDescent="0.25">
      <c r="B98" s="34" t="s">
        <v>623</v>
      </c>
      <c r="C98" s="39" t="s">
        <v>784</v>
      </c>
      <c r="D98" s="29">
        <v>1</v>
      </c>
      <c r="E98" s="25">
        <v>17847.5</v>
      </c>
      <c r="G98" s="28"/>
      <c r="I98" s="27"/>
      <c r="J98" s="28"/>
    </row>
    <row r="99" spans="2:10" ht="19.149999999999999" customHeight="1" x14ac:dyDescent="0.25">
      <c r="B99" s="34" t="s">
        <v>210</v>
      </c>
      <c r="C99" s="39" t="s">
        <v>763</v>
      </c>
      <c r="D99" s="29">
        <v>1</v>
      </c>
      <c r="E99" s="25">
        <v>1137.4000000000001</v>
      </c>
      <c r="G99" s="28"/>
      <c r="I99" s="27"/>
      <c r="J99" s="28"/>
    </row>
    <row r="100" spans="2:10" ht="19.149999999999999" customHeight="1" x14ac:dyDescent="0.25">
      <c r="B100" s="34" t="s">
        <v>198</v>
      </c>
      <c r="C100" s="39" t="s">
        <v>761</v>
      </c>
      <c r="D100" s="29">
        <v>3</v>
      </c>
      <c r="E100" s="25">
        <v>16214.36</v>
      </c>
      <c r="G100" s="28"/>
      <c r="I100" s="27"/>
      <c r="J100" s="28"/>
    </row>
    <row r="101" spans="2:10" ht="19.149999999999999" customHeight="1" x14ac:dyDescent="0.25">
      <c r="B101" s="34" t="s">
        <v>614</v>
      </c>
      <c r="C101" s="39" t="s">
        <v>819</v>
      </c>
      <c r="D101" s="29">
        <v>3</v>
      </c>
      <c r="E101" s="25">
        <v>5033.8</v>
      </c>
      <c r="G101" s="28"/>
      <c r="I101" s="27"/>
      <c r="J101" s="28"/>
    </row>
    <row r="102" spans="2:10" ht="19.149999999999999" customHeight="1" x14ac:dyDescent="0.25">
      <c r="B102" s="34" t="s">
        <v>518</v>
      </c>
      <c r="C102" s="39" t="s">
        <v>841</v>
      </c>
      <c r="D102" s="29">
        <v>1</v>
      </c>
      <c r="E102" s="25">
        <v>3511.9</v>
      </c>
      <c r="G102" s="28"/>
      <c r="I102" s="27"/>
      <c r="J102" s="28"/>
    </row>
    <row r="103" spans="2:10" ht="19.149999999999999" customHeight="1" x14ac:dyDescent="0.25">
      <c r="B103" s="34" t="s">
        <v>724</v>
      </c>
      <c r="C103" s="39" t="s">
        <v>836</v>
      </c>
      <c r="D103" s="29">
        <v>1</v>
      </c>
      <c r="E103" s="25">
        <v>188.24</v>
      </c>
      <c r="G103" s="28"/>
      <c r="I103" s="27"/>
      <c r="J103" s="28"/>
    </row>
    <row r="104" spans="2:10" ht="19.149999999999999" customHeight="1" x14ac:dyDescent="0.25">
      <c r="B104" s="34" t="s">
        <v>379</v>
      </c>
      <c r="C104" s="39" t="s">
        <v>782</v>
      </c>
      <c r="D104" s="29">
        <f>2+1</f>
        <v>3</v>
      </c>
      <c r="E104" s="25">
        <f>9846.38+39809</f>
        <v>49655.38</v>
      </c>
      <c r="G104" s="28"/>
      <c r="I104" s="27"/>
      <c r="J104" s="28"/>
    </row>
    <row r="105" spans="2:10" ht="19.149999999999999" customHeight="1" x14ac:dyDescent="0.25">
      <c r="B105" s="34" t="s">
        <v>374</v>
      </c>
      <c r="C105" s="39" t="s">
        <v>375</v>
      </c>
      <c r="D105" s="29">
        <v>1</v>
      </c>
      <c r="E105" s="25">
        <v>3373.48</v>
      </c>
      <c r="G105" s="28"/>
      <c r="I105" s="27"/>
      <c r="J105" s="28"/>
    </row>
    <row r="106" spans="2:10" ht="19.149999999999999" customHeight="1" x14ac:dyDescent="0.25">
      <c r="B106" s="34" t="s">
        <v>256</v>
      </c>
      <c r="C106" s="39" t="s">
        <v>257</v>
      </c>
      <c r="D106" s="29">
        <v>1</v>
      </c>
      <c r="E106" s="25">
        <v>57.52</v>
      </c>
      <c r="G106" s="28"/>
      <c r="I106" s="27"/>
      <c r="J106" s="28"/>
    </row>
    <row r="107" spans="2:10" x14ac:dyDescent="0.25">
      <c r="B107" s="34" t="s">
        <v>650</v>
      </c>
      <c r="C107" s="39" t="s">
        <v>651</v>
      </c>
      <c r="D107" s="29">
        <v>1</v>
      </c>
      <c r="E107" s="25">
        <v>15260.13</v>
      </c>
      <c r="G107" s="28"/>
      <c r="I107" s="27"/>
      <c r="J107" s="28"/>
    </row>
    <row r="108" spans="2:10" x14ac:dyDescent="0.25">
      <c r="B108" s="34" t="s">
        <v>488</v>
      </c>
      <c r="C108" s="39" t="s">
        <v>489</v>
      </c>
      <c r="D108" s="29">
        <v>1</v>
      </c>
      <c r="E108" s="25">
        <v>14900</v>
      </c>
      <c r="G108" s="28"/>
      <c r="I108" s="27"/>
      <c r="J108" s="28"/>
    </row>
    <row r="109" spans="2:10" x14ac:dyDescent="0.25">
      <c r="B109" s="34" t="s">
        <v>566</v>
      </c>
      <c r="C109" s="39" t="s">
        <v>567</v>
      </c>
      <c r="D109" s="29">
        <v>1</v>
      </c>
      <c r="E109" s="25">
        <v>5198.34</v>
      </c>
      <c r="G109" s="28"/>
      <c r="I109" s="27"/>
      <c r="J109" s="28"/>
    </row>
    <row r="110" spans="2:10" x14ac:dyDescent="0.25">
      <c r="B110" s="35" t="s">
        <v>395</v>
      </c>
      <c r="C110" s="40" t="s">
        <v>745</v>
      </c>
      <c r="D110" s="29">
        <v>1</v>
      </c>
      <c r="E110" s="25">
        <v>14762</v>
      </c>
      <c r="G110" s="28"/>
      <c r="I110" s="27"/>
      <c r="J110" s="28"/>
    </row>
    <row r="111" spans="2:10" x14ac:dyDescent="0.25">
      <c r="B111" s="34" t="s">
        <v>237</v>
      </c>
      <c r="C111" s="39" t="s">
        <v>238</v>
      </c>
      <c r="D111" s="29">
        <v>2</v>
      </c>
      <c r="E111" s="25">
        <v>14512.74</v>
      </c>
      <c r="G111" s="28"/>
      <c r="I111" s="27"/>
      <c r="J111" s="28"/>
    </row>
    <row r="112" spans="2:10" x14ac:dyDescent="0.25">
      <c r="B112" s="34" t="s">
        <v>604</v>
      </c>
      <c r="C112" s="39" t="s">
        <v>605</v>
      </c>
      <c r="D112" s="29">
        <v>1</v>
      </c>
      <c r="E112" s="25">
        <v>3192.95</v>
      </c>
      <c r="G112" s="28"/>
      <c r="I112" s="27"/>
      <c r="J112" s="28"/>
    </row>
    <row r="113" spans="2:10" x14ac:dyDescent="0.25">
      <c r="B113" s="34" t="s">
        <v>589</v>
      </c>
      <c r="C113" s="39" t="s">
        <v>590</v>
      </c>
      <c r="D113" s="29">
        <v>1</v>
      </c>
      <c r="E113" s="25">
        <v>121.97</v>
      </c>
      <c r="G113" s="28"/>
      <c r="I113" s="27"/>
      <c r="J113" s="28"/>
    </row>
    <row r="114" spans="2:10" x14ac:dyDescent="0.25">
      <c r="B114" s="34" t="s">
        <v>591</v>
      </c>
      <c r="C114" s="39" t="s">
        <v>592</v>
      </c>
      <c r="D114" s="29">
        <v>1</v>
      </c>
      <c r="E114" s="25">
        <v>239.87</v>
      </c>
      <c r="G114" s="28"/>
      <c r="I114" s="27"/>
      <c r="J114" s="28"/>
    </row>
    <row r="115" spans="2:10" x14ac:dyDescent="0.25">
      <c r="B115" s="34" t="s">
        <v>53</v>
      </c>
      <c r="C115" s="39" t="s">
        <v>54</v>
      </c>
      <c r="D115" s="29">
        <v>8</v>
      </c>
      <c r="E115" s="24">
        <v>70254.14</v>
      </c>
      <c r="G115" s="28"/>
      <c r="I115" s="27"/>
      <c r="J115" s="28"/>
    </row>
    <row r="116" spans="2:10" x14ac:dyDescent="0.25">
      <c r="B116" s="34" t="s">
        <v>398</v>
      </c>
      <c r="C116" s="39" t="s">
        <v>399</v>
      </c>
      <c r="D116" s="29">
        <v>2</v>
      </c>
      <c r="E116" s="25">
        <v>5239.2999999999993</v>
      </c>
      <c r="G116" s="28"/>
      <c r="I116" s="27"/>
      <c r="J116" s="28"/>
    </row>
    <row r="117" spans="2:10" x14ac:dyDescent="0.25">
      <c r="B117" s="34" t="s">
        <v>677</v>
      </c>
      <c r="C117" s="39" t="s">
        <v>678</v>
      </c>
      <c r="D117" s="29">
        <v>1</v>
      </c>
      <c r="E117" s="25">
        <v>14956.99</v>
      </c>
      <c r="G117" s="28"/>
      <c r="I117" s="27"/>
      <c r="J117" s="28"/>
    </row>
    <row r="118" spans="2:10" x14ac:dyDescent="0.25">
      <c r="B118" s="34" t="s">
        <v>158</v>
      </c>
      <c r="C118" s="39" t="s">
        <v>159</v>
      </c>
      <c r="D118" s="29">
        <v>1</v>
      </c>
      <c r="E118" s="25">
        <v>4840</v>
      </c>
      <c r="G118" s="28"/>
      <c r="I118" s="27"/>
      <c r="J118" s="28"/>
    </row>
    <row r="119" spans="2:10" x14ac:dyDescent="0.25">
      <c r="B119" s="34" t="s">
        <v>418</v>
      </c>
      <c r="C119" s="39" t="s">
        <v>419</v>
      </c>
      <c r="D119" s="29">
        <v>1</v>
      </c>
      <c r="E119" s="25">
        <v>7750.05</v>
      </c>
      <c r="G119" s="28"/>
      <c r="I119" s="27"/>
      <c r="J119" s="28"/>
    </row>
    <row r="120" spans="2:10" x14ac:dyDescent="0.25">
      <c r="B120" s="34" t="s">
        <v>396</v>
      </c>
      <c r="C120" s="39" t="s">
        <v>397</v>
      </c>
      <c r="D120" s="29">
        <v>2</v>
      </c>
      <c r="E120" s="25">
        <v>10214.950000000001</v>
      </c>
      <c r="G120" s="28"/>
      <c r="I120" s="27"/>
      <c r="J120" s="28"/>
    </row>
    <row r="121" spans="2:10" x14ac:dyDescent="0.25">
      <c r="B121" s="34" t="s">
        <v>291</v>
      </c>
      <c r="C121" s="39" t="s">
        <v>292</v>
      </c>
      <c r="D121" s="29">
        <v>1</v>
      </c>
      <c r="E121" s="25">
        <v>4629.3599999999997</v>
      </c>
      <c r="G121" s="28"/>
      <c r="I121" s="27"/>
      <c r="J121" s="28"/>
    </row>
    <row r="122" spans="2:10" x14ac:dyDescent="0.25">
      <c r="B122" s="34" t="s">
        <v>367</v>
      </c>
      <c r="C122" s="39" t="s">
        <v>368</v>
      </c>
      <c r="D122" s="29">
        <v>1</v>
      </c>
      <c r="E122" s="25">
        <v>3608.22</v>
      </c>
      <c r="G122" s="28"/>
      <c r="I122" s="27"/>
      <c r="J122" s="28"/>
    </row>
    <row r="123" spans="2:10" x14ac:dyDescent="0.25">
      <c r="B123" s="34" t="s">
        <v>402</v>
      </c>
      <c r="C123" s="39" t="s">
        <v>403</v>
      </c>
      <c r="D123" s="29">
        <v>2</v>
      </c>
      <c r="E123" s="25">
        <v>2597.54</v>
      </c>
      <c r="G123" s="28"/>
      <c r="I123" s="27"/>
      <c r="J123" s="28"/>
    </row>
    <row r="124" spans="2:10" x14ac:dyDescent="0.25">
      <c r="B124" s="34" t="s">
        <v>549</v>
      </c>
      <c r="C124" s="39" t="s">
        <v>550</v>
      </c>
      <c r="D124" s="29">
        <v>1</v>
      </c>
      <c r="E124" s="25">
        <v>9680</v>
      </c>
      <c r="G124" s="28"/>
      <c r="I124" s="27"/>
      <c r="J124" s="28"/>
    </row>
    <row r="125" spans="2:10" x14ac:dyDescent="0.25">
      <c r="B125" s="34" t="s">
        <v>620</v>
      </c>
      <c r="C125" s="39" t="s">
        <v>621</v>
      </c>
      <c r="D125" s="29">
        <v>1</v>
      </c>
      <c r="E125" s="25">
        <v>18147.060000000001</v>
      </c>
      <c r="G125" s="28"/>
      <c r="I125" s="27"/>
      <c r="J125" s="28"/>
    </row>
    <row r="126" spans="2:10" x14ac:dyDescent="0.25">
      <c r="B126" s="34" t="s">
        <v>637</v>
      </c>
      <c r="C126" s="39" t="s">
        <v>638</v>
      </c>
      <c r="D126" s="29">
        <v>1</v>
      </c>
      <c r="E126" s="25">
        <v>612.26</v>
      </c>
      <c r="G126" s="28"/>
      <c r="I126" s="27"/>
      <c r="J126" s="28"/>
    </row>
    <row r="127" spans="2:10" x14ac:dyDescent="0.25">
      <c r="B127" s="34" t="s">
        <v>221</v>
      </c>
      <c r="C127" s="39" t="s">
        <v>222</v>
      </c>
      <c r="D127" s="29">
        <f>2+1</f>
        <v>3</v>
      </c>
      <c r="E127" s="25">
        <f>60160.87+199372.64</f>
        <v>259533.51</v>
      </c>
      <c r="G127" s="28"/>
      <c r="I127" s="27"/>
      <c r="J127" s="28"/>
    </row>
    <row r="128" spans="2:10" x14ac:dyDescent="0.25">
      <c r="B128" s="34" t="s">
        <v>432</v>
      </c>
      <c r="C128" s="39" t="s">
        <v>433</v>
      </c>
      <c r="D128" s="29">
        <v>1</v>
      </c>
      <c r="E128" s="25">
        <v>7552.46</v>
      </c>
      <c r="G128" s="28"/>
      <c r="I128" s="27"/>
      <c r="J128" s="28"/>
    </row>
    <row r="129" spans="2:10" x14ac:dyDescent="0.25">
      <c r="B129" s="34" t="s">
        <v>723</v>
      </c>
      <c r="C129" s="39" t="s">
        <v>844</v>
      </c>
      <c r="D129" s="29">
        <v>1</v>
      </c>
      <c r="E129" s="25">
        <v>5667.13</v>
      </c>
      <c r="G129" s="28"/>
      <c r="I129" s="27"/>
      <c r="J129" s="28"/>
    </row>
    <row r="130" spans="2:10" x14ac:dyDescent="0.25">
      <c r="B130" s="34" t="s">
        <v>727</v>
      </c>
      <c r="C130" s="39" t="s">
        <v>728</v>
      </c>
      <c r="D130" s="29">
        <v>2</v>
      </c>
      <c r="E130" s="25">
        <v>15851</v>
      </c>
      <c r="G130" s="28"/>
      <c r="I130" s="27"/>
      <c r="J130" s="28"/>
    </row>
    <row r="131" spans="2:10" x14ac:dyDescent="0.25">
      <c r="B131" s="34" t="s">
        <v>318</v>
      </c>
      <c r="C131" s="39" t="s">
        <v>319</v>
      </c>
      <c r="D131" s="29">
        <v>1</v>
      </c>
      <c r="E131" s="25">
        <v>1119.01</v>
      </c>
      <c r="G131" s="28"/>
      <c r="I131" s="27"/>
      <c r="J131" s="28"/>
    </row>
    <row r="132" spans="2:10" x14ac:dyDescent="0.25">
      <c r="B132" s="34" t="s">
        <v>15</v>
      </c>
      <c r="C132" s="39" t="s">
        <v>16</v>
      </c>
      <c r="D132" s="29">
        <v>1</v>
      </c>
      <c r="E132" s="24">
        <v>2357.08</v>
      </c>
      <c r="G132" s="28"/>
      <c r="I132" s="27"/>
      <c r="J132" s="28"/>
    </row>
    <row r="133" spans="2:10" x14ac:dyDescent="0.25">
      <c r="B133" s="34" t="s">
        <v>180</v>
      </c>
      <c r="C133" s="39" t="s">
        <v>181</v>
      </c>
      <c r="D133" s="29">
        <v>1</v>
      </c>
      <c r="E133" s="25">
        <v>1412.69</v>
      </c>
      <c r="G133" s="28"/>
      <c r="I133" s="27"/>
      <c r="J133" s="28"/>
    </row>
    <row r="134" spans="2:10" x14ac:dyDescent="0.25">
      <c r="B134" s="34" t="s">
        <v>675</v>
      </c>
      <c r="C134" s="39" t="s">
        <v>676</v>
      </c>
      <c r="D134" s="29">
        <v>29</v>
      </c>
      <c r="E134" s="25">
        <v>41023.230000000003</v>
      </c>
      <c r="G134" s="28"/>
      <c r="I134" s="27"/>
      <c r="J134" s="28"/>
    </row>
    <row r="135" spans="2:10" x14ac:dyDescent="0.25">
      <c r="B135" s="34" t="s">
        <v>219</v>
      </c>
      <c r="C135" s="39" t="s">
        <v>220</v>
      </c>
      <c r="D135" s="29">
        <f>7+1</f>
        <v>8</v>
      </c>
      <c r="E135" s="25">
        <f>61844.92+170238.97</f>
        <v>232083.89</v>
      </c>
      <c r="G135" s="28"/>
      <c r="I135" s="27"/>
      <c r="J135" s="28"/>
    </row>
    <row r="136" spans="2:10" x14ac:dyDescent="0.25">
      <c r="B136" s="34" t="s">
        <v>235</v>
      </c>
      <c r="C136" s="39" t="s">
        <v>236</v>
      </c>
      <c r="D136" s="29">
        <v>1</v>
      </c>
      <c r="E136" s="25">
        <v>47851.83</v>
      </c>
      <c r="G136" s="28"/>
      <c r="I136" s="27"/>
      <c r="J136" s="28"/>
    </row>
    <row r="137" spans="2:10" x14ac:dyDescent="0.25">
      <c r="B137" s="34" t="s">
        <v>624</v>
      </c>
      <c r="C137" s="39" t="s">
        <v>625</v>
      </c>
      <c r="D137" s="29">
        <v>2</v>
      </c>
      <c r="E137" s="25">
        <v>11561.53</v>
      </c>
      <c r="G137" s="28"/>
      <c r="I137" s="27"/>
      <c r="J137" s="28"/>
    </row>
    <row r="138" spans="2:10" x14ac:dyDescent="0.25">
      <c r="B138" s="34" t="s">
        <v>274</v>
      </c>
      <c r="C138" s="39" t="s">
        <v>275</v>
      </c>
      <c r="D138" s="29">
        <v>2</v>
      </c>
      <c r="E138" s="25">
        <v>2260.77</v>
      </c>
      <c r="G138" s="28"/>
      <c r="I138" s="27"/>
      <c r="J138" s="28"/>
    </row>
    <row r="139" spans="2:10" x14ac:dyDescent="0.25">
      <c r="B139" s="34" t="s">
        <v>686</v>
      </c>
      <c r="C139" s="39" t="s">
        <v>687</v>
      </c>
      <c r="D139" s="29">
        <v>2</v>
      </c>
      <c r="E139" s="25">
        <v>17512.95</v>
      </c>
      <c r="G139" s="28"/>
      <c r="I139" s="27"/>
      <c r="J139" s="28"/>
    </row>
    <row r="140" spans="2:10" x14ac:dyDescent="0.25">
      <c r="B140" s="34" t="s">
        <v>519</v>
      </c>
      <c r="C140" s="39" t="s">
        <v>520</v>
      </c>
      <c r="D140" s="29">
        <v>1</v>
      </c>
      <c r="E140" s="25">
        <v>11122.37</v>
      </c>
      <c r="G140" s="28"/>
      <c r="I140" s="27"/>
      <c r="J140" s="28"/>
    </row>
    <row r="141" spans="2:10" x14ac:dyDescent="0.25">
      <c r="B141" s="34" t="s">
        <v>682</v>
      </c>
      <c r="C141" s="39" t="s">
        <v>683</v>
      </c>
      <c r="D141" s="29">
        <v>1</v>
      </c>
      <c r="E141" s="25">
        <v>284.74</v>
      </c>
      <c r="G141" s="28"/>
      <c r="I141" s="27"/>
      <c r="J141" s="28"/>
    </row>
    <row r="142" spans="2:10" x14ac:dyDescent="0.25">
      <c r="B142" s="34" t="s">
        <v>260</v>
      </c>
      <c r="C142" s="39" t="s">
        <v>261</v>
      </c>
      <c r="D142" s="29">
        <v>1</v>
      </c>
      <c r="E142" s="25">
        <v>1597.2</v>
      </c>
      <c r="G142" s="28"/>
      <c r="I142" s="27"/>
      <c r="J142" s="28"/>
    </row>
    <row r="143" spans="2:10" x14ac:dyDescent="0.25">
      <c r="B143" s="34" t="s">
        <v>22</v>
      </c>
      <c r="C143" s="39" t="s">
        <v>23</v>
      </c>
      <c r="D143" s="29">
        <v>1</v>
      </c>
      <c r="E143" s="25">
        <f>1650.71+6633.13-316.7</f>
        <v>7967.14</v>
      </c>
      <c r="G143" s="28"/>
      <c r="I143" s="27"/>
      <c r="J143" s="28"/>
    </row>
    <row r="144" spans="2:10" x14ac:dyDescent="0.25">
      <c r="B144" s="34" t="s">
        <v>264</v>
      </c>
      <c r="C144" s="39" t="s">
        <v>265</v>
      </c>
      <c r="D144" s="29">
        <v>1</v>
      </c>
      <c r="E144" s="25">
        <v>14962.46</v>
      </c>
      <c r="G144" s="28"/>
      <c r="I144" s="27"/>
      <c r="J144" s="28"/>
    </row>
    <row r="145" spans="2:10" x14ac:dyDescent="0.25">
      <c r="B145" s="34" t="s">
        <v>628</v>
      </c>
      <c r="C145" s="39" t="s">
        <v>629</v>
      </c>
      <c r="D145" s="29">
        <f>5+1</f>
        <v>6</v>
      </c>
      <c r="E145" s="25">
        <f>38577.1381+85321.65</f>
        <v>123898.78809999999</v>
      </c>
      <c r="G145" s="28"/>
      <c r="I145" s="27"/>
      <c r="J145" s="28"/>
    </row>
    <row r="146" spans="2:10" x14ac:dyDescent="0.25">
      <c r="B146" s="34" t="s">
        <v>731</v>
      </c>
      <c r="C146" s="39" t="s">
        <v>732</v>
      </c>
      <c r="D146" s="29">
        <v>3</v>
      </c>
      <c r="E146" s="25">
        <f>2112.91+9910</f>
        <v>12022.91</v>
      </c>
      <c r="G146" s="28"/>
      <c r="I146" s="27"/>
      <c r="J146" s="28"/>
    </row>
    <row r="147" spans="2:10" x14ac:dyDescent="0.25">
      <c r="B147" s="34" t="s">
        <v>229</v>
      </c>
      <c r="C147" s="39" t="s">
        <v>230</v>
      </c>
      <c r="D147" s="29">
        <v>1</v>
      </c>
      <c r="E147" s="25">
        <v>635.25</v>
      </c>
      <c r="G147" s="28"/>
      <c r="I147" s="27"/>
      <c r="J147" s="28"/>
    </row>
    <row r="148" spans="2:10" x14ac:dyDescent="0.25">
      <c r="B148" s="35" t="s">
        <v>842</v>
      </c>
      <c r="C148" s="41" t="s">
        <v>843</v>
      </c>
      <c r="D148" s="29">
        <v>1</v>
      </c>
      <c r="E148" s="37">
        <v>6063.08</v>
      </c>
      <c r="G148" s="28"/>
      <c r="I148" s="27"/>
      <c r="J148" s="28"/>
    </row>
    <row r="149" spans="2:10" x14ac:dyDescent="0.25">
      <c r="B149" s="34" t="s">
        <v>465</v>
      </c>
      <c r="C149" s="39" t="s">
        <v>466</v>
      </c>
      <c r="D149" s="29">
        <f>2+1</f>
        <v>3</v>
      </c>
      <c r="E149" s="25">
        <f>250.19+444.98+194.73</f>
        <v>889.90000000000009</v>
      </c>
      <c r="G149" s="28"/>
      <c r="I149" s="27"/>
      <c r="J149" s="28"/>
    </row>
    <row r="150" spans="2:10" x14ac:dyDescent="0.25">
      <c r="B150" s="34" t="s">
        <v>188</v>
      </c>
      <c r="C150" s="39" t="s">
        <v>189</v>
      </c>
      <c r="D150" s="29">
        <v>1</v>
      </c>
      <c r="E150" s="25">
        <v>158.69999999999999</v>
      </c>
      <c r="G150" s="28"/>
      <c r="I150" s="27"/>
      <c r="J150" s="28"/>
    </row>
    <row r="151" spans="2:10" x14ac:dyDescent="0.25">
      <c r="B151" s="34" t="s">
        <v>385</v>
      </c>
      <c r="C151" s="39" t="s">
        <v>386</v>
      </c>
      <c r="D151" s="29">
        <v>3</v>
      </c>
      <c r="E151" s="25">
        <v>1244.04</v>
      </c>
      <c r="G151" s="28"/>
      <c r="I151" s="27"/>
      <c r="J151" s="28"/>
    </row>
    <row r="152" spans="2:10" x14ac:dyDescent="0.25">
      <c r="B152" s="34" t="s">
        <v>595</v>
      </c>
      <c r="C152" s="39" t="s">
        <v>596</v>
      </c>
      <c r="D152" s="29">
        <v>1</v>
      </c>
      <c r="E152" s="25">
        <v>15550.92</v>
      </c>
      <c r="G152" s="28"/>
      <c r="I152" s="27"/>
      <c r="J152" s="28"/>
    </row>
    <row r="153" spans="2:10" x14ac:dyDescent="0.25">
      <c r="B153" s="34" t="s">
        <v>49</v>
      </c>
      <c r="C153" s="39" t="s">
        <v>50</v>
      </c>
      <c r="D153" s="29">
        <v>1</v>
      </c>
      <c r="E153" s="24">
        <v>596.53</v>
      </c>
      <c r="G153" s="28"/>
      <c r="I153" s="27"/>
      <c r="J153" s="28"/>
    </row>
    <row r="154" spans="2:10" x14ac:dyDescent="0.25">
      <c r="B154" s="34" t="s">
        <v>297</v>
      </c>
      <c r="C154" s="39" t="s">
        <v>298</v>
      </c>
      <c r="D154" s="29">
        <v>1</v>
      </c>
      <c r="E154" s="25">
        <v>2304</v>
      </c>
      <c r="G154" s="28"/>
      <c r="I154" s="27"/>
      <c r="J154" s="28"/>
    </row>
    <row r="155" spans="2:10" x14ac:dyDescent="0.25">
      <c r="B155" s="34" t="s">
        <v>631</v>
      </c>
      <c r="C155" s="39" t="s">
        <v>632</v>
      </c>
      <c r="D155" s="29">
        <v>1</v>
      </c>
      <c r="E155" s="25">
        <v>20297.330000000002</v>
      </c>
      <c r="G155" s="28"/>
      <c r="I155" s="27"/>
      <c r="J155" s="28"/>
    </row>
    <row r="156" spans="2:10" x14ac:dyDescent="0.25">
      <c r="B156" s="34" t="s">
        <v>31</v>
      </c>
      <c r="C156" s="39" t="s">
        <v>32</v>
      </c>
      <c r="D156" s="29">
        <v>1</v>
      </c>
      <c r="E156" s="24">
        <v>562.65</v>
      </c>
      <c r="G156" s="28"/>
      <c r="I156" s="27"/>
      <c r="J156" s="28"/>
    </row>
    <row r="157" spans="2:10" x14ac:dyDescent="0.25">
      <c r="B157" s="34" t="s">
        <v>735</v>
      </c>
      <c r="C157" s="39" t="s">
        <v>736</v>
      </c>
      <c r="D157" s="29">
        <v>1</v>
      </c>
      <c r="E157" s="25">
        <v>450111.32</v>
      </c>
      <c r="G157" s="28"/>
      <c r="I157" s="27"/>
      <c r="J157" s="28"/>
    </row>
    <row r="158" spans="2:10" x14ac:dyDescent="0.25">
      <c r="B158" s="34" t="s">
        <v>139</v>
      </c>
      <c r="C158" s="39" t="s">
        <v>140</v>
      </c>
      <c r="D158" s="29">
        <v>1</v>
      </c>
      <c r="E158" s="24">
        <v>18150</v>
      </c>
      <c r="G158" s="28"/>
      <c r="I158" s="27"/>
      <c r="J158" s="28"/>
    </row>
    <row r="159" spans="2:10" x14ac:dyDescent="0.25">
      <c r="B159" s="34" t="s">
        <v>579</v>
      </c>
      <c r="C159" s="39" t="s">
        <v>580</v>
      </c>
      <c r="D159" s="29">
        <v>1</v>
      </c>
      <c r="E159" s="25">
        <v>352.7</v>
      </c>
      <c r="G159" s="28"/>
      <c r="I159" s="27"/>
      <c r="J159" s="28"/>
    </row>
    <row r="160" spans="2:10" x14ac:dyDescent="0.25">
      <c r="B160" s="34" t="s">
        <v>37</v>
      </c>
      <c r="C160" s="39" t="s">
        <v>38</v>
      </c>
      <c r="D160" s="29">
        <v>2</v>
      </c>
      <c r="E160" s="25">
        <v>7193.82</v>
      </c>
      <c r="G160" s="28"/>
      <c r="I160" s="27"/>
      <c r="J160" s="28"/>
    </row>
    <row r="161" spans="2:10" x14ac:dyDescent="0.25">
      <c r="B161" s="34" t="s">
        <v>17</v>
      </c>
      <c r="C161" s="39" t="s">
        <v>18</v>
      </c>
      <c r="D161" s="29">
        <v>1</v>
      </c>
      <c r="E161" s="25">
        <v>1548.8</v>
      </c>
      <c r="G161" s="28"/>
      <c r="I161" s="27"/>
      <c r="J161" s="28"/>
    </row>
    <row r="162" spans="2:10" x14ac:dyDescent="0.25">
      <c r="B162" s="34" t="s">
        <v>556</v>
      </c>
      <c r="C162" s="39" t="s">
        <v>557</v>
      </c>
      <c r="D162" s="29">
        <v>2</v>
      </c>
      <c r="E162" s="25">
        <v>29876.809999999998</v>
      </c>
      <c r="G162" s="28"/>
      <c r="I162" s="27"/>
      <c r="J162" s="28"/>
    </row>
    <row r="163" spans="2:10" x14ac:dyDescent="0.25">
      <c r="B163" s="34" t="s">
        <v>272</v>
      </c>
      <c r="C163" s="39" t="s">
        <v>273</v>
      </c>
      <c r="D163" s="29">
        <v>2</v>
      </c>
      <c r="E163" s="25">
        <v>2359.5</v>
      </c>
      <c r="G163" s="28"/>
      <c r="I163" s="27"/>
      <c r="J163" s="28"/>
    </row>
    <row r="164" spans="2:10" x14ac:dyDescent="0.25">
      <c r="B164" s="34" t="s">
        <v>383</v>
      </c>
      <c r="C164" s="39" t="s">
        <v>384</v>
      </c>
      <c r="D164" s="29">
        <v>1</v>
      </c>
      <c r="E164" s="25">
        <v>2059.81</v>
      </c>
      <c r="G164" s="28"/>
      <c r="I164" s="27"/>
      <c r="J164" s="28"/>
    </row>
    <row r="165" spans="2:10" x14ac:dyDescent="0.25">
      <c r="B165" s="34" t="s">
        <v>536</v>
      </c>
      <c r="C165" s="39" t="s">
        <v>537</v>
      </c>
      <c r="D165" s="29">
        <v>1</v>
      </c>
      <c r="E165" s="25">
        <v>10000</v>
      </c>
      <c r="G165" s="28"/>
      <c r="I165" s="27"/>
      <c r="J165" s="28"/>
    </row>
    <row r="166" spans="2:10" x14ac:dyDescent="0.25">
      <c r="B166" s="34" t="s">
        <v>562</v>
      </c>
      <c r="C166" s="39" t="s">
        <v>563</v>
      </c>
      <c r="D166" s="29">
        <v>1</v>
      </c>
      <c r="E166" s="25">
        <v>613.47</v>
      </c>
      <c r="G166" s="28"/>
      <c r="I166" s="27"/>
      <c r="J166" s="28"/>
    </row>
    <row r="167" spans="2:10" x14ac:dyDescent="0.25">
      <c r="B167" s="34" t="s">
        <v>645</v>
      </c>
      <c r="C167" s="39" t="s">
        <v>646</v>
      </c>
      <c r="D167" s="29">
        <v>2</v>
      </c>
      <c r="E167" s="25">
        <v>18150</v>
      </c>
      <c r="G167" s="28"/>
      <c r="I167" s="27"/>
      <c r="J167" s="28"/>
    </row>
    <row r="168" spans="2:10" x14ac:dyDescent="0.25">
      <c r="B168" s="34" t="s">
        <v>688</v>
      </c>
      <c r="C168" s="39" t="s">
        <v>689</v>
      </c>
      <c r="D168" s="29">
        <v>2</v>
      </c>
      <c r="E168" s="25">
        <v>18130.190000000002</v>
      </c>
      <c r="G168" s="28"/>
      <c r="I168" s="27"/>
      <c r="J168" s="28"/>
    </row>
    <row r="169" spans="2:10" x14ac:dyDescent="0.25">
      <c r="B169" s="34" t="s">
        <v>666</v>
      </c>
      <c r="C169" s="39" t="s">
        <v>667</v>
      </c>
      <c r="D169" s="29">
        <v>2</v>
      </c>
      <c r="E169" s="25">
        <v>6006.36</v>
      </c>
      <c r="G169" s="28"/>
      <c r="I169" s="27"/>
      <c r="J169" s="28"/>
    </row>
    <row r="170" spans="2:10" x14ac:dyDescent="0.25">
      <c r="B170" s="34" t="s">
        <v>408</v>
      </c>
      <c r="C170" s="39" t="s">
        <v>409</v>
      </c>
      <c r="D170" s="29">
        <v>2</v>
      </c>
      <c r="E170" s="25">
        <v>7757.24</v>
      </c>
      <c r="G170" s="28"/>
      <c r="I170" s="27"/>
      <c r="J170" s="28"/>
    </row>
    <row r="171" spans="2:10" x14ac:dyDescent="0.25">
      <c r="B171" s="34" t="s">
        <v>558</v>
      </c>
      <c r="C171" s="39" t="s">
        <v>559</v>
      </c>
      <c r="D171" s="29">
        <v>1</v>
      </c>
      <c r="E171" s="25">
        <v>4697.58</v>
      </c>
      <c r="G171" s="28"/>
      <c r="I171" s="27"/>
      <c r="J171" s="28"/>
    </row>
    <row r="172" spans="2:10" x14ac:dyDescent="0.25">
      <c r="B172" s="34" t="s">
        <v>470</v>
      </c>
      <c r="C172" s="39" t="s">
        <v>471</v>
      </c>
      <c r="D172" s="29">
        <v>2</v>
      </c>
      <c r="E172" s="25">
        <v>711.48</v>
      </c>
      <c r="G172" s="28"/>
      <c r="I172" s="27"/>
      <c r="J172" s="28"/>
    </row>
    <row r="173" spans="2:10" x14ac:dyDescent="0.25">
      <c r="B173" s="34" t="s">
        <v>527</v>
      </c>
      <c r="C173" s="39" t="s">
        <v>528</v>
      </c>
      <c r="D173" s="29">
        <v>1</v>
      </c>
      <c r="E173" s="25">
        <v>81479.38</v>
      </c>
      <c r="G173" s="28"/>
      <c r="I173" s="27"/>
      <c r="J173" s="28"/>
    </row>
    <row r="174" spans="2:10" x14ac:dyDescent="0.25">
      <c r="B174" s="34" t="s">
        <v>593</v>
      </c>
      <c r="C174" s="39" t="s">
        <v>594</v>
      </c>
      <c r="D174" s="29">
        <v>1</v>
      </c>
      <c r="E174" s="25">
        <v>549.34</v>
      </c>
      <c r="G174" s="28"/>
      <c r="I174" s="27"/>
      <c r="J174" s="28"/>
    </row>
    <row r="175" spans="2:10" x14ac:dyDescent="0.25">
      <c r="B175" s="34" t="s">
        <v>554</v>
      </c>
      <c r="C175" s="39" t="s">
        <v>555</v>
      </c>
      <c r="D175" s="29">
        <v>1</v>
      </c>
      <c r="E175" s="25">
        <v>18148.79</v>
      </c>
      <c r="G175" s="28"/>
      <c r="I175" s="27"/>
      <c r="J175" s="28"/>
    </row>
    <row r="176" spans="2:10" x14ac:dyDescent="0.25">
      <c r="B176" s="34" t="s">
        <v>660</v>
      </c>
      <c r="C176" s="39" t="s">
        <v>661</v>
      </c>
      <c r="D176" s="29">
        <v>1</v>
      </c>
      <c r="E176" s="25">
        <v>6050</v>
      </c>
      <c r="G176" s="28"/>
      <c r="I176" s="27"/>
      <c r="J176" s="28"/>
    </row>
    <row r="177" spans="2:10" x14ac:dyDescent="0.25">
      <c r="B177" s="34" t="s">
        <v>29</v>
      </c>
      <c r="C177" s="39" t="s">
        <v>30</v>
      </c>
      <c r="D177" s="29">
        <v>3</v>
      </c>
      <c r="E177" s="25">
        <v>5449.1</v>
      </c>
      <c r="G177" s="28"/>
      <c r="I177" s="27"/>
      <c r="J177" s="28"/>
    </row>
    <row r="178" spans="2:10" x14ac:dyDescent="0.25">
      <c r="B178" s="34" t="s">
        <v>500</v>
      </c>
      <c r="C178" s="39" t="s">
        <v>501</v>
      </c>
      <c r="D178" s="29">
        <v>1</v>
      </c>
      <c r="E178" s="25">
        <v>1454.47</v>
      </c>
      <c r="G178" s="28"/>
      <c r="I178" s="27"/>
      <c r="J178" s="28"/>
    </row>
    <row r="179" spans="2:10" x14ac:dyDescent="0.25">
      <c r="B179" s="34" t="s">
        <v>570</v>
      </c>
      <c r="C179" s="39" t="s">
        <v>571</v>
      </c>
      <c r="D179" s="29">
        <v>1</v>
      </c>
      <c r="E179" s="25">
        <v>12362.72</v>
      </c>
      <c r="G179" s="28"/>
      <c r="I179" s="27"/>
      <c r="J179" s="28"/>
    </row>
    <row r="180" spans="2:10" x14ac:dyDescent="0.25">
      <c r="B180" s="34" t="s">
        <v>147</v>
      </c>
      <c r="C180" s="39" t="s">
        <v>148</v>
      </c>
      <c r="D180" s="29">
        <v>2</v>
      </c>
      <c r="E180" s="24">
        <v>10000</v>
      </c>
      <c r="G180" s="28"/>
      <c r="I180" s="27"/>
      <c r="J180" s="28"/>
    </row>
    <row r="181" spans="2:10" x14ac:dyDescent="0.25">
      <c r="B181" s="34" t="s">
        <v>150</v>
      </c>
      <c r="C181" s="39" t="s">
        <v>151</v>
      </c>
      <c r="D181" s="29">
        <v>1</v>
      </c>
      <c r="E181" s="25">
        <v>1395.13</v>
      </c>
      <c r="G181" s="28"/>
      <c r="I181" s="27"/>
      <c r="J181" s="28"/>
    </row>
    <row r="182" spans="2:10" x14ac:dyDescent="0.25">
      <c r="B182" s="34" t="s">
        <v>359</v>
      </c>
      <c r="C182" s="39" t="s">
        <v>360</v>
      </c>
      <c r="D182" s="29">
        <v>2</v>
      </c>
      <c r="E182" s="25">
        <v>5505.5</v>
      </c>
      <c r="G182" s="28"/>
      <c r="I182" s="27"/>
      <c r="J182" s="28"/>
    </row>
    <row r="183" spans="2:10" x14ac:dyDescent="0.25">
      <c r="B183" s="34" t="s">
        <v>250</v>
      </c>
      <c r="C183" s="39" t="s">
        <v>251</v>
      </c>
      <c r="D183" s="29">
        <v>4</v>
      </c>
      <c r="E183" s="25">
        <v>5967.66</v>
      </c>
      <c r="G183" s="28"/>
      <c r="I183" s="27"/>
      <c r="J183" s="28"/>
    </row>
    <row r="184" spans="2:10" x14ac:dyDescent="0.25">
      <c r="B184" s="34" t="s">
        <v>725</v>
      </c>
      <c r="C184" s="39" t="s">
        <v>726</v>
      </c>
      <c r="D184" s="29">
        <f>3+4</f>
        <v>7</v>
      </c>
      <c r="E184" s="25">
        <f>4755.3+61667.65</f>
        <v>66422.95</v>
      </c>
      <c r="G184" s="28"/>
      <c r="I184" s="27"/>
      <c r="J184" s="28"/>
    </row>
    <row r="185" spans="2:10" x14ac:dyDescent="0.25">
      <c r="B185" s="34" t="s">
        <v>288</v>
      </c>
      <c r="C185" s="39" t="s">
        <v>289</v>
      </c>
      <c r="D185" s="29">
        <v>1</v>
      </c>
      <c r="E185" s="24">
        <v>74544.83</v>
      </c>
      <c r="G185" s="28"/>
      <c r="I185" s="27"/>
      <c r="J185" s="28"/>
    </row>
    <row r="186" spans="2:10" x14ac:dyDescent="0.25">
      <c r="B186" s="34" t="s">
        <v>33</v>
      </c>
      <c r="C186" s="39" t="s">
        <v>34</v>
      </c>
      <c r="D186" s="29">
        <v>1</v>
      </c>
      <c r="E186" s="25">
        <v>84.7</v>
      </c>
      <c r="G186" s="28"/>
      <c r="I186" s="27"/>
      <c r="J186" s="28"/>
    </row>
    <row r="187" spans="2:10" x14ac:dyDescent="0.25">
      <c r="B187" s="34" t="s">
        <v>320</v>
      </c>
      <c r="C187" s="39" t="s">
        <v>321</v>
      </c>
      <c r="D187" s="29">
        <v>1</v>
      </c>
      <c r="E187" s="25">
        <v>18113.7</v>
      </c>
      <c r="G187" s="28"/>
      <c r="I187" s="27"/>
      <c r="J187" s="28"/>
    </row>
    <row r="188" spans="2:10" x14ac:dyDescent="0.25">
      <c r="B188" s="34" t="s">
        <v>242</v>
      </c>
      <c r="C188" s="39" t="s">
        <v>243</v>
      </c>
      <c r="D188" s="29">
        <v>1</v>
      </c>
      <c r="E188" s="25">
        <v>18150</v>
      </c>
      <c r="G188" s="28"/>
      <c r="I188" s="27"/>
      <c r="J188" s="28"/>
    </row>
    <row r="189" spans="2:10" x14ac:dyDescent="0.25">
      <c r="B189" s="34" t="s">
        <v>552</v>
      </c>
      <c r="C189" s="39" t="s">
        <v>553</v>
      </c>
      <c r="D189" s="29">
        <v>1</v>
      </c>
      <c r="E189" s="25">
        <v>7986</v>
      </c>
      <c r="G189" s="28"/>
      <c r="I189" s="27"/>
      <c r="J189" s="28"/>
    </row>
    <row r="190" spans="2:10" x14ac:dyDescent="0.25">
      <c r="B190" s="34" t="s">
        <v>495</v>
      </c>
      <c r="C190" s="39" t="s">
        <v>496</v>
      </c>
      <c r="D190" s="29">
        <v>1</v>
      </c>
      <c r="E190" s="25">
        <v>17829.349999999999</v>
      </c>
      <c r="G190" s="28"/>
      <c r="I190" s="27"/>
      <c r="J190" s="28"/>
    </row>
    <row r="191" spans="2:10" x14ac:dyDescent="0.25">
      <c r="B191" s="34" t="s">
        <v>316</v>
      </c>
      <c r="C191" s="39" t="s">
        <v>317</v>
      </c>
      <c r="D191" s="29">
        <v>1</v>
      </c>
      <c r="E191" s="25">
        <v>774.4</v>
      </c>
      <c r="G191" s="28"/>
      <c r="I191" s="27"/>
      <c r="J191" s="28"/>
    </row>
    <row r="192" spans="2:10" x14ac:dyDescent="0.25">
      <c r="B192" s="34" t="s">
        <v>695</v>
      </c>
      <c r="C192" s="39" t="s">
        <v>696</v>
      </c>
      <c r="D192" s="29">
        <v>1</v>
      </c>
      <c r="E192" s="25">
        <v>420.2</v>
      </c>
      <c r="G192" s="28"/>
      <c r="I192" s="27"/>
      <c r="J192" s="28"/>
    </row>
    <row r="193" spans="2:10" x14ac:dyDescent="0.25">
      <c r="B193" s="34" t="s">
        <v>24</v>
      </c>
      <c r="C193" s="39" t="s">
        <v>25</v>
      </c>
      <c r="D193" s="29">
        <v>1</v>
      </c>
      <c r="E193" s="24">
        <v>15387.69</v>
      </c>
      <c r="G193" s="28"/>
      <c r="I193" s="27"/>
      <c r="J193" s="28"/>
    </row>
    <row r="194" spans="2:10" x14ac:dyDescent="0.25">
      <c r="B194" s="34" t="s">
        <v>533</v>
      </c>
      <c r="C194" s="39" t="s">
        <v>534</v>
      </c>
      <c r="D194" s="29">
        <v>2</v>
      </c>
      <c r="E194" s="25">
        <v>2770.9</v>
      </c>
      <c r="G194" s="28"/>
      <c r="I194" s="27"/>
      <c r="J194" s="28"/>
    </row>
    <row r="195" spans="2:10" x14ac:dyDescent="0.25">
      <c r="B195" s="34" t="s">
        <v>166</v>
      </c>
      <c r="C195" s="39" t="s">
        <v>167</v>
      </c>
      <c r="D195" s="29">
        <v>1</v>
      </c>
      <c r="E195" s="25">
        <v>1235.17</v>
      </c>
      <c r="G195" s="28"/>
      <c r="I195" s="27"/>
      <c r="J195" s="28"/>
    </row>
    <row r="196" spans="2:10" x14ac:dyDescent="0.25">
      <c r="B196" s="34" t="s">
        <v>484</v>
      </c>
      <c r="C196" s="39" t="s">
        <v>485</v>
      </c>
      <c r="D196" s="29">
        <v>3</v>
      </c>
      <c r="E196" s="25">
        <v>26195.3</v>
      </c>
      <c r="G196" s="28"/>
      <c r="I196" s="27"/>
      <c r="J196" s="28"/>
    </row>
    <row r="197" spans="2:10" x14ac:dyDescent="0.25">
      <c r="B197" s="34" t="s">
        <v>406</v>
      </c>
      <c r="C197" s="39" t="s">
        <v>407</v>
      </c>
      <c r="D197" s="29">
        <v>3</v>
      </c>
      <c r="E197" s="25">
        <v>11630.91</v>
      </c>
      <c r="G197" s="28"/>
      <c r="I197" s="27"/>
      <c r="J197" s="28"/>
    </row>
    <row r="198" spans="2:10" x14ac:dyDescent="0.25">
      <c r="B198" s="34" t="s">
        <v>585</v>
      </c>
      <c r="C198" s="39" t="s">
        <v>586</v>
      </c>
      <c r="D198" s="29">
        <v>2</v>
      </c>
      <c r="E198" s="25">
        <v>5141.83</v>
      </c>
      <c r="G198" s="28"/>
      <c r="I198" s="27"/>
      <c r="J198" s="28"/>
    </row>
    <row r="199" spans="2:10" x14ac:dyDescent="0.25">
      <c r="B199" s="34" t="s">
        <v>163</v>
      </c>
      <c r="C199" s="39" t="s">
        <v>164</v>
      </c>
      <c r="D199" s="29">
        <v>1</v>
      </c>
      <c r="E199" s="25">
        <v>19966.78</v>
      </c>
      <c r="G199" s="28"/>
      <c r="I199" s="27"/>
      <c r="J199" s="28"/>
    </row>
    <row r="200" spans="2:10" x14ac:dyDescent="0.25">
      <c r="B200" s="34" t="s">
        <v>141</v>
      </c>
      <c r="C200" s="39" t="s">
        <v>142</v>
      </c>
      <c r="D200" s="29">
        <v>1</v>
      </c>
      <c r="E200" s="24">
        <v>5000</v>
      </c>
      <c r="G200" s="28"/>
      <c r="I200" s="27"/>
      <c r="J200" s="28"/>
    </row>
    <row r="201" spans="2:10" x14ac:dyDescent="0.25">
      <c r="B201" s="34" t="s">
        <v>668</v>
      </c>
      <c r="C201" s="39" t="s">
        <v>669</v>
      </c>
      <c r="D201" s="29">
        <v>1</v>
      </c>
      <c r="E201" s="25">
        <v>4192.6499999999996</v>
      </c>
      <c r="G201" s="28"/>
      <c r="I201" s="27"/>
      <c r="J201" s="28"/>
    </row>
    <row r="202" spans="2:10" x14ac:dyDescent="0.25">
      <c r="B202" s="34" t="s">
        <v>655</v>
      </c>
      <c r="C202" s="39" t="s">
        <v>656</v>
      </c>
      <c r="D202" s="29">
        <v>1</v>
      </c>
      <c r="E202" s="25">
        <v>854.56</v>
      </c>
      <c r="G202" s="28"/>
      <c r="I202" s="27"/>
      <c r="J202" s="28"/>
    </row>
    <row r="203" spans="2:10" x14ac:dyDescent="0.25">
      <c r="B203" s="34" t="s">
        <v>393</v>
      </c>
      <c r="C203" s="39" t="s">
        <v>394</v>
      </c>
      <c r="D203" s="29">
        <v>1</v>
      </c>
      <c r="E203" s="25">
        <v>731</v>
      </c>
      <c r="G203" s="28"/>
      <c r="I203" s="27"/>
      <c r="J203" s="28"/>
    </row>
    <row r="204" spans="2:10" x14ac:dyDescent="0.25">
      <c r="B204" s="34" t="s">
        <v>57</v>
      </c>
      <c r="C204" s="39" t="s">
        <v>58</v>
      </c>
      <c r="D204" s="29">
        <v>8</v>
      </c>
      <c r="E204" s="24">
        <v>8361.8399999999983</v>
      </c>
      <c r="G204" s="28"/>
      <c r="I204" s="27"/>
      <c r="J204" s="28"/>
    </row>
    <row r="205" spans="2:10" x14ac:dyDescent="0.25">
      <c r="B205" s="34" t="s">
        <v>690</v>
      </c>
      <c r="C205" s="39" t="s">
        <v>691</v>
      </c>
      <c r="D205" s="29">
        <v>1</v>
      </c>
      <c r="E205" s="25">
        <v>4740</v>
      </c>
      <c r="G205" s="28"/>
      <c r="I205" s="27"/>
      <c r="J205" s="28"/>
    </row>
    <row r="206" spans="2:10" x14ac:dyDescent="0.25">
      <c r="B206" s="34" t="s">
        <v>658</v>
      </c>
      <c r="C206" s="39" t="s">
        <v>659</v>
      </c>
      <c r="D206" s="29">
        <v>2</v>
      </c>
      <c r="E206" s="25">
        <v>15306.5</v>
      </c>
      <c r="G206" s="28"/>
      <c r="I206" s="27"/>
      <c r="J206" s="28"/>
    </row>
    <row r="207" spans="2:10" x14ac:dyDescent="0.25">
      <c r="B207" s="34" t="s">
        <v>486</v>
      </c>
      <c r="C207" s="39" t="s">
        <v>487</v>
      </c>
      <c r="D207" s="29">
        <v>1</v>
      </c>
      <c r="E207" s="25">
        <v>5046.3100000000004</v>
      </c>
      <c r="G207" s="28"/>
      <c r="I207" s="27"/>
      <c r="J207" s="28"/>
    </row>
    <row r="208" spans="2:10" x14ac:dyDescent="0.25">
      <c r="B208" s="34" t="s">
        <v>258</v>
      </c>
      <c r="C208" s="39" t="s">
        <v>259</v>
      </c>
      <c r="D208" s="29">
        <v>3</v>
      </c>
      <c r="E208" s="25">
        <v>13335.41</v>
      </c>
      <c r="G208" s="28"/>
      <c r="I208" s="27"/>
      <c r="J208" s="28"/>
    </row>
    <row r="209" spans="2:10" x14ac:dyDescent="0.25">
      <c r="B209" s="34" t="s">
        <v>281</v>
      </c>
      <c r="C209" s="39" t="s">
        <v>282</v>
      </c>
      <c r="D209" s="29">
        <v>1</v>
      </c>
      <c r="E209" s="25">
        <v>6050</v>
      </c>
      <c r="G209" s="28"/>
      <c r="I209" s="27"/>
      <c r="J209" s="28"/>
    </row>
    <row r="210" spans="2:10" x14ac:dyDescent="0.25">
      <c r="B210" s="34" t="s">
        <v>718</v>
      </c>
      <c r="C210" s="39" t="s">
        <v>719</v>
      </c>
      <c r="D210" s="29">
        <v>1</v>
      </c>
      <c r="E210" s="25">
        <v>1397.55</v>
      </c>
      <c r="G210" s="28"/>
      <c r="I210" s="27"/>
      <c r="J210" s="28"/>
    </row>
    <row r="211" spans="2:10" x14ac:dyDescent="0.25">
      <c r="B211" s="34" t="s">
        <v>223</v>
      </c>
      <c r="C211" s="39" t="s">
        <v>224</v>
      </c>
      <c r="D211" s="29">
        <v>2</v>
      </c>
      <c r="E211" s="25">
        <v>12196.8</v>
      </c>
      <c r="G211" s="28"/>
      <c r="I211" s="27"/>
      <c r="J211" s="28"/>
    </row>
    <row r="212" spans="2:10" x14ac:dyDescent="0.25">
      <c r="B212" s="34" t="s">
        <v>434</v>
      </c>
      <c r="C212" s="39" t="s">
        <v>435</v>
      </c>
      <c r="D212" s="29">
        <v>1</v>
      </c>
      <c r="E212" s="25">
        <v>2671.63</v>
      </c>
      <c r="G212" s="28"/>
      <c r="I212" s="27"/>
      <c r="J212" s="28"/>
    </row>
    <row r="213" spans="2:10" x14ac:dyDescent="0.25">
      <c r="B213" s="34" t="s">
        <v>215</v>
      </c>
      <c r="C213" s="39" t="s">
        <v>216</v>
      </c>
      <c r="D213" s="29">
        <v>1</v>
      </c>
      <c r="E213" s="25">
        <v>14520</v>
      </c>
      <c r="G213" s="28"/>
      <c r="I213" s="27"/>
      <c r="J213" s="28"/>
    </row>
    <row r="214" spans="2:10" x14ac:dyDescent="0.25">
      <c r="B214" s="34" t="s">
        <v>306</v>
      </c>
      <c r="C214" s="39" t="s">
        <v>307</v>
      </c>
      <c r="D214" s="29">
        <v>2</v>
      </c>
      <c r="E214" s="25">
        <v>7271.28</v>
      </c>
      <c r="G214" s="28"/>
      <c r="I214" s="27"/>
      <c r="J214" s="28"/>
    </row>
    <row r="215" spans="2:10" x14ac:dyDescent="0.25">
      <c r="B215" s="34" t="s">
        <v>608</v>
      </c>
      <c r="C215" s="39" t="s">
        <v>609</v>
      </c>
      <c r="D215" s="29">
        <v>3</v>
      </c>
      <c r="E215" s="25">
        <v>38773.67</v>
      </c>
      <c r="G215" s="28"/>
      <c r="I215" s="27"/>
      <c r="J215" s="28"/>
    </row>
    <row r="216" spans="2:10" x14ac:dyDescent="0.25">
      <c r="B216" s="34" t="s">
        <v>523</v>
      </c>
      <c r="C216" s="39" t="s">
        <v>524</v>
      </c>
      <c r="D216" s="29">
        <v>1</v>
      </c>
      <c r="E216" s="25">
        <v>22322.29</v>
      </c>
      <c r="G216" s="28"/>
      <c r="I216" s="27"/>
      <c r="J216" s="28"/>
    </row>
    <row r="217" spans="2:10" x14ac:dyDescent="0.25">
      <c r="B217" s="34" t="s">
        <v>286</v>
      </c>
      <c r="C217" s="39" t="s">
        <v>287</v>
      </c>
      <c r="D217" s="29">
        <v>3</v>
      </c>
      <c r="E217" s="25">
        <v>4025.07</v>
      </c>
      <c r="G217" s="28"/>
      <c r="I217" s="27"/>
      <c r="J217" s="28"/>
    </row>
    <row r="218" spans="2:10" x14ac:dyDescent="0.25">
      <c r="B218" s="34" t="s">
        <v>412</v>
      </c>
      <c r="C218" s="39" t="s">
        <v>413</v>
      </c>
      <c r="D218" s="29">
        <v>1</v>
      </c>
      <c r="E218" s="25">
        <v>12705</v>
      </c>
      <c r="G218" s="28"/>
      <c r="I218" s="27"/>
      <c r="J218" s="28"/>
    </row>
    <row r="219" spans="2:10" x14ac:dyDescent="0.25">
      <c r="B219" s="34" t="s">
        <v>213</v>
      </c>
      <c r="C219" s="39" t="s">
        <v>214</v>
      </c>
      <c r="D219" s="29">
        <v>1</v>
      </c>
      <c r="E219" s="25">
        <v>4840</v>
      </c>
      <c r="G219" s="28"/>
      <c r="I219" s="27"/>
      <c r="J219" s="28"/>
    </row>
    <row r="220" spans="2:10" x14ac:dyDescent="0.25">
      <c r="B220" s="34" t="s">
        <v>178</v>
      </c>
      <c r="C220" s="39" t="s">
        <v>179</v>
      </c>
      <c r="D220" s="29">
        <v>6</v>
      </c>
      <c r="E220" s="25">
        <v>50309.01</v>
      </c>
      <c r="G220" s="28"/>
      <c r="I220" s="27"/>
      <c r="J220" s="28"/>
    </row>
    <row r="221" spans="2:10" x14ac:dyDescent="0.25">
      <c r="B221" s="34" t="s">
        <v>357</v>
      </c>
      <c r="C221" s="39" t="s">
        <v>358</v>
      </c>
      <c r="D221" s="29">
        <v>1</v>
      </c>
      <c r="E221" s="25">
        <v>17877.75</v>
      </c>
      <c r="G221" s="28"/>
      <c r="I221" s="27"/>
      <c r="J221" s="28"/>
    </row>
    <row r="222" spans="2:10" x14ac:dyDescent="0.25">
      <c r="B222" s="34" t="s">
        <v>438</v>
      </c>
      <c r="C222" s="39" t="s">
        <v>439</v>
      </c>
      <c r="D222" s="29">
        <v>1</v>
      </c>
      <c r="E222" s="25">
        <v>3973.11</v>
      </c>
      <c r="G222" s="28"/>
      <c r="I222" s="27"/>
      <c r="J222" s="28"/>
    </row>
    <row r="223" spans="2:10" x14ac:dyDescent="0.25">
      <c r="B223" s="34" t="s">
        <v>693</v>
      </c>
      <c r="C223" s="39" t="s">
        <v>694</v>
      </c>
      <c r="D223" s="29">
        <v>5</v>
      </c>
      <c r="E223" s="25">
        <v>30672.29</v>
      </c>
      <c r="G223" s="28"/>
      <c r="I223" s="27"/>
      <c r="J223" s="28"/>
    </row>
    <row r="224" spans="2:10" x14ac:dyDescent="0.25">
      <c r="B224" s="34" t="s">
        <v>564</v>
      </c>
      <c r="C224" s="39" t="s">
        <v>565</v>
      </c>
      <c r="D224" s="29">
        <f>2+2</f>
        <v>4</v>
      </c>
      <c r="E224" s="25">
        <f>22469.7+146449.68</f>
        <v>168919.38</v>
      </c>
      <c r="G224" s="28"/>
      <c r="I224" s="27"/>
      <c r="J224" s="28"/>
    </row>
    <row r="225" spans="2:10" x14ac:dyDescent="0.25">
      <c r="B225" s="34" t="s">
        <v>182</v>
      </c>
      <c r="C225" s="39" t="s">
        <v>183</v>
      </c>
      <c r="D225" s="29">
        <v>1</v>
      </c>
      <c r="E225" s="25">
        <v>17711.96</v>
      </c>
      <c r="G225" s="28"/>
      <c r="I225" s="27"/>
      <c r="J225" s="28"/>
    </row>
    <row r="226" spans="2:10" x14ac:dyDescent="0.25">
      <c r="B226" s="34" t="s">
        <v>742</v>
      </c>
      <c r="C226" s="39" t="s">
        <v>743</v>
      </c>
      <c r="D226" s="29">
        <v>1</v>
      </c>
      <c r="E226" s="25">
        <v>260</v>
      </c>
      <c r="G226" s="28"/>
      <c r="I226" s="27"/>
      <c r="J226" s="28"/>
    </row>
    <row r="227" spans="2:10" x14ac:dyDescent="0.25">
      <c r="B227" s="34" t="s">
        <v>314</v>
      </c>
      <c r="C227" s="39" t="s">
        <v>315</v>
      </c>
      <c r="D227" s="29">
        <f>1+1</f>
        <v>2</v>
      </c>
      <c r="E227" s="25">
        <f>17242.5+108473.11</f>
        <v>125715.61</v>
      </c>
      <c r="G227" s="28"/>
      <c r="I227" s="27"/>
      <c r="J227" s="28"/>
    </row>
    <row r="228" spans="2:10" x14ac:dyDescent="0.25">
      <c r="B228" s="34" t="s">
        <v>733</v>
      </c>
      <c r="C228" s="39" t="s">
        <v>734</v>
      </c>
      <c r="D228" s="29">
        <v>1</v>
      </c>
      <c r="E228" s="25">
        <v>2758.8</v>
      </c>
      <c r="G228" s="28"/>
      <c r="I228" s="27"/>
      <c r="J228" s="28"/>
    </row>
    <row r="229" spans="2:10" x14ac:dyDescent="0.25">
      <c r="B229" s="34" t="s">
        <v>424</v>
      </c>
      <c r="C229" s="39" t="s">
        <v>425</v>
      </c>
      <c r="D229" s="29">
        <v>1</v>
      </c>
      <c r="E229" s="25">
        <v>12100</v>
      </c>
      <c r="G229" s="28"/>
      <c r="I229" s="27"/>
      <c r="J229" s="28"/>
    </row>
    <row r="230" spans="2:10" x14ac:dyDescent="0.25">
      <c r="B230" s="34" t="s">
        <v>574</v>
      </c>
      <c r="C230" s="39" t="s">
        <v>575</v>
      </c>
      <c r="D230" s="29">
        <v>1</v>
      </c>
      <c r="E230" s="25">
        <v>4110.42</v>
      </c>
      <c r="G230" s="28"/>
      <c r="I230" s="27"/>
      <c r="J230" s="28"/>
    </row>
    <row r="231" spans="2:10" x14ac:dyDescent="0.25">
      <c r="B231" s="34" t="s">
        <v>145</v>
      </c>
      <c r="C231" s="39" t="s">
        <v>146</v>
      </c>
      <c r="D231" s="29">
        <v>1</v>
      </c>
      <c r="E231" s="25">
        <v>3202.96</v>
      </c>
      <c r="G231" s="28"/>
      <c r="I231" s="27"/>
      <c r="J231" s="28"/>
    </row>
    <row r="232" spans="2:10" x14ac:dyDescent="0.25">
      <c r="B232" s="34" t="s">
        <v>51</v>
      </c>
      <c r="C232" s="39" t="s">
        <v>52</v>
      </c>
      <c r="D232" s="29">
        <v>1</v>
      </c>
      <c r="E232" s="24">
        <v>4710.6499999999996</v>
      </c>
      <c r="G232" s="28"/>
      <c r="I232" s="27"/>
      <c r="J232" s="28"/>
    </row>
    <row r="233" spans="2:10" x14ac:dyDescent="0.25">
      <c r="B233" s="34" t="s">
        <v>233</v>
      </c>
      <c r="C233" s="39" t="s">
        <v>234</v>
      </c>
      <c r="D233" s="29">
        <v>1</v>
      </c>
      <c r="E233" s="25">
        <v>3435.8</v>
      </c>
      <c r="G233" s="28"/>
      <c r="I233" s="27"/>
      <c r="J233" s="28"/>
    </row>
    <row r="234" spans="2:10" x14ac:dyDescent="0.25">
      <c r="B234" s="34" t="s">
        <v>720</v>
      </c>
      <c r="C234" s="39" t="s">
        <v>721</v>
      </c>
      <c r="D234" s="29">
        <v>1</v>
      </c>
      <c r="E234" s="25">
        <v>18135.12</v>
      </c>
      <c r="G234" s="28"/>
      <c r="I234" s="27"/>
      <c r="J234" s="28"/>
    </row>
    <row r="235" spans="2:10" x14ac:dyDescent="0.25">
      <c r="B235" s="34" t="s">
        <v>715</v>
      </c>
      <c r="C235" s="39" t="s">
        <v>716</v>
      </c>
      <c r="D235" s="29">
        <v>3</v>
      </c>
      <c r="E235" s="25">
        <v>14219.92</v>
      </c>
      <c r="G235" s="28"/>
      <c r="I235" s="27"/>
      <c r="J235" s="28"/>
    </row>
    <row r="236" spans="2:10" x14ac:dyDescent="0.25">
      <c r="B236" s="34" t="s">
        <v>372</v>
      </c>
      <c r="C236" s="39" t="s">
        <v>373</v>
      </c>
      <c r="D236" s="29">
        <v>1</v>
      </c>
      <c r="E236" s="25">
        <v>1742.4</v>
      </c>
      <c r="G236" s="28"/>
      <c r="I236" s="27"/>
      <c r="J236" s="28"/>
    </row>
    <row r="237" spans="2:10" x14ac:dyDescent="0.25">
      <c r="B237" s="34" t="s">
        <v>231</v>
      </c>
      <c r="C237" s="39" t="s">
        <v>232</v>
      </c>
      <c r="D237" s="29">
        <f>13+1</f>
        <v>14</v>
      </c>
      <c r="E237" s="25">
        <f>51584.67+617.1</f>
        <v>52201.77</v>
      </c>
      <c r="G237" s="28"/>
      <c r="I237" s="27"/>
      <c r="J237" s="28"/>
    </row>
    <row r="238" spans="2:10" x14ac:dyDescent="0.25">
      <c r="B238" s="34" t="s">
        <v>541</v>
      </c>
      <c r="C238" s="39" t="s">
        <v>542</v>
      </c>
      <c r="D238" s="29">
        <v>1</v>
      </c>
      <c r="E238" s="25">
        <v>159.78</v>
      </c>
      <c r="G238" s="28"/>
      <c r="I238" s="27"/>
      <c r="J238" s="28"/>
    </row>
    <row r="239" spans="2:10" x14ac:dyDescent="0.25">
      <c r="B239" s="34" t="s">
        <v>276</v>
      </c>
      <c r="C239" s="39" t="s">
        <v>277</v>
      </c>
      <c r="D239" s="29">
        <v>1</v>
      </c>
      <c r="E239" s="25">
        <v>605</v>
      </c>
      <c r="G239" s="28"/>
      <c r="I239" s="27"/>
      <c r="J239" s="28"/>
    </row>
    <row r="240" spans="2:10" x14ac:dyDescent="0.25">
      <c r="B240" s="34" t="s">
        <v>576</v>
      </c>
      <c r="C240" s="39" t="s">
        <v>577</v>
      </c>
      <c r="D240" s="29">
        <v>1</v>
      </c>
      <c r="E240" s="25">
        <v>18033.84</v>
      </c>
      <c r="G240" s="28"/>
      <c r="I240" s="27"/>
      <c r="J240" s="28"/>
    </row>
    <row r="241" spans="2:10" x14ac:dyDescent="0.25">
      <c r="B241" s="34" t="s">
        <v>543</v>
      </c>
      <c r="C241" s="39" t="s">
        <v>544</v>
      </c>
      <c r="D241" s="29">
        <v>3</v>
      </c>
      <c r="E241" s="25">
        <v>2783</v>
      </c>
      <c r="G241" s="28"/>
      <c r="I241" s="27"/>
      <c r="J241" s="28"/>
    </row>
    <row r="242" spans="2:10" x14ac:dyDescent="0.25">
      <c r="B242" s="34" t="s">
        <v>444</v>
      </c>
      <c r="C242" s="39" t="s">
        <v>445</v>
      </c>
      <c r="D242" s="29">
        <f>1+1</f>
        <v>2</v>
      </c>
      <c r="E242" s="25">
        <f>4172.08+1911.8</f>
        <v>6083.88</v>
      </c>
      <c r="G242" s="28"/>
      <c r="I242" s="27"/>
      <c r="J242" s="28"/>
    </row>
    <row r="243" spans="2:10" x14ac:dyDescent="0.25">
      <c r="B243" s="34" t="s">
        <v>11</v>
      </c>
      <c r="C243" s="39" t="s">
        <v>12</v>
      </c>
      <c r="D243" s="29">
        <v>2</v>
      </c>
      <c r="E243" s="25">
        <v>3642.1</v>
      </c>
      <c r="G243" s="28"/>
      <c r="I243" s="27"/>
      <c r="J243" s="28"/>
    </row>
    <row r="244" spans="2:10" x14ac:dyDescent="0.25">
      <c r="B244" s="34" t="s">
        <v>377</v>
      </c>
      <c r="C244" s="39" t="s">
        <v>378</v>
      </c>
      <c r="D244" s="29">
        <v>1</v>
      </c>
      <c r="E244" s="25">
        <v>348.48</v>
      </c>
      <c r="G244" s="28"/>
      <c r="I244" s="27"/>
      <c r="J244" s="28"/>
    </row>
    <row r="245" spans="2:10" x14ac:dyDescent="0.25">
      <c r="B245" s="34" t="s">
        <v>363</v>
      </c>
      <c r="C245" s="39" t="s">
        <v>364</v>
      </c>
      <c r="D245" s="29">
        <v>1</v>
      </c>
      <c r="E245" s="25">
        <v>14213.68</v>
      </c>
      <c r="G245" s="28"/>
      <c r="I245" s="27"/>
      <c r="J245" s="28"/>
    </row>
    <row r="246" spans="2:10" x14ac:dyDescent="0.25">
      <c r="B246" s="34" t="s">
        <v>468</v>
      </c>
      <c r="C246" s="39" t="s">
        <v>469</v>
      </c>
      <c r="D246" s="29">
        <v>1</v>
      </c>
      <c r="E246" s="25">
        <v>27781.09</v>
      </c>
      <c r="G246" s="28"/>
      <c r="I246" s="27"/>
      <c r="J246" s="28"/>
    </row>
    <row r="247" spans="2:10" x14ac:dyDescent="0.25">
      <c r="B247" s="34" t="s">
        <v>512</v>
      </c>
      <c r="C247" s="39" t="s">
        <v>513</v>
      </c>
      <c r="D247" s="29">
        <v>2</v>
      </c>
      <c r="E247" s="25">
        <v>35675.53</v>
      </c>
      <c r="G247" s="28"/>
      <c r="I247" s="27"/>
      <c r="J247" s="28"/>
    </row>
    <row r="248" spans="2:10" x14ac:dyDescent="0.25">
      <c r="B248" s="34" t="s">
        <v>391</v>
      </c>
      <c r="C248" s="39" t="s">
        <v>392</v>
      </c>
      <c r="D248" s="29">
        <v>2</v>
      </c>
      <c r="E248" s="25">
        <v>11800.64</v>
      </c>
      <c r="G248" s="28"/>
      <c r="I248" s="27"/>
      <c r="J248" s="28"/>
    </row>
    <row r="249" spans="2:10" x14ac:dyDescent="0.25">
      <c r="B249" s="34" t="s">
        <v>509</v>
      </c>
      <c r="C249" s="39" t="s">
        <v>510</v>
      </c>
      <c r="D249" s="29">
        <v>1</v>
      </c>
      <c r="E249" s="25">
        <v>1266.94</v>
      </c>
      <c r="G249" s="28"/>
      <c r="I249" s="27"/>
      <c r="J249" s="28"/>
    </row>
    <row r="250" spans="2:10" x14ac:dyDescent="0.25">
      <c r="B250" s="34" t="s">
        <v>507</v>
      </c>
      <c r="C250" s="39" t="s">
        <v>508</v>
      </c>
      <c r="D250" s="29">
        <v>1</v>
      </c>
      <c r="E250" s="25">
        <v>136018.82999999999</v>
      </c>
      <c r="G250" s="28"/>
      <c r="I250" s="27"/>
      <c r="J250" s="28"/>
    </row>
    <row r="251" spans="2:10" x14ac:dyDescent="0.25">
      <c r="B251" s="34" t="s">
        <v>639</v>
      </c>
      <c r="C251" s="39" t="s">
        <v>640</v>
      </c>
      <c r="D251" s="29">
        <v>2</v>
      </c>
      <c r="E251" s="25">
        <v>25596.82</v>
      </c>
      <c r="G251" s="28"/>
      <c r="I251" s="27"/>
      <c r="J251" s="28"/>
    </row>
    <row r="252" spans="2:10" x14ac:dyDescent="0.25">
      <c r="B252" s="34" t="s">
        <v>39</v>
      </c>
      <c r="C252" s="39" t="s">
        <v>40</v>
      </c>
      <c r="D252" s="29">
        <v>2</v>
      </c>
      <c r="E252" s="24">
        <v>459</v>
      </c>
      <c r="G252" s="28"/>
      <c r="I252" s="27"/>
      <c r="J252" s="28"/>
    </row>
    <row r="253" spans="2:10" x14ac:dyDescent="0.25">
      <c r="B253" s="34" t="s">
        <v>196</v>
      </c>
      <c r="C253" s="39" t="s">
        <v>197</v>
      </c>
      <c r="D253" s="29">
        <v>6</v>
      </c>
      <c r="E253" s="25">
        <v>22135.190000000002</v>
      </c>
      <c r="G253" s="28"/>
      <c r="I253" s="27"/>
      <c r="J253" s="28"/>
    </row>
    <row r="254" spans="2:10" x14ac:dyDescent="0.25">
      <c r="B254" s="34" t="s">
        <v>270</v>
      </c>
      <c r="C254" s="39" t="s">
        <v>271</v>
      </c>
      <c r="D254" s="29">
        <v>2</v>
      </c>
      <c r="E254" s="25">
        <v>10943.04</v>
      </c>
      <c r="G254" s="28"/>
      <c r="I254" s="27"/>
      <c r="J254" s="28"/>
    </row>
    <row r="255" spans="2:10" x14ac:dyDescent="0.25">
      <c r="B255" s="34" t="s">
        <v>560</v>
      </c>
      <c r="C255" s="39" t="s">
        <v>561</v>
      </c>
      <c r="D255" s="29">
        <v>2</v>
      </c>
      <c r="E255" s="25">
        <v>3448.5</v>
      </c>
      <c r="G255" s="28"/>
      <c r="I255" s="27"/>
      <c r="J255" s="28"/>
    </row>
    <row r="256" spans="2:10" x14ac:dyDescent="0.25">
      <c r="B256" s="34" t="s">
        <v>246</v>
      </c>
      <c r="C256" s="39" t="s">
        <v>247</v>
      </c>
      <c r="D256" s="29">
        <v>1</v>
      </c>
      <c r="E256" s="25">
        <v>18150</v>
      </c>
      <c r="G256" s="28"/>
      <c r="I256" s="27"/>
      <c r="J256" s="28"/>
    </row>
    <row r="257" spans="2:10" x14ac:dyDescent="0.25">
      <c r="B257" s="34" t="s">
        <v>436</v>
      </c>
      <c r="C257" s="39" t="s">
        <v>437</v>
      </c>
      <c r="D257" s="29">
        <v>1</v>
      </c>
      <c r="E257" s="25">
        <v>699.38</v>
      </c>
      <c r="G257" s="28"/>
      <c r="I257" s="27"/>
      <c r="J257" s="28"/>
    </row>
    <row r="258" spans="2:10" x14ac:dyDescent="0.25">
      <c r="B258" s="34" t="s">
        <v>404</v>
      </c>
      <c r="C258" s="39" t="s">
        <v>405</v>
      </c>
      <c r="D258" s="29">
        <v>1</v>
      </c>
      <c r="E258" s="25">
        <v>47410.74</v>
      </c>
      <c r="G258" s="28"/>
      <c r="I258" s="27"/>
      <c r="J258" s="28"/>
    </row>
    <row r="259" spans="2:10" x14ac:dyDescent="0.25">
      <c r="B259" s="34" t="s">
        <v>155</v>
      </c>
      <c r="C259" s="39" t="s">
        <v>156</v>
      </c>
      <c r="D259" s="29">
        <v>10</v>
      </c>
      <c r="E259" s="25">
        <v>37316.230000000003</v>
      </c>
      <c r="G259" s="28"/>
      <c r="I259" s="27"/>
      <c r="J259" s="28"/>
    </row>
    <row r="260" spans="2:10" x14ac:dyDescent="0.25">
      <c r="B260" s="34" t="s">
        <v>13</v>
      </c>
      <c r="C260" s="39" t="s">
        <v>14</v>
      </c>
      <c r="D260" s="29">
        <v>7</v>
      </c>
      <c r="E260" s="24">
        <v>8295.7800000000007</v>
      </c>
      <c r="G260" s="28"/>
      <c r="I260" s="27"/>
      <c r="J260" s="28"/>
    </row>
    <row r="261" spans="2:10" x14ac:dyDescent="0.25">
      <c r="B261" s="34" t="s">
        <v>429</v>
      </c>
      <c r="C261" s="39" t="s">
        <v>430</v>
      </c>
      <c r="D261" s="29">
        <v>1</v>
      </c>
      <c r="E261" s="25">
        <v>81.599999999999994</v>
      </c>
      <c r="G261" s="28"/>
      <c r="I261" s="27"/>
      <c r="J261" s="28"/>
    </row>
    <row r="262" spans="2:10" x14ac:dyDescent="0.25">
      <c r="B262" s="34" t="s">
        <v>626</v>
      </c>
      <c r="C262" s="39" t="s">
        <v>627</v>
      </c>
      <c r="D262" s="29">
        <v>1</v>
      </c>
      <c r="E262" s="25">
        <v>1633.5</v>
      </c>
      <c r="G262" s="28"/>
      <c r="I262" s="27"/>
      <c r="J262" s="28"/>
    </row>
    <row r="263" spans="2:10" x14ac:dyDescent="0.25">
      <c r="B263" s="34" t="s">
        <v>248</v>
      </c>
      <c r="C263" s="39" t="s">
        <v>249</v>
      </c>
      <c r="D263" s="29">
        <v>1</v>
      </c>
      <c r="E263" s="25">
        <v>209.71</v>
      </c>
      <c r="G263" s="28"/>
      <c r="I263" s="27"/>
      <c r="J263" s="28"/>
    </row>
    <row r="264" spans="2:10" x14ac:dyDescent="0.25">
      <c r="B264" s="34" t="s">
        <v>606</v>
      </c>
      <c r="C264" s="39" t="s">
        <v>607</v>
      </c>
      <c r="D264" s="29">
        <v>2</v>
      </c>
      <c r="E264" s="25">
        <v>13310</v>
      </c>
      <c r="G264" s="28"/>
      <c r="I264" s="27"/>
      <c r="J264" s="28"/>
    </row>
    <row r="265" spans="2:10" x14ac:dyDescent="0.25">
      <c r="B265" s="34" t="s">
        <v>387</v>
      </c>
      <c r="C265" s="39" t="s">
        <v>388</v>
      </c>
      <c r="D265" s="29">
        <v>2</v>
      </c>
      <c r="E265" s="25">
        <v>18089.5</v>
      </c>
      <c r="G265" s="28"/>
      <c r="I265" s="27"/>
      <c r="J265" s="28"/>
    </row>
    <row r="266" spans="2:10" x14ac:dyDescent="0.25">
      <c r="B266" s="34" t="s">
        <v>299</v>
      </c>
      <c r="C266" s="39" t="s">
        <v>300</v>
      </c>
      <c r="D266" s="29">
        <v>1</v>
      </c>
      <c r="E266" s="25">
        <v>544.5</v>
      </c>
      <c r="G266" s="28"/>
      <c r="I266" s="27"/>
      <c r="J266" s="28"/>
    </row>
    <row r="267" spans="2:10" x14ac:dyDescent="0.25">
      <c r="B267" s="34" t="s">
        <v>673</v>
      </c>
      <c r="C267" s="39" t="s">
        <v>674</v>
      </c>
      <c r="D267" s="29">
        <f>2+1</f>
        <v>3</v>
      </c>
      <c r="E267" s="25">
        <f>13102.52+35610.09</f>
        <v>48712.61</v>
      </c>
      <c r="G267" s="28"/>
      <c r="I267" s="27"/>
      <c r="J267" s="28"/>
    </row>
    <row r="268" spans="2:10" x14ac:dyDescent="0.25">
      <c r="B268" s="34" t="s">
        <v>168</v>
      </c>
      <c r="C268" s="39" t="s">
        <v>169</v>
      </c>
      <c r="D268" s="29">
        <v>2</v>
      </c>
      <c r="E268" s="25">
        <v>7623</v>
      </c>
      <c r="G268" s="28"/>
      <c r="I268" s="27"/>
      <c r="J268" s="28"/>
    </row>
    <row r="269" spans="2:10" x14ac:dyDescent="0.25">
      <c r="B269" s="34" t="s">
        <v>143</v>
      </c>
      <c r="C269" s="39" t="s">
        <v>144</v>
      </c>
      <c r="D269" s="29">
        <v>3</v>
      </c>
      <c r="E269" s="25">
        <v>15000</v>
      </c>
      <c r="G269" s="28"/>
      <c r="I269" s="27"/>
      <c r="J269" s="28"/>
    </row>
    <row r="270" spans="2:10" x14ac:dyDescent="0.25">
      <c r="B270" s="34" t="s">
        <v>410</v>
      </c>
      <c r="C270" s="39" t="s">
        <v>411</v>
      </c>
      <c r="D270" s="29">
        <v>3</v>
      </c>
      <c r="E270" s="25">
        <v>3880.4399999999996</v>
      </c>
      <c r="G270" s="28"/>
      <c r="I270" s="27"/>
      <c r="J270" s="28"/>
    </row>
    <row r="271" spans="2:10" x14ac:dyDescent="0.25">
      <c r="B271" s="34" t="s">
        <v>324</v>
      </c>
      <c r="C271" s="39" t="s">
        <v>325</v>
      </c>
      <c r="D271" s="29">
        <v>1</v>
      </c>
      <c r="E271" s="25">
        <v>1608.09</v>
      </c>
      <c r="G271" s="28"/>
      <c r="I271" s="27"/>
      <c r="J271" s="28"/>
    </row>
    <row r="272" spans="2:10" x14ac:dyDescent="0.25">
      <c r="B272" s="34" t="s">
        <v>482</v>
      </c>
      <c r="C272" s="39" t="s">
        <v>483</v>
      </c>
      <c r="D272" s="29">
        <v>2</v>
      </c>
      <c r="E272" s="25">
        <v>18041.099999999999</v>
      </c>
      <c r="G272" s="28"/>
      <c r="I272" s="27"/>
      <c r="J272" s="28"/>
    </row>
    <row r="273" spans="2:10" x14ac:dyDescent="0.25">
      <c r="B273" s="34" t="s">
        <v>529</v>
      </c>
      <c r="C273" s="39" t="s">
        <v>530</v>
      </c>
      <c r="D273" s="29">
        <v>1</v>
      </c>
      <c r="E273" s="25">
        <v>978.76</v>
      </c>
      <c r="G273" s="28"/>
      <c r="I273" s="27"/>
      <c r="J273" s="28"/>
    </row>
    <row r="274" spans="2:10" x14ac:dyDescent="0.25">
      <c r="B274" s="34" t="s">
        <v>204</v>
      </c>
      <c r="C274" s="39" t="s">
        <v>205</v>
      </c>
      <c r="D274" s="29">
        <v>1</v>
      </c>
      <c r="E274" s="25">
        <v>4912.6000000000004</v>
      </c>
      <c r="G274" s="28"/>
      <c r="I274" s="27"/>
      <c r="J274" s="28"/>
    </row>
    <row r="275" spans="2:10" x14ac:dyDescent="0.25">
      <c r="B275" s="34" t="s">
        <v>698</v>
      </c>
      <c r="C275" s="39" t="s">
        <v>699</v>
      </c>
      <c r="D275" s="29">
        <v>1</v>
      </c>
      <c r="E275" s="25">
        <v>6292</v>
      </c>
      <c r="G275" s="28"/>
      <c r="I275" s="27"/>
      <c r="J275" s="28"/>
    </row>
    <row r="276" spans="2:10" x14ac:dyDescent="0.25">
      <c r="B276" s="34" t="s">
        <v>284</v>
      </c>
      <c r="C276" s="39" t="s">
        <v>285</v>
      </c>
      <c r="D276" s="29">
        <v>1</v>
      </c>
      <c r="E276" s="25">
        <v>18029</v>
      </c>
      <c r="G276" s="28"/>
      <c r="I276" s="27"/>
      <c r="J276" s="28"/>
    </row>
    <row r="277" spans="2:10" x14ac:dyDescent="0.25">
      <c r="B277" s="34" t="s">
        <v>152</v>
      </c>
      <c r="C277" s="39" t="s">
        <v>153</v>
      </c>
      <c r="D277" s="29">
        <v>2</v>
      </c>
      <c r="E277" s="25">
        <v>7196.5</v>
      </c>
      <c r="G277" s="28"/>
      <c r="I277" s="27"/>
      <c r="J277" s="28"/>
    </row>
    <row r="278" spans="2:10" x14ac:dyDescent="0.25">
      <c r="B278" s="34" t="s">
        <v>174</v>
      </c>
      <c r="C278" s="39" t="s">
        <v>175</v>
      </c>
      <c r="D278" s="29">
        <v>1</v>
      </c>
      <c r="E278" s="25">
        <v>423.5</v>
      </c>
      <c r="G278" s="28"/>
      <c r="I278" s="27"/>
      <c r="J278" s="28"/>
    </row>
    <row r="279" spans="2:10" x14ac:dyDescent="0.25">
      <c r="B279" s="34" t="s">
        <v>653</v>
      </c>
      <c r="C279" s="39" t="s">
        <v>654</v>
      </c>
      <c r="D279" s="29">
        <v>1</v>
      </c>
      <c r="E279" s="25">
        <v>1099.8900000000001</v>
      </c>
      <c r="G279" s="28"/>
      <c r="I279" s="27"/>
      <c r="J279" s="28"/>
    </row>
    <row r="280" spans="2:10" x14ac:dyDescent="0.25">
      <c r="B280" s="34" t="s">
        <v>420</v>
      </c>
      <c r="C280" s="39" t="s">
        <v>421</v>
      </c>
      <c r="D280" s="29">
        <v>1</v>
      </c>
      <c r="E280" s="25">
        <v>14168.11</v>
      </c>
      <c r="G280" s="28"/>
      <c r="I280" s="27"/>
      <c r="J280" s="28"/>
    </row>
    <row r="281" spans="2:10" x14ac:dyDescent="0.25">
      <c r="B281" s="34" t="s">
        <v>254</v>
      </c>
      <c r="C281" s="39" t="s">
        <v>255</v>
      </c>
      <c r="D281" s="29">
        <v>2</v>
      </c>
      <c r="E281" s="25">
        <v>6364.6</v>
      </c>
      <c r="G281" s="28"/>
      <c r="I281" s="27"/>
      <c r="J281" s="28"/>
    </row>
    <row r="282" spans="2:10" x14ac:dyDescent="0.25">
      <c r="B282" s="34" t="s">
        <v>240</v>
      </c>
      <c r="C282" s="39" t="s">
        <v>241</v>
      </c>
      <c r="D282" s="29">
        <v>1</v>
      </c>
      <c r="E282" s="25">
        <v>8181.72</v>
      </c>
      <c r="G282" s="28"/>
      <c r="I282" s="27"/>
      <c r="J282" s="28"/>
    </row>
    <row r="283" spans="2:10" x14ac:dyDescent="0.25">
      <c r="B283" s="34" t="s">
        <v>568</v>
      </c>
      <c r="C283" s="39" t="s">
        <v>569</v>
      </c>
      <c r="D283" s="29">
        <v>1</v>
      </c>
      <c r="E283" s="25">
        <v>17545</v>
      </c>
      <c r="G283" s="28"/>
      <c r="I283" s="27"/>
      <c r="J283" s="28"/>
    </row>
    <row r="284" spans="2:10" x14ac:dyDescent="0.25">
      <c r="B284" s="34" t="s">
        <v>456</v>
      </c>
      <c r="C284" s="39" t="s">
        <v>457</v>
      </c>
      <c r="D284" s="29">
        <v>1</v>
      </c>
      <c r="E284" s="25">
        <v>18068.54</v>
      </c>
      <c r="G284" s="28"/>
      <c r="I284" s="27"/>
      <c r="J284" s="28"/>
    </row>
    <row r="285" spans="2:10" x14ac:dyDescent="0.25">
      <c r="B285" s="34" t="s">
        <v>740</v>
      </c>
      <c r="C285" s="39" t="s">
        <v>741</v>
      </c>
      <c r="D285" s="29">
        <v>1</v>
      </c>
      <c r="E285" s="25">
        <v>1200</v>
      </c>
      <c r="G285" s="28"/>
      <c r="I285" s="27"/>
      <c r="J285" s="28"/>
    </row>
    <row r="286" spans="2:10" x14ac:dyDescent="0.25">
      <c r="B286" s="34" t="s">
        <v>440</v>
      </c>
      <c r="C286" s="39" t="s">
        <v>441</v>
      </c>
      <c r="D286" s="29">
        <v>1</v>
      </c>
      <c r="E286" s="25">
        <v>1563.32</v>
      </c>
      <c r="G286" s="28"/>
      <c r="I286" s="27"/>
      <c r="J286" s="28"/>
    </row>
    <row r="287" spans="2:10" x14ac:dyDescent="0.25">
      <c r="B287" s="34" t="s">
        <v>679</v>
      </c>
      <c r="C287" s="39" t="s">
        <v>680</v>
      </c>
      <c r="D287" s="29">
        <f>3+2</f>
        <v>5</v>
      </c>
      <c r="E287" s="25">
        <f>1119.25+1058.75</f>
        <v>2178</v>
      </c>
      <c r="G287" s="28"/>
      <c r="I287" s="27"/>
      <c r="J287" s="28"/>
    </row>
    <row r="288" spans="2:10" x14ac:dyDescent="0.25">
      <c r="B288" s="34" t="s">
        <v>600</v>
      </c>
      <c r="C288" s="39" t="s">
        <v>601</v>
      </c>
      <c r="D288" s="29">
        <v>2</v>
      </c>
      <c r="E288" s="25">
        <v>17623.650000000001</v>
      </c>
      <c r="G288" s="28"/>
      <c r="I288" s="27"/>
      <c r="J288" s="28"/>
    </row>
    <row r="289" spans="2:10" x14ac:dyDescent="0.25">
      <c r="B289" s="34" t="s">
        <v>9</v>
      </c>
      <c r="C289" s="39" t="s">
        <v>10</v>
      </c>
      <c r="D289" s="29">
        <v>1</v>
      </c>
      <c r="E289" s="24">
        <v>847</v>
      </c>
      <c r="G289" s="28"/>
      <c r="I289" s="27"/>
      <c r="J289" s="28"/>
    </row>
    <row r="290" spans="2:10" x14ac:dyDescent="0.25">
      <c r="B290" s="34" t="s">
        <v>458</v>
      </c>
      <c r="C290" s="39" t="s">
        <v>459</v>
      </c>
      <c r="D290" s="29">
        <v>3</v>
      </c>
      <c r="E290" s="25">
        <v>17460.3</v>
      </c>
      <c r="G290" s="28"/>
      <c r="I290" s="27"/>
      <c r="J290" s="28"/>
    </row>
    <row r="291" spans="2:10" x14ac:dyDescent="0.25">
      <c r="B291" s="34" t="s">
        <v>322</v>
      </c>
      <c r="C291" s="39" t="s">
        <v>323</v>
      </c>
      <c r="D291" s="29">
        <v>2</v>
      </c>
      <c r="E291" s="25">
        <v>3585.23</v>
      </c>
      <c r="G291" s="28"/>
      <c r="I291" s="27"/>
      <c r="J291" s="28"/>
    </row>
    <row r="292" spans="2:10" x14ac:dyDescent="0.25">
      <c r="B292" s="34" t="s">
        <v>531</v>
      </c>
      <c r="C292" s="39" t="s">
        <v>532</v>
      </c>
      <c r="D292" s="29">
        <v>1</v>
      </c>
      <c r="E292" s="24">
        <v>34281.42</v>
      </c>
      <c r="G292" s="28"/>
      <c r="I292" s="27"/>
      <c r="J292" s="28"/>
    </row>
    <row r="293" spans="2:10" x14ac:dyDescent="0.25">
      <c r="B293" s="34" t="s">
        <v>490</v>
      </c>
      <c r="C293" s="39" t="s">
        <v>491</v>
      </c>
      <c r="D293" s="29">
        <v>1</v>
      </c>
      <c r="E293" s="25">
        <v>69</v>
      </c>
      <c r="G293" s="28"/>
      <c r="I293" s="27"/>
      <c r="J293" s="28"/>
    </row>
    <row r="294" spans="2:10" x14ac:dyDescent="0.25">
      <c r="B294" s="34" t="s">
        <v>422</v>
      </c>
      <c r="C294" s="39" t="s">
        <v>423</v>
      </c>
      <c r="D294" s="29">
        <v>1</v>
      </c>
      <c r="E294" s="25">
        <v>484</v>
      </c>
      <c r="G294" s="28"/>
      <c r="I294" s="27"/>
      <c r="J294" s="28"/>
    </row>
    <row r="295" spans="2:10" x14ac:dyDescent="0.25">
      <c r="B295" s="34" t="s">
        <v>460</v>
      </c>
      <c r="C295" s="39" t="s">
        <v>461</v>
      </c>
      <c r="D295" s="29">
        <v>1</v>
      </c>
      <c r="E295" s="25">
        <v>374.75</v>
      </c>
      <c r="G295" s="28"/>
      <c r="I295" s="27"/>
      <c r="J295" s="28"/>
    </row>
    <row r="296" spans="2:10" x14ac:dyDescent="0.25">
      <c r="B296" s="34" t="s">
        <v>44</v>
      </c>
      <c r="C296" s="39" t="s">
        <v>45</v>
      </c>
      <c r="D296" s="29">
        <v>2</v>
      </c>
      <c r="E296" s="24">
        <v>512.06999999999994</v>
      </c>
      <c r="G296" s="28"/>
      <c r="I296" s="27"/>
      <c r="J296" s="28"/>
    </row>
    <row r="297" spans="2:10" x14ac:dyDescent="0.25">
      <c r="B297" s="34" t="s">
        <v>516</v>
      </c>
      <c r="C297" s="39" t="s">
        <v>517</v>
      </c>
      <c r="D297" s="29">
        <v>1</v>
      </c>
      <c r="E297" s="25">
        <v>834.9</v>
      </c>
      <c r="G297" s="28"/>
      <c r="I297" s="27"/>
      <c r="J297" s="28"/>
    </row>
    <row r="298" spans="2:10" x14ac:dyDescent="0.25">
      <c r="B298" s="34" t="s">
        <v>702</v>
      </c>
      <c r="C298" s="39" t="s">
        <v>703</v>
      </c>
      <c r="D298" s="29">
        <v>2</v>
      </c>
      <c r="E298" s="25">
        <v>7934.13</v>
      </c>
      <c r="G298" s="28"/>
      <c r="I298" s="27"/>
      <c r="J298" s="28"/>
    </row>
    <row r="299" spans="2:10" x14ac:dyDescent="0.25">
      <c r="B299" s="34" t="s">
        <v>308</v>
      </c>
      <c r="C299" s="39" t="s">
        <v>309</v>
      </c>
      <c r="D299" s="29">
        <v>2</v>
      </c>
      <c r="E299" s="25">
        <v>4660.92</v>
      </c>
      <c r="G299" s="28"/>
      <c r="I299" s="27"/>
      <c r="J299" s="28"/>
    </row>
    <row r="300" spans="2:10" x14ac:dyDescent="0.25">
      <c r="B300" s="34" t="s">
        <v>225</v>
      </c>
      <c r="C300" s="39" t="s">
        <v>226</v>
      </c>
      <c r="D300" s="29">
        <v>2</v>
      </c>
      <c r="E300" s="25">
        <v>17666</v>
      </c>
      <c r="G300" s="28"/>
      <c r="I300" s="27"/>
      <c r="J300" s="28"/>
    </row>
    <row r="301" spans="2:10" x14ac:dyDescent="0.25">
      <c r="B301" s="34" t="s">
        <v>278</v>
      </c>
      <c r="C301" s="39" t="s">
        <v>279</v>
      </c>
      <c r="D301" s="29">
        <v>3</v>
      </c>
      <c r="E301" s="25">
        <v>4399.0200000000004</v>
      </c>
      <c r="G301" s="28"/>
      <c r="I301" s="27"/>
      <c r="J301" s="28"/>
    </row>
    <row r="302" spans="2:10" x14ac:dyDescent="0.25">
      <c r="B302" s="34" t="s">
        <v>514</v>
      </c>
      <c r="C302" s="39" t="s">
        <v>515</v>
      </c>
      <c r="D302" s="29">
        <v>2</v>
      </c>
      <c r="E302" s="25">
        <v>10088.790000000001</v>
      </c>
      <c r="G302" s="28"/>
      <c r="I302" s="27"/>
      <c r="J302" s="28"/>
    </row>
    <row r="303" spans="2:10" x14ac:dyDescent="0.25">
      <c r="B303" s="34" t="s">
        <v>448</v>
      </c>
      <c r="C303" s="39" t="s">
        <v>449</v>
      </c>
      <c r="D303" s="29">
        <v>1</v>
      </c>
      <c r="E303" s="25">
        <v>186.3</v>
      </c>
      <c r="G303" s="28"/>
      <c r="I303" s="27"/>
      <c r="J303" s="28"/>
    </row>
    <row r="304" spans="2:10" x14ac:dyDescent="0.25">
      <c r="B304" s="34" t="s">
        <v>505</v>
      </c>
      <c r="C304" s="39" t="s">
        <v>506</v>
      </c>
      <c r="D304" s="29">
        <v>1</v>
      </c>
      <c r="E304" s="25">
        <v>258.94</v>
      </c>
      <c r="G304" s="28"/>
      <c r="I304" s="27"/>
      <c r="J304" s="28"/>
    </row>
    <row r="305" spans="2:10" x14ac:dyDescent="0.25">
      <c r="B305" s="34" t="s">
        <v>266</v>
      </c>
      <c r="C305" s="39" t="s">
        <v>267</v>
      </c>
      <c r="D305" s="29">
        <v>1</v>
      </c>
      <c r="E305" s="25">
        <v>1213.8699999999999</v>
      </c>
      <c r="G305" s="28"/>
      <c r="I305" s="27"/>
      <c r="J305" s="28"/>
    </row>
    <row r="306" spans="2:10" x14ac:dyDescent="0.25">
      <c r="B306" s="34" t="s">
        <v>635</v>
      </c>
      <c r="C306" s="39" t="s">
        <v>636</v>
      </c>
      <c r="D306" s="29">
        <v>1</v>
      </c>
      <c r="E306" s="25">
        <v>2070</v>
      </c>
      <c r="G306" s="28"/>
      <c r="I306" s="27"/>
      <c r="J306" s="28"/>
    </row>
    <row r="307" spans="2:10" x14ac:dyDescent="0.25">
      <c r="B307" s="34" t="s">
        <v>452</v>
      </c>
      <c r="C307" s="39" t="s">
        <v>453</v>
      </c>
      <c r="D307" s="29">
        <v>1</v>
      </c>
      <c r="E307" s="25">
        <v>8672.7000000000007</v>
      </c>
      <c r="G307" s="28"/>
      <c r="I307" s="27"/>
      <c r="J307" s="28"/>
    </row>
    <row r="308" spans="2:10" x14ac:dyDescent="0.25">
      <c r="B308" s="34" t="s">
        <v>160</v>
      </c>
      <c r="C308" s="39" t="s">
        <v>161</v>
      </c>
      <c r="D308" s="29">
        <v>3</v>
      </c>
      <c r="E308" s="25">
        <v>23246.080000000002</v>
      </c>
      <c r="G308" s="28"/>
      <c r="I308" s="27"/>
      <c r="J308" s="28"/>
    </row>
    <row r="309" spans="2:10" x14ac:dyDescent="0.25">
      <c r="B309" s="34" t="s">
        <v>160</v>
      </c>
      <c r="C309" s="39" t="s">
        <v>161</v>
      </c>
      <c r="D309" s="29">
        <v>4</v>
      </c>
      <c r="E309" s="25">
        <v>10611.699999999999</v>
      </c>
      <c r="G309" s="28"/>
      <c r="I309" s="27"/>
      <c r="J309" s="28"/>
    </row>
    <row r="310" spans="2:10" x14ac:dyDescent="0.25">
      <c r="B310" s="34" t="s">
        <v>208</v>
      </c>
      <c r="C310" s="39" t="s">
        <v>209</v>
      </c>
      <c r="D310" s="29">
        <v>1</v>
      </c>
      <c r="E310" s="25">
        <v>17057.32</v>
      </c>
      <c r="G310" s="28"/>
      <c r="I310" s="27"/>
      <c r="J310" s="28"/>
    </row>
    <row r="311" spans="2:10" x14ac:dyDescent="0.25">
      <c r="B311" s="34" t="s">
        <v>400</v>
      </c>
      <c r="C311" s="39" t="s">
        <v>401</v>
      </c>
      <c r="D311" s="29">
        <v>4</v>
      </c>
      <c r="E311" s="25">
        <v>14829.99</v>
      </c>
      <c r="G311" s="28"/>
      <c r="I311" s="27"/>
      <c r="J311" s="28"/>
    </row>
    <row r="312" spans="2:10" x14ac:dyDescent="0.25">
      <c r="B312" s="34" t="s">
        <v>446</v>
      </c>
      <c r="C312" s="39" t="s">
        <v>447</v>
      </c>
      <c r="D312" s="29">
        <v>1</v>
      </c>
      <c r="E312" s="25">
        <v>653.4</v>
      </c>
      <c r="G312" s="28"/>
      <c r="I312" s="27"/>
      <c r="J312" s="28"/>
    </row>
    <row r="313" spans="2:10" x14ac:dyDescent="0.25">
      <c r="B313" s="34" t="s">
        <v>304</v>
      </c>
      <c r="C313" s="39" t="s">
        <v>305</v>
      </c>
      <c r="D313" s="29">
        <v>1</v>
      </c>
      <c r="E313" s="25">
        <v>13500</v>
      </c>
      <c r="G313" s="28"/>
      <c r="I313" s="27"/>
      <c r="J313" s="28"/>
    </row>
    <row r="314" spans="2:10" x14ac:dyDescent="0.25">
      <c r="B314" s="34" t="s">
        <v>381</v>
      </c>
      <c r="C314" s="39" t="s">
        <v>382</v>
      </c>
      <c r="D314" s="29">
        <v>1</v>
      </c>
      <c r="E314" s="25">
        <v>18089.5</v>
      </c>
      <c r="G314" s="28"/>
      <c r="I314" s="27"/>
      <c r="J314" s="28"/>
    </row>
    <row r="315" spans="2:10" x14ac:dyDescent="0.25">
      <c r="B315" s="34" t="s">
        <v>503</v>
      </c>
      <c r="C315" s="39" t="s">
        <v>504</v>
      </c>
      <c r="D315" s="29">
        <v>1</v>
      </c>
      <c r="E315" s="25">
        <v>15000</v>
      </c>
      <c r="G315" s="28"/>
      <c r="I315" s="27"/>
      <c r="J315" s="28"/>
    </row>
    <row r="316" spans="2:10" x14ac:dyDescent="0.25">
      <c r="B316" s="34" t="s">
        <v>462</v>
      </c>
      <c r="C316" s="39" t="s">
        <v>463</v>
      </c>
      <c r="D316" s="29">
        <v>2</v>
      </c>
      <c r="E316" s="25">
        <v>16622.5</v>
      </c>
      <c r="G316" s="28"/>
      <c r="I316" s="27"/>
      <c r="J316" s="28"/>
    </row>
    <row r="317" spans="2:10" x14ac:dyDescent="0.25">
      <c r="B317" s="34" t="s">
        <v>227</v>
      </c>
      <c r="C317" s="39" t="s">
        <v>228</v>
      </c>
      <c r="D317" s="29">
        <v>1</v>
      </c>
      <c r="E317" s="25">
        <v>10559.28</v>
      </c>
      <c r="G317" s="28"/>
      <c r="I317" s="27"/>
      <c r="J317" s="28"/>
    </row>
    <row r="318" spans="2:10" x14ac:dyDescent="0.25">
      <c r="B318" s="34" t="s">
        <v>583</v>
      </c>
      <c r="C318" s="39" t="s">
        <v>584</v>
      </c>
      <c r="D318" s="29">
        <v>1</v>
      </c>
      <c r="E318" s="25">
        <v>2934.25</v>
      </c>
      <c r="G318" s="28"/>
      <c r="I318" s="27"/>
      <c r="J318" s="28"/>
    </row>
    <row r="319" spans="2:10" x14ac:dyDescent="0.25">
      <c r="B319" s="34" t="s">
        <v>389</v>
      </c>
      <c r="C319" s="39" t="s">
        <v>390</v>
      </c>
      <c r="D319" s="29">
        <v>2</v>
      </c>
      <c r="E319" s="25">
        <v>11053.35</v>
      </c>
      <c r="G319" s="28"/>
      <c r="I319" s="27"/>
      <c r="J319" s="28"/>
    </row>
    <row r="320" spans="2:10" x14ac:dyDescent="0.25">
      <c r="B320" s="34" t="s">
        <v>587</v>
      </c>
      <c r="C320" s="39" t="s">
        <v>588</v>
      </c>
      <c r="D320" s="29">
        <v>3</v>
      </c>
      <c r="E320" s="25">
        <v>14997.7</v>
      </c>
      <c r="G320" s="28"/>
      <c r="I320" s="27"/>
      <c r="J320" s="28"/>
    </row>
    <row r="321" spans="2:10" x14ac:dyDescent="0.25">
      <c r="B321" s="34" t="s">
        <v>581</v>
      </c>
      <c r="C321" s="39" t="s">
        <v>582</v>
      </c>
      <c r="D321" s="29">
        <v>1</v>
      </c>
      <c r="E321" s="25">
        <v>18089.5</v>
      </c>
      <c r="G321" s="28"/>
      <c r="I321" s="27"/>
      <c r="J321" s="28"/>
    </row>
    <row r="322" spans="2:10" x14ac:dyDescent="0.25">
      <c r="B322" s="34" t="s">
        <v>454</v>
      </c>
      <c r="C322" s="39" t="s">
        <v>455</v>
      </c>
      <c r="D322" s="29">
        <v>2</v>
      </c>
      <c r="E322" s="25">
        <v>7018</v>
      </c>
      <c r="G322" s="28"/>
      <c r="I322" s="27"/>
      <c r="J322" s="28"/>
    </row>
    <row r="323" spans="2:10" x14ac:dyDescent="0.25">
      <c r="B323" s="34" t="s">
        <v>572</v>
      </c>
      <c r="C323" s="39" t="s">
        <v>573</v>
      </c>
      <c r="D323" s="29">
        <v>1</v>
      </c>
      <c r="E323" s="25">
        <v>2302.39</v>
      </c>
      <c r="G323" s="28"/>
      <c r="I323" s="27"/>
      <c r="J323" s="28"/>
    </row>
    <row r="324" spans="2:10" x14ac:dyDescent="0.25">
      <c r="B324" s="34" t="s">
        <v>737</v>
      </c>
      <c r="C324" s="39" t="s">
        <v>738</v>
      </c>
      <c r="D324" s="29">
        <v>2</v>
      </c>
      <c r="E324" s="25">
        <v>14326.4</v>
      </c>
      <c r="G324" s="28"/>
      <c r="I324" s="27"/>
      <c r="J324" s="28"/>
    </row>
    <row r="325" spans="2:10" x14ac:dyDescent="0.25">
      <c r="B325" s="34" t="s">
        <v>416</v>
      </c>
      <c r="C325" s="39" t="s">
        <v>417</v>
      </c>
      <c r="D325" s="29">
        <v>1</v>
      </c>
      <c r="E325" s="25">
        <v>1000</v>
      </c>
      <c r="G325" s="28"/>
      <c r="I325" s="27"/>
      <c r="J325" s="28"/>
    </row>
    <row r="326" spans="2:10" x14ac:dyDescent="0.25">
      <c r="B326" s="34" t="s">
        <v>521</v>
      </c>
      <c r="C326" s="39" t="s">
        <v>522</v>
      </c>
      <c r="D326" s="29">
        <v>1</v>
      </c>
      <c r="E326" s="25">
        <v>15981.68</v>
      </c>
      <c r="G326" s="28"/>
      <c r="I326" s="27"/>
      <c r="J326" s="28"/>
    </row>
    <row r="327" spans="2:10" x14ac:dyDescent="0.25">
      <c r="B327" s="34" t="s">
        <v>480</v>
      </c>
      <c r="C327" s="39" t="s">
        <v>481</v>
      </c>
      <c r="D327" s="29">
        <v>1</v>
      </c>
      <c r="E327" s="25">
        <v>81</v>
      </c>
      <c r="G327" s="28"/>
      <c r="I327" s="27"/>
      <c r="J327" s="28"/>
    </row>
    <row r="328" spans="2:10" x14ac:dyDescent="0.25">
      <c r="B328" s="33" t="s">
        <v>7</v>
      </c>
      <c r="C328" s="39" t="s">
        <v>8</v>
      </c>
      <c r="D328" s="29">
        <v>1</v>
      </c>
      <c r="E328" s="24">
        <v>7575.9</v>
      </c>
      <c r="G328" s="28"/>
      <c r="I328" s="27"/>
      <c r="J328" s="28"/>
    </row>
    <row r="329" spans="2:10" x14ac:dyDescent="0.25">
      <c r="B329" s="34" t="s">
        <v>326</v>
      </c>
      <c r="C329" s="39" t="s">
        <v>327</v>
      </c>
      <c r="D329" s="29">
        <v>12</v>
      </c>
      <c r="E329" s="25">
        <v>17000.5</v>
      </c>
      <c r="G329" s="28"/>
      <c r="I329" s="27"/>
      <c r="J329" s="28"/>
    </row>
    <row r="330" spans="2:10" x14ac:dyDescent="0.25">
      <c r="B330" s="35" t="s">
        <v>526</v>
      </c>
      <c r="C330" s="40" t="s">
        <v>746</v>
      </c>
      <c r="D330" s="29">
        <v>3</v>
      </c>
      <c r="E330" s="25">
        <v>14899.65</v>
      </c>
      <c r="G330" s="28"/>
      <c r="I330" s="27"/>
      <c r="J330" s="28"/>
    </row>
    <row r="331" spans="2:10" x14ac:dyDescent="0.25">
      <c r="B331" s="34" t="s">
        <v>184</v>
      </c>
      <c r="C331" s="39" t="s">
        <v>185</v>
      </c>
      <c r="D331" s="29">
        <v>1</v>
      </c>
      <c r="E331" s="25">
        <v>11287.45</v>
      </c>
      <c r="G331" s="28"/>
      <c r="I331" s="27"/>
      <c r="J331" s="28"/>
    </row>
    <row r="332" spans="2:10" x14ac:dyDescent="0.25">
      <c r="B332" s="34" t="s">
        <v>633</v>
      </c>
      <c r="C332" s="39" t="s">
        <v>634</v>
      </c>
      <c r="D332" s="29">
        <v>1</v>
      </c>
      <c r="E332" s="25">
        <v>3055.25</v>
      </c>
      <c r="G332" s="28"/>
      <c r="I332" s="27"/>
      <c r="J332" s="28"/>
    </row>
    <row r="333" spans="2:10" x14ac:dyDescent="0.25">
      <c r="B333" s="34" t="s">
        <v>75</v>
      </c>
      <c r="C333" s="39" t="s">
        <v>76</v>
      </c>
      <c r="D333" s="29">
        <v>1</v>
      </c>
      <c r="E333" s="24">
        <v>1006.4</v>
      </c>
      <c r="G333" s="28"/>
      <c r="I333" s="27"/>
      <c r="J333" s="28"/>
    </row>
    <row r="334" spans="2:10" x14ac:dyDescent="0.25">
      <c r="B334" s="34" t="s">
        <v>77</v>
      </c>
      <c r="C334" s="39" t="s">
        <v>78</v>
      </c>
      <c r="D334" s="29">
        <f>3+1</f>
        <v>4</v>
      </c>
      <c r="E334" s="25">
        <f>16308.96+116766.58</f>
        <v>133075.54</v>
      </c>
      <c r="G334" s="28"/>
      <c r="I334" s="27"/>
      <c r="J334" s="28"/>
    </row>
    <row r="335" spans="2:10" x14ac:dyDescent="0.25">
      <c r="B335" s="34" t="s">
        <v>91</v>
      </c>
      <c r="C335" s="39" t="s">
        <v>92</v>
      </c>
      <c r="D335" s="29">
        <v>2</v>
      </c>
      <c r="E335" s="25">
        <v>2600.5</v>
      </c>
      <c r="G335" s="28"/>
      <c r="I335" s="27"/>
      <c r="J335" s="28"/>
    </row>
    <row r="336" spans="2:10" x14ac:dyDescent="0.25">
      <c r="B336" s="34" t="s">
        <v>61</v>
      </c>
      <c r="C336" s="39" t="s">
        <v>62</v>
      </c>
      <c r="D336" s="29">
        <v>2</v>
      </c>
      <c r="E336" s="24">
        <v>1500</v>
      </c>
      <c r="G336" s="28"/>
      <c r="I336" s="27"/>
      <c r="J336" s="28"/>
    </row>
    <row r="337" spans="2:10" x14ac:dyDescent="0.25">
      <c r="B337" s="34" t="s">
        <v>192</v>
      </c>
      <c r="C337" s="39" t="s">
        <v>193</v>
      </c>
      <c r="D337" s="29">
        <v>1</v>
      </c>
      <c r="E337" s="25">
        <v>1870</v>
      </c>
      <c r="G337" s="28"/>
      <c r="I337" s="27"/>
      <c r="J337" s="28"/>
    </row>
    <row r="338" spans="2:10" x14ac:dyDescent="0.25">
      <c r="B338" s="34" t="s">
        <v>342</v>
      </c>
      <c r="C338" s="39" t="s">
        <v>343</v>
      </c>
      <c r="D338" s="29">
        <v>1</v>
      </c>
      <c r="E338" s="25">
        <v>7476.35</v>
      </c>
      <c r="G338" s="28"/>
      <c r="I338" s="27"/>
      <c r="J338" s="28"/>
    </row>
    <row r="339" spans="2:10" x14ac:dyDescent="0.25">
      <c r="B339" s="34" t="s">
        <v>19</v>
      </c>
      <c r="C339" s="39" t="s">
        <v>20</v>
      </c>
      <c r="D339" s="29">
        <v>1</v>
      </c>
      <c r="E339" s="24">
        <v>2423.9</v>
      </c>
      <c r="G339" s="28"/>
      <c r="I339" s="27"/>
      <c r="J339" s="28"/>
    </row>
    <row r="340" spans="2:10" x14ac:dyDescent="0.25">
      <c r="B340" s="34" t="s">
        <v>293</v>
      </c>
      <c r="C340" s="39" t="s">
        <v>294</v>
      </c>
      <c r="D340" s="29">
        <v>2</v>
      </c>
      <c r="E340" s="25">
        <v>5430.14</v>
      </c>
      <c r="G340" s="28"/>
      <c r="I340" s="27"/>
      <c r="J340" s="28"/>
    </row>
    <row r="341" spans="2:10" x14ac:dyDescent="0.25">
      <c r="B341" s="36" t="s">
        <v>97</v>
      </c>
      <c r="C341" s="44" t="s">
        <v>98</v>
      </c>
      <c r="D341" s="29">
        <v>1</v>
      </c>
      <c r="E341" s="25">
        <v>2220</v>
      </c>
      <c r="G341" s="28"/>
      <c r="I341" s="27"/>
      <c r="J341" s="28"/>
    </row>
    <row r="342" spans="2:10" x14ac:dyDescent="0.25">
      <c r="B342" s="34" t="s">
        <v>101</v>
      </c>
      <c r="C342" s="39" t="s">
        <v>102</v>
      </c>
      <c r="D342" s="29">
        <v>4</v>
      </c>
      <c r="E342" s="25">
        <v>17173.439999999999</v>
      </c>
      <c r="G342" s="28"/>
      <c r="I342" s="27"/>
      <c r="J342" s="28"/>
    </row>
    <row r="343" spans="2:10" x14ac:dyDescent="0.25">
      <c r="B343" s="34" t="s">
        <v>641</v>
      </c>
      <c r="C343" s="39" t="s">
        <v>642</v>
      </c>
      <c r="D343" s="29">
        <v>1</v>
      </c>
      <c r="E343" s="25">
        <v>13100</v>
      </c>
      <c r="G343" s="28"/>
      <c r="I343" s="27"/>
      <c r="J343" s="28"/>
    </row>
    <row r="344" spans="2:10" x14ac:dyDescent="0.25">
      <c r="B344" s="34" t="s">
        <v>700</v>
      </c>
      <c r="C344" s="39" t="s">
        <v>701</v>
      </c>
      <c r="D344" s="29">
        <v>2</v>
      </c>
      <c r="E344" s="25">
        <v>4235</v>
      </c>
      <c r="G344" s="28"/>
      <c r="I344" s="27"/>
      <c r="J344" s="28"/>
    </row>
    <row r="345" spans="2:10" x14ac:dyDescent="0.25">
      <c r="B345" s="34" t="s">
        <v>190</v>
      </c>
      <c r="C345" s="39" t="s">
        <v>191</v>
      </c>
      <c r="D345" s="29">
        <v>1</v>
      </c>
      <c r="E345" s="25">
        <v>5519</v>
      </c>
      <c r="G345" s="28"/>
      <c r="I345" s="27"/>
      <c r="J345" s="28"/>
    </row>
    <row r="346" spans="2:10" x14ac:dyDescent="0.25">
      <c r="B346" s="34" t="s">
        <v>41</v>
      </c>
      <c r="C346" s="39" t="s">
        <v>42</v>
      </c>
      <c r="D346" s="29">
        <v>1</v>
      </c>
      <c r="E346" s="25">
        <v>4598</v>
      </c>
      <c r="G346" s="28"/>
      <c r="I346" s="27"/>
      <c r="J346" s="28"/>
    </row>
    <row r="347" spans="2:10" x14ac:dyDescent="0.25">
      <c r="B347" s="34" t="s">
        <v>81</v>
      </c>
      <c r="C347" s="39" t="s">
        <v>82</v>
      </c>
      <c r="D347" s="29">
        <v>2</v>
      </c>
      <c r="E347" s="25">
        <v>976.58</v>
      </c>
      <c r="G347" s="28"/>
      <c r="I347" s="27"/>
      <c r="J347" s="28"/>
    </row>
    <row r="348" spans="2:10" x14ac:dyDescent="0.25">
      <c r="B348" s="34" t="s">
        <v>442</v>
      </c>
      <c r="C348" s="39" t="s">
        <v>443</v>
      </c>
      <c r="D348" s="29">
        <f>1+3</f>
        <v>4</v>
      </c>
      <c r="E348" s="25">
        <f>11760+225089.96</f>
        <v>236849.96</v>
      </c>
      <c r="G348" s="28"/>
      <c r="I348" s="27"/>
      <c r="J348" s="28"/>
    </row>
    <row r="349" spans="2:10" x14ac:dyDescent="0.25">
      <c r="B349" s="34" t="s">
        <v>330</v>
      </c>
      <c r="C349" s="39" t="s">
        <v>331</v>
      </c>
      <c r="D349" s="29">
        <v>1</v>
      </c>
      <c r="E349" s="24">
        <v>362401.4</v>
      </c>
      <c r="G349" s="28"/>
      <c r="I349" s="27"/>
      <c r="J349" s="28"/>
    </row>
    <row r="350" spans="2:10" x14ac:dyDescent="0.25">
      <c r="B350" s="34" t="s">
        <v>202</v>
      </c>
      <c r="C350" s="39" t="s">
        <v>203</v>
      </c>
      <c r="D350" s="29">
        <v>2</v>
      </c>
      <c r="E350" s="25">
        <v>1928.38</v>
      </c>
      <c r="G350" s="28"/>
      <c r="I350" s="27"/>
      <c r="J350" s="28"/>
    </row>
    <row r="351" spans="2:10" x14ac:dyDescent="0.25">
      <c r="B351" s="34" t="s">
        <v>137</v>
      </c>
      <c r="C351" s="39" t="s">
        <v>138</v>
      </c>
      <c r="D351" s="29">
        <v>2</v>
      </c>
      <c r="E351" s="24">
        <v>2045.1399999999999</v>
      </c>
      <c r="G351" s="28"/>
      <c r="I351" s="27"/>
      <c r="J351" s="28"/>
    </row>
    <row r="352" spans="2:10" x14ac:dyDescent="0.25">
      <c r="B352" s="34" t="s">
        <v>87</v>
      </c>
      <c r="C352" s="39" t="s">
        <v>88</v>
      </c>
      <c r="D352" s="29">
        <v>1</v>
      </c>
      <c r="E352" s="25">
        <v>8475.81</v>
      </c>
      <c r="G352" s="28"/>
      <c r="I352" s="27"/>
      <c r="J352" s="28"/>
    </row>
    <row r="353" spans="2:10" x14ac:dyDescent="0.25">
      <c r="B353" s="34" t="s">
        <v>332</v>
      </c>
      <c r="C353" s="39" t="s">
        <v>333</v>
      </c>
      <c r="D353" s="29">
        <v>2</v>
      </c>
      <c r="E353" s="25">
        <v>5560.15</v>
      </c>
      <c r="G353" s="28"/>
      <c r="I353" s="27"/>
      <c r="J353" s="28"/>
    </row>
    <row r="354" spans="2:10" x14ac:dyDescent="0.25">
      <c r="B354" s="34" t="s">
        <v>295</v>
      </c>
      <c r="C354" s="39" t="s">
        <v>296</v>
      </c>
      <c r="D354" s="29">
        <v>1</v>
      </c>
      <c r="E354" s="25">
        <v>1000</v>
      </c>
      <c r="G354" s="28"/>
      <c r="I354" s="27"/>
      <c r="J354" s="28"/>
    </row>
    <row r="355" spans="2:10" x14ac:dyDescent="0.25">
      <c r="B355" s="34" t="s">
        <v>111</v>
      </c>
      <c r="C355" s="39" t="s">
        <v>112</v>
      </c>
      <c r="D355" s="29">
        <v>1</v>
      </c>
      <c r="E355" s="24">
        <v>193.6</v>
      </c>
      <c r="G355" s="28"/>
      <c r="I355" s="27"/>
      <c r="J355" s="28"/>
    </row>
    <row r="356" spans="2:10" x14ac:dyDescent="0.25">
      <c r="B356" s="34" t="s">
        <v>186</v>
      </c>
      <c r="C356" s="39" t="s">
        <v>187</v>
      </c>
      <c r="D356" s="29">
        <v>1</v>
      </c>
      <c r="E356" s="25">
        <v>500</v>
      </c>
      <c r="G356" s="28"/>
      <c r="I356" s="27"/>
      <c r="J356" s="28"/>
    </row>
    <row r="357" spans="2:10" x14ac:dyDescent="0.25">
      <c r="B357" s="34" t="s">
        <v>328</v>
      </c>
      <c r="C357" s="39" t="s">
        <v>329</v>
      </c>
      <c r="D357" s="29">
        <v>1</v>
      </c>
      <c r="E357" s="25">
        <v>4500</v>
      </c>
      <c r="G357" s="28"/>
      <c r="I357" s="27"/>
      <c r="J357" s="28"/>
    </row>
    <row r="358" spans="2:10" x14ac:dyDescent="0.25">
      <c r="B358" s="34" t="s">
        <v>67</v>
      </c>
      <c r="C358" s="39" t="s">
        <v>68</v>
      </c>
      <c r="D358" s="29">
        <v>1</v>
      </c>
      <c r="E358" s="24">
        <v>2434.15</v>
      </c>
      <c r="G358" s="28"/>
      <c r="I358" s="27"/>
      <c r="J358" s="28"/>
    </row>
    <row r="359" spans="2:10" x14ac:dyDescent="0.25">
      <c r="B359" s="34" t="s">
        <v>648</v>
      </c>
      <c r="C359" s="39" t="s">
        <v>649</v>
      </c>
      <c r="D359" s="29">
        <v>1</v>
      </c>
      <c r="E359" s="25">
        <v>7623</v>
      </c>
      <c r="G359" s="28"/>
      <c r="I359" s="27"/>
      <c r="J359" s="28"/>
    </row>
    <row r="360" spans="2:10" x14ac:dyDescent="0.25">
      <c r="B360" s="34" t="s">
        <v>351</v>
      </c>
      <c r="C360" s="39" t="s">
        <v>352</v>
      </c>
      <c r="D360" s="29">
        <v>1</v>
      </c>
      <c r="E360" s="25">
        <v>5965.3</v>
      </c>
      <c r="G360" s="28"/>
      <c r="I360" s="27"/>
      <c r="J360" s="28"/>
    </row>
    <row r="361" spans="2:10" x14ac:dyDescent="0.25">
      <c r="B361" s="34" t="s">
        <v>129</v>
      </c>
      <c r="C361" s="39" t="s">
        <v>130</v>
      </c>
      <c r="D361" s="29">
        <v>2</v>
      </c>
      <c r="E361" s="24">
        <v>17635.75</v>
      </c>
      <c r="G361" s="28"/>
      <c r="I361" s="27"/>
      <c r="J361" s="28"/>
    </row>
    <row r="362" spans="2:10" x14ac:dyDescent="0.25">
      <c r="B362" s="34" t="s">
        <v>340</v>
      </c>
      <c r="C362" s="39" t="s">
        <v>341</v>
      </c>
      <c r="D362" s="29">
        <v>1</v>
      </c>
      <c r="E362" s="25">
        <v>8216.17</v>
      </c>
      <c r="G362" s="28"/>
      <c r="I362" s="27"/>
      <c r="J362" s="28"/>
    </row>
    <row r="363" spans="2:10" x14ac:dyDescent="0.25">
      <c r="B363" s="34" t="s">
        <v>347</v>
      </c>
      <c r="C363" s="39" t="s">
        <v>348</v>
      </c>
      <c r="D363" s="29">
        <v>2</v>
      </c>
      <c r="E363" s="25">
        <v>8740</v>
      </c>
      <c r="G363" s="28"/>
      <c r="I363" s="27"/>
      <c r="J363" s="28"/>
    </row>
    <row r="364" spans="2:10" x14ac:dyDescent="0.25">
      <c r="B364" s="34" t="s">
        <v>336</v>
      </c>
      <c r="C364" s="39" t="s">
        <v>337</v>
      </c>
      <c r="D364" s="29">
        <v>1</v>
      </c>
      <c r="E364" s="25">
        <v>3000</v>
      </c>
      <c r="G364" s="28"/>
      <c r="I364" s="27"/>
      <c r="J364" s="28"/>
    </row>
    <row r="365" spans="2:10" x14ac:dyDescent="0.25">
      <c r="B365" s="34" t="s">
        <v>89</v>
      </c>
      <c r="C365" s="39" t="s">
        <v>90</v>
      </c>
      <c r="D365" s="29">
        <v>1</v>
      </c>
      <c r="E365" s="25">
        <v>10000</v>
      </c>
      <c r="G365" s="28"/>
      <c r="I365" s="27"/>
      <c r="J365" s="28"/>
    </row>
    <row r="366" spans="2:10" x14ac:dyDescent="0.25">
      <c r="B366" s="34" t="s">
        <v>211</v>
      </c>
      <c r="C366" s="39" t="s">
        <v>212</v>
      </c>
      <c r="D366" s="29">
        <v>1</v>
      </c>
      <c r="E366" s="25">
        <v>181.5</v>
      </c>
      <c r="G366" s="28"/>
      <c r="I366" s="27"/>
      <c r="J366" s="28"/>
    </row>
    <row r="367" spans="2:10" x14ac:dyDescent="0.25">
      <c r="B367" s="34" t="s">
        <v>93</v>
      </c>
      <c r="C367" s="39" t="s">
        <v>94</v>
      </c>
      <c r="D367" s="29">
        <v>1</v>
      </c>
      <c r="E367" s="25">
        <v>4558.8</v>
      </c>
      <c r="G367" s="28"/>
      <c r="I367" s="27"/>
      <c r="J367" s="28"/>
    </row>
    <row r="368" spans="2:10" x14ac:dyDescent="0.25">
      <c r="B368" s="34" t="s">
        <v>729</v>
      </c>
      <c r="C368" s="39" t="s">
        <v>730</v>
      </c>
      <c r="D368" s="29">
        <v>1</v>
      </c>
      <c r="E368" s="25">
        <v>47400.56</v>
      </c>
      <c r="G368" s="28"/>
      <c r="I368" s="27"/>
      <c r="J368" s="28"/>
    </row>
    <row r="369" spans="2:10" x14ac:dyDescent="0.25">
      <c r="B369" s="36" t="s">
        <v>109</v>
      </c>
      <c r="C369" s="44" t="s">
        <v>110</v>
      </c>
      <c r="D369" s="29">
        <v>1</v>
      </c>
      <c r="E369" s="24">
        <v>5000</v>
      </c>
      <c r="G369" s="28"/>
      <c r="I369" s="27"/>
      <c r="J369" s="28"/>
    </row>
    <row r="370" spans="2:10" x14ac:dyDescent="0.25">
      <c r="B370" s="34" t="s">
        <v>344</v>
      </c>
      <c r="C370" s="39" t="s">
        <v>345</v>
      </c>
      <c r="D370" s="29">
        <v>1</v>
      </c>
      <c r="E370" s="25">
        <v>36638.379999999997</v>
      </c>
      <c r="G370" s="28"/>
      <c r="I370" s="27"/>
      <c r="J370" s="28"/>
    </row>
    <row r="371" spans="2:10" x14ac:dyDescent="0.25">
      <c r="B371" s="34" t="s">
        <v>95</v>
      </c>
      <c r="C371" s="39" t="s">
        <v>96</v>
      </c>
      <c r="D371" s="29">
        <f>4+1</f>
        <v>5</v>
      </c>
      <c r="E371" s="25">
        <f>8940.57+31218</f>
        <v>40158.57</v>
      </c>
      <c r="G371" s="28"/>
      <c r="I371" s="27"/>
      <c r="J371" s="28"/>
    </row>
    <row r="372" spans="2:10" x14ac:dyDescent="0.25">
      <c r="B372" s="34" t="s">
        <v>349</v>
      </c>
      <c r="C372" s="39" t="s">
        <v>350</v>
      </c>
      <c r="D372" s="29">
        <v>2</v>
      </c>
      <c r="E372" s="25">
        <f>49900+49800</f>
        <v>99700</v>
      </c>
      <c r="G372" s="28"/>
      <c r="I372" s="27"/>
      <c r="J372" s="28"/>
    </row>
    <row r="373" spans="2:10" x14ac:dyDescent="0.25">
      <c r="B373" s="34" t="s">
        <v>55</v>
      </c>
      <c r="C373" s="39" t="s">
        <v>56</v>
      </c>
      <c r="D373" s="29">
        <v>1</v>
      </c>
      <c r="E373" s="24">
        <v>11979</v>
      </c>
      <c r="G373" s="28"/>
      <c r="I373" s="27"/>
      <c r="J373" s="28"/>
    </row>
    <row r="374" spans="2:10" x14ac:dyDescent="0.25">
      <c r="B374" s="34" t="s">
        <v>71</v>
      </c>
      <c r="C374" s="39" t="s">
        <v>72</v>
      </c>
      <c r="D374" s="29">
        <v>1</v>
      </c>
      <c r="E374" s="25">
        <v>17061</v>
      </c>
      <c r="G374" s="28"/>
      <c r="I374" s="27"/>
      <c r="J374" s="28"/>
    </row>
    <row r="375" spans="2:10" x14ac:dyDescent="0.25">
      <c r="B375" s="34" t="s">
        <v>334</v>
      </c>
      <c r="C375" s="39" t="s">
        <v>335</v>
      </c>
      <c r="D375" s="29">
        <v>1</v>
      </c>
      <c r="E375" s="25">
        <v>4250</v>
      </c>
      <c r="G375" s="28"/>
      <c r="I375" s="27"/>
      <c r="J375" s="28"/>
    </row>
    <row r="376" spans="2:10" x14ac:dyDescent="0.25">
      <c r="B376" s="34" t="s">
        <v>353</v>
      </c>
      <c r="C376" s="39" t="s">
        <v>354</v>
      </c>
      <c r="D376" s="29">
        <v>1</v>
      </c>
      <c r="E376" s="25">
        <v>4300</v>
      </c>
      <c r="G376" s="28"/>
      <c r="I376" s="27"/>
      <c r="J376" s="28"/>
    </row>
    <row r="377" spans="2:10" x14ac:dyDescent="0.25">
      <c r="B377" s="36" t="s">
        <v>79</v>
      </c>
      <c r="C377" s="39" t="s">
        <v>80</v>
      </c>
      <c r="D377" s="29">
        <v>1</v>
      </c>
      <c r="E377" s="24">
        <v>5778</v>
      </c>
      <c r="G377" s="28"/>
      <c r="I377" s="27"/>
      <c r="J377" s="28"/>
    </row>
    <row r="378" spans="2:10" x14ac:dyDescent="0.25">
      <c r="B378" s="34" t="s">
        <v>662</v>
      </c>
      <c r="C378" s="39" t="s">
        <v>663</v>
      </c>
      <c r="D378" s="29">
        <v>1</v>
      </c>
      <c r="E378" s="25">
        <v>9222.1200000000008</v>
      </c>
      <c r="G378" s="28"/>
      <c r="I378" s="27"/>
      <c r="J378" s="28"/>
    </row>
    <row r="379" spans="2:10" x14ac:dyDescent="0.25">
      <c r="B379" s="34" t="s">
        <v>133</v>
      </c>
      <c r="C379" s="39" t="s">
        <v>134</v>
      </c>
      <c r="D379" s="29">
        <v>3</v>
      </c>
      <c r="E379" s="24">
        <v>4698.7</v>
      </c>
      <c r="G379" s="28"/>
      <c r="I379" s="27"/>
      <c r="J379" s="28"/>
    </row>
    <row r="380" spans="2:10" x14ac:dyDescent="0.25">
      <c r="B380" s="34" t="s">
        <v>217</v>
      </c>
      <c r="C380" s="39" t="s">
        <v>218</v>
      </c>
      <c r="D380" s="29">
        <v>1</v>
      </c>
      <c r="E380" s="25">
        <v>18079.82</v>
      </c>
      <c r="G380" s="28"/>
      <c r="I380" s="27"/>
      <c r="J380" s="28"/>
    </row>
    <row r="381" spans="2:10" x14ac:dyDescent="0.25">
      <c r="B381" s="36" t="s">
        <v>107</v>
      </c>
      <c r="C381" s="44" t="s">
        <v>108</v>
      </c>
      <c r="D381" s="29">
        <v>1</v>
      </c>
      <c r="E381" s="25">
        <v>3000</v>
      </c>
      <c r="G381" s="28"/>
      <c r="I381" s="27"/>
      <c r="J381" s="28"/>
    </row>
    <row r="382" spans="2:10" x14ac:dyDescent="0.25">
      <c r="B382" s="34" t="s">
        <v>69</v>
      </c>
      <c r="C382" s="39" t="s">
        <v>70</v>
      </c>
      <c r="D382" s="29">
        <f>1+2</f>
        <v>3</v>
      </c>
      <c r="E382" s="24">
        <f>14464.26+98727.08</f>
        <v>113191.34</v>
      </c>
      <c r="G382" s="28"/>
      <c r="I382" s="27"/>
      <c r="J382" s="28"/>
    </row>
    <row r="383" spans="2:10" x14ac:dyDescent="0.25">
      <c r="B383" s="34" t="s">
        <v>450</v>
      </c>
      <c r="C383" s="39" t="s">
        <v>451</v>
      </c>
      <c r="D383" s="29">
        <v>1</v>
      </c>
      <c r="E383" s="25">
        <v>14702.5</v>
      </c>
      <c r="G383" s="28"/>
      <c r="I383" s="27"/>
      <c r="J383" s="28"/>
    </row>
    <row r="384" spans="2:10" x14ac:dyDescent="0.25">
      <c r="B384" s="34" t="s">
        <v>125</v>
      </c>
      <c r="C384" s="39" t="s">
        <v>126</v>
      </c>
      <c r="D384" s="29">
        <v>1</v>
      </c>
      <c r="E384" s="24">
        <v>1600</v>
      </c>
      <c r="G384" s="28"/>
      <c r="I384" s="27"/>
      <c r="J384" s="28"/>
    </row>
    <row r="385" spans="1:10" x14ac:dyDescent="0.25">
      <c r="A385"/>
      <c r="B385" s="34" t="s">
        <v>123</v>
      </c>
      <c r="C385" s="39" t="s">
        <v>124</v>
      </c>
      <c r="D385" s="29">
        <v>1</v>
      </c>
      <c r="E385" s="24">
        <v>4158</v>
      </c>
      <c r="G385" s="28"/>
      <c r="I385" s="27"/>
      <c r="J385" s="28"/>
    </row>
    <row r="386" spans="1:10" x14ac:dyDescent="0.25">
      <c r="A386"/>
      <c r="B386" s="34" t="s">
        <v>664</v>
      </c>
      <c r="C386" s="42" t="s">
        <v>665</v>
      </c>
      <c r="D386" s="29">
        <v>4</v>
      </c>
      <c r="E386" s="38">
        <v>16579.629999999997</v>
      </c>
      <c r="G386" s="28"/>
      <c r="I386" s="27"/>
      <c r="J386" s="28"/>
    </row>
    <row r="387" spans="1:10" x14ac:dyDescent="0.25">
      <c r="A387"/>
      <c r="B387" s="34" t="s">
        <v>615</v>
      </c>
      <c r="C387" s="39" t="s">
        <v>616</v>
      </c>
      <c r="D387" s="29">
        <v>1</v>
      </c>
      <c r="E387" s="25">
        <v>4900</v>
      </c>
      <c r="G387" s="28"/>
      <c r="I387" s="27"/>
      <c r="J387" s="28"/>
    </row>
    <row r="388" spans="1:10" x14ac:dyDescent="0.25">
      <c r="A388"/>
      <c r="B388" s="35" t="s">
        <v>346</v>
      </c>
      <c r="C388" s="40" t="s">
        <v>744</v>
      </c>
      <c r="D388" s="29">
        <f>2+1</f>
        <v>3</v>
      </c>
      <c r="E388" s="25">
        <f>14806+205570.59</f>
        <v>220376.59</v>
      </c>
      <c r="G388" s="28"/>
      <c r="I388" s="27"/>
      <c r="J388" s="28"/>
    </row>
    <row r="389" spans="1:10" x14ac:dyDescent="0.25">
      <c r="A389"/>
      <c r="B389" s="34" t="s">
        <v>115</v>
      </c>
      <c r="C389" s="39" t="s">
        <v>116</v>
      </c>
      <c r="D389" s="29">
        <v>1</v>
      </c>
      <c r="E389" s="25">
        <v>3025</v>
      </c>
      <c r="G389" s="28"/>
      <c r="I389" s="27"/>
      <c r="J389" s="28"/>
    </row>
    <row r="390" spans="1:10" x14ac:dyDescent="0.25">
      <c r="A390"/>
      <c r="B390" s="34" t="s">
        <v>355</v>
      </c>
      <c r="C390" s="39" t="s">
        <v>356</v>
      </c>
      <c r="D390" s="29">
        <f>1+4</f>
        <v>5</v>
      </c>
      <c r="E390" s="25">
        <f>148487.05+35369.88</f>
        <v>183856.93</v>
      </c>
      <c r="G390" s="28"/>
      <c r="I390" s="27"/>
      <c r="J390" s="28"/>
    </row>
    <row r="391" spans="1:10" x14ac:dyDescent="0.25">
      <c r="A391"/>
      <c r="B391" s="34" t="s">
        <v>131</v>
      </c>
      <c r="C391" s="39" t="s">
        <v>132</v>
      </c>
      <c r="D391" s="29">
        <v>1</v>
      </c>
      <c r="E391" s="24">
        <v>4840</v>
      </c>
      <c r="G391" s="28"/>
      <c r="I391" s="27"/>
      <c r="J391" s="28"/>
    </row>
    <row r="392" spans="1:10" x14ac:dyDescent="0.25">
      <c r="A392"/>
      <c r="B392" s="34" t="s">
        <v>117</v>
      </c>
      <c r="C392" s="39" t="s">
        <v>118</v>
      </c>
      <c r="D392" s="29">
        <f>2+1</f>
        <v>3</v>
      </c>
      <c r="E392" s="24">
        <f>7700+44213.4</f>
        <v>51913.4</v>
      </c>
      <c r="G392" s="28"/>
      <c r="I392" s="27"/>
      <c r="J392" s="28"/>
    </row>
    <row r="393" spans="1:10" x14ac:dyDescent="0.25">
      <c r="A393"/>
      <c r="B393" s="34" t="s">
        <v>113</v>
      </c>
      <c r="C393" s="39" t="s">
        <v>114</v>
      </c>
      <c r="D393" s="29">
        <v>1</v>
      </c>
      <c r="E393" s="25">
        <v>14850.31</v>
      </c>
      <c r="G393" s="28"/>
      <c r="I393" s="27"/>
      <c r="J393" s="28"/>
    </row>
    <row r="394" spans="1:10" x14ac:dyDescent="0.25">
      <c r="A394"/>
      <c r="B394" s="34" t="s">
        <v>268</v>
      </c>
      <c r="C394" s="39" t="s">
        <v>269</v>
      </c>
      <c r="D394" s="29">
        <v>1</v>
      </c>
      <c r="E394" s="25">
        <v>2178</v>
      </c>
      <c r="G394" s="28"/>
      <c r="I394" s="27"/>
      <c r="J394" s="28"/>
    </row>
    <row r="395" spans="1:10" x14ac:dyDescent="0.25">
      <c r="A395"/>
      <c r="B395" s="34" t="s">
        <v>121</v>
      </c>
      <c r="C395" s="39" t="s">
        <v>122</v>
      </c>
      <c r="D395" s="29">
        <v>1</v>
      </c>
      <c r="E395" s="24">
        <v>350</v>
      </c>
      <c r="G395" s="28"/>
      <c r="I395" s="27"/>
      <c r="J395" s="28"/>
    </row>
    <row r="396" spans="1:10" x14ac:dyDescent="0.25">
      <c r="A396"/>
      <c r="B396" s="34" t="s">
        <v>85</v>
      </c>
      <c r="C396" s="39" t="s">
        <v>86</v>
      </c>
      <c r="D396" s="29">
        <v>1</v>
      </c>
      <c r="E396" s="24">
        <v>320</v>
      </c>
      <c r="G396" s="28"/>
      <c r="I396" s="27"/>
      <c r="J396" s="28"/>
    </row>
    <row r="397" spans="1:10" x14ac:dyDescent="0.25">
      <c r="A397"/>
      <c r="B397" s="34" t="s">
        <v>59</v>
      </c>
      <c r="C397" s="39" t="s">
        <v>60</v>
      </c>
      <c r="D397" s="29">
        <v>1</v>
      </c>
      <c r="E397" s="24">
        <v>600</v>
      </c>
      <c r="G397" s="28"/>
      <c r="I397" s="27"/>
      <c r="J397" s="28"/>
    </row>
    <row r="398" spans="1:10" x14ac:dyDescent="0.25">
      <c r="A398"/>
      <c r="B398" s="34" t="s">
        <v>135</v>
      </c>
      <c r="C398" s="39" t="s">
        <v>136</v>
      </c>
      <c r="D398" s="29">
        <v>1</v>
      </c>
      <c r="E398" s="24">
        <v>7865.15</v>
      </c>
      <c r="G398" s="28"/>
      <c r="I398" s="27"/>
      <c r="J398" s="28"/>
    </row>
    <row r="399" spans="1:10" x14ac:dyDescent="0.25">
      <c r="A399"/>
      <c r="B399" s="34" t="s">
        <v>200</v>
      </c>
      <c r="C399" s="39" t="s">
        <v>201</v>
      </c>
      <c r="D399" s="29">
        <v>1</v>
      </c>
      <c r="E399" s="25">
        <v>950</v>
      </c>
      <c r="G399" s="28"/>
      <c r="I399" s="27"/>
      <c r="J399" s="28"/>
    </row>
    <row r="400" spans="1:10" x14ac:dyDescent="0.25">
      <c r="A400"/>
      <c r="B400" s="34" t="s">
        <v>119</v>
      </c>
      <c r="C400" s="39" t="s">
        <v>120</v>
      </c>
      <c r="D400" s="29">
        <v>2</v>
      </c>
      <c r="E400" s="25">
        <v>9921</v>
      </c>
      <c r="G400" s="28"/>
      <c r="I400" s="27"/>
      <c r="J400" s="28"/>
    </row>
    <row r="401" spans="1:10" x14ac:dyDescent="0.25">
      <c r="A401"/>
      <c r="B401" s="34" t="s">
        <v>63</v>
      </c>
      <c r="C401" s="39" t="s">
        <v>64</v>
      </c>
      <c r="D401" s="29">
        <v>1</v>
      </c>
      <c r="E401" s="25">
        <v>1016.4</v>
      </c>
      <c r="G401" s="28"/>
      <c r="I401" s="27"/>
      <c r="J401" s="28"/>
    </row>
    <row r="402" spans="1:10" x14ac:dyDescent="0.25">
      <c r="A402"/>
      <c r="B402" s="34" t="s">
        <v>99</v>
      </c>
      <c r="C402" s="39" t="s">
        <v>100</v>
      </c>
      <c r="D402" s="29">
        <f>1+1</f>
        <v>2</v>
      </c>
      <c r="E402" s="25">
        <f>12503.22+82967.26</f>
        <v>95470.48</v>
      </c>
      <c r="G402" s="28"/>
      <c r="I402" s="27"/>
      <c r="J402" s="28"/>
    </row>
    <row r="403" spans="1:10" x14ac:dyDescent="0.25">
      <c r="A403"/>
      <c r="B403" s="34" t="s">
        <v>83</v>
      </c>
      <c r="C403" s="39" t="s">
        <v>84</v>
      </c>
      <c r="D403" s="29">
        <v>1</v>
      </c>
      <c r="E403" s="25">
        <v>320</v>
      </c>
      <c r="G403" s="28"/>
      <c r="I403" s="27"/>
      <c r="J403" s="28"/>
    </row>
    <row r="404" spans="1:10" x14ac:dyDescent="0.25">
      <c r="A404"/>
      <c r="B404" s="34" t="s">
        <v>73</v>
      </c>
      <c r="C404" s="39" t="s">
        <v>74</v>
      </c>
      <c r="D404" s="29">
        <v>1</v>
      </c>
      <c r="E404" s="25">
        <v>1089</v>
      </c>
      <c r="G404" s="28"/>
      <c r="I404" s="27"/>
      <c r="J404" s="28"/>
    </row>
    <row r="405" spans="1:10" x14ac:dyDescent="0.25">
      <c r="A405"/>
      <c r="B405" s="34" t="s">
        <v>262</v>
      </c>
      <c r="C405" s="39" t="s">
        <v>263</v>
      </c>
      <c r="D405" s="29">
        <v>1</v>
      </c>
      <c r="E405" s="25">
        <v>658</v>
      </c>
      <c r="G405" s="28"/>
      <c r="I405" s="27"/>
      <c r="J405" s="28"/>
    </row>
    <row r="406" spans="1:10" x14ac:dyDescent="0.25">
      <c r="A406"/>
      <c r="B406" s="34" t="s">
        <v>127</v>
      </c>
      <c r="C406" s="39" t="s">
        <v>128</v>
      </c>
      <c r="D406" s="29">
        <v>1</v>
      </c>
      <c r="E406" s="24">
        <v>700</v>
      </c>
      <c r="G406" s="28"/>
      <c r="I406" s="27"/>
      <c r="J406" s="28"/>
    </row>
    <row r="407" spans="1:10" x14ac:dyDescent="0.25">
      <c r="A407"/>
      <c r="B407" s="34" t="s">
        <v>206</v>
      </c>
      <c r="C407" s="39" t="s">
        <v>207</v>
      </c>
      <c r="D407" s="29">
        <f>2+1</f>
        <v>3</v>
      </c>
      <c r="E407" s="25">
        <f>27185+56273.48</f>
        <v>83458.48000000001</v>
      </c>
      <c r="G407" s="28"/>
      <c r="I407" s="27"/>
      <c r="J407" s="28"/>
    </row>
    <row r="408" spans="1:10" x14ac:dyDescent="0.25">
      <c r="A408"/>
      <c r="B408" s="34" t="s">
        <v>105</v>
      </c>
      <c r="C408" s="39" t="s">
        <v>106</v>
      </c>
      <c r="D408" s="29">
        <v>3</v>
      </c>
      <c r="E408" s="24">
        <v>7557.22</v>
      </c>
      <c r="G408" s="28"/>
      <c r="I408" s="27"/>
      <c r="J408" s="28"/>
    </row>
    <row r="409" spans="1:10" x14ac:dyDescent="0.25">
      <c r="A409"/>
      <c r="B409" s="34" t="s">
        <v>103</v>
      </c>
      <c r="C409" s="39" t="s">
        <v>104</v>
      </c>
      <c r="D409" s="29">
        <v>2</v>
      </c>
      <c r="E409" s="25">
        <v>13338.240000000002</v>
      </c>
      <c r="G409" s="28"/>
      <c r="I409" s="27"/>
      <c r="J409" s="28"/>
    </row>
    <row r="410" spans="1:10" x14ac:dyDescent="0.25">
      <c r="A410"/>
      <c r="B410" s="34" t="s">
        <v>47</v>
      </c>
      <c r="C410" s="39" t="s">
        <v>48</v>
      </c>
      <c r="D410" s="29">
        <v>1</v>
      </c>
      <c r="E410" s="25">
        <v>15669.5</v>
      </c>
      <c r="G410" s="28"/>
      <c r="I410" s="27"/>
      <c r="J410" s="28"/>
    </row>
    <row r="411" spans="1:10" x14ac:dyDescent="0.25">
      <c r="A411"/>
      <c r="B411" s="34" t="s">
        <v>65</v>
      </c>
      <c r="C411" s="39" t="s">
        <v>66</v>
      </c>
      <c r="D411" s="29">
        <v>1</v>
      </c>
      <c r="E411" s="24">
        <v>5820</v>
      </c>
      <c r="G411" s="28"/>
      <c r="I411" s="27"/>
      <c r="J411" s="28"/>
    </row>
    <row r="412" spans="1:10" x14ac:dyDescent="0.25">
      <c r="A412"/>
      <c r="B412" s="34" t="s">
        <v>670</v>
      </c>
      <c r="C412" s="39" t="s">
        <v>671</v>
      </c>
      <c r="D412" s="29">
        <v>1</v>
      </c>
      <c r="E412" s="25">
        <v>510</v>
      </c>
      <c r="G412" s="28"/>
      <c r="I412" s="27"/>
      <c r="J412" s="28"/>
    </row>
    <row r="413" spans="1:10" x14ac:dyDescent="0.25">
      <c r="A413"/>
      <c r="B413" s="34" t="s">
        <v>545</v>
      </c>
      <c r="C413" s="39" t="s">
        <v>546</v>
      </c>
      <c r="D413" s="29">
        <f>4+2</f>
        <v>6</v>
      </c>
      <c r="E413" s="25">
        <f>12968.78+6202.46</f>
        <v>19171.240000000002</v>
      </c>
      <c r="G413" s="28"/>
      <c r="I413" s="27"/>
      <c r="J413" s="28"/>
    </row>
    <row r="414" spans="1:10" x14ac:dyDescent="0.25">
      <c r="A414"/>
      <c r="B414" s="34" t="s">
        <v>35</v>
      </c>
      <c r="C414" s="39" t="s">
        <v>36</v>
      </c>
      <c r="D414" s="29">
        <v>1</v>
      </c>
      <c r="E414" s="24">
        <v>2163.5</v>
      </c>
      <c r="G414" s="28"/>
      <c r="I414" s="27"/>
      <c r="J414" s="28"/>
    </row>
    <row r="415" spans="1:10" x14ac:dyDescent="0.25">
      <c r="A415"/>
      <c r="B415" s="34" t="s">
        <v>370</v>
      </c>
      <c r="C415" s="39" t="s">
        <v>371</v>
      </c>
      <c r="D415" s="29">
        <v>4</v>
      </c>
      <c r="E415" s="25">
        <v>3632.83</v>
      </c>
      <c r="G415" s="28"/>
      <c r="I415" s="27"/>
      <c r="J415" s="28"/>
    </row>
    <row r="416" spans="1:10" x14ac:dyDescent="0.25">
      <c r="A416"/>
      <c r="B416" s="34" t="s">
        <v>472</v>
      </c>
      <c r="C416" s="39" t="s">
        <v>473</v>
      </c>
      <c r="D416" s="29">
        <v>1</v>
      </c>
      <c r="E416" s="25">
        <v>2359.5</v>
      </c>
      <c r="G416" s="28"/>
      <c r="I416" s="27"/>
      <c r="J416" s="28"/>
    </row>
    <row r="417" spans="1:10" x14ac:dyDescent="0.25">
      <c r="A417"/>
      <c r="B417" s="34" t="s">
        <v>172</v>
      </c>
      <c r="C417" s="39" t="s">
        <v>173</v>
      </c>
      <c r="D417" s="29">
        <v>1</v>
      </c>
      <c r="E417" s="25">
        <v>659</v>
      </c>
      <c r="G417" s="28"/>
      <c r="I417" s="27"/>
      <c r="J417" s="28"/>
    </row>
    <row r="418" spans="1:10" x14ac:dyDescent="0.25">
      <c r="A418"/>
      <c r="B418" s="34" t="s">
        <v>414</v>
      </c>
      <c r="C418" s="39" t="s">
        <v>415</v>
      </c>
      <c r="D418" s="29">
        <v>1</v>
      </c>
      <c r="E418" s="25">
        <v>2933.25</v>
      </c>
      <c r="G418" s="28"/>
      <c r="I418" s="27"/>
      <c r="J418" s="28"/>
    </row>
    <row r="419" spans="1:10" x14ac:dyDescent="0.25">
      <c r="A419"/>
      <c r="B419" s="34" t="s">
        <v>426</v>
      </c>
      <c r="C419" s="39" t="s">
        <v>427</v>
      </c>
      <c r="D419" s="29">
        <v>1</v>
      </c>
      <c r="E419" s="25">
        <v>9196</v>
      </c>
      <c r="G419" s="28"/>
      <c r="I419" s="27"/>
      <c r="J419" s="28"/>
    </row>
    <row r="420" spans="1:10" x14ac:dyDescent="0.25">
      <c r="A420"/>
      <c r="B420" s="34" t="s">
        <v>704</v>
      </c>
      <c r="C420" s="39" t="s">
        <v>705</v>
      </c>
      <c r="D420" s="29">
        <v>1</v>
      </c>
      <c r="E420" s="25">
        <v>18114.73</v>
      </c>
      <c r="G420" s="28"/>
      <c r="I420" s="27"/>
      <c r="J420" s="28"/>
    </row>
    <row r="421" spans="1:10" x14ac:dyDescent="0.25">
      <c r="A421"/>
      <c r="B421" s="34" t="s">
        <v>706</v>
      </c>
      <c r="C421" s="39" t="s">
        <v>707</v>
      </c>
      <c r="D421" s="29">
        <v>1</v>
      </c>
      <c r="E421" s="25">
        <v>17545</v>
      </c>
      <c r="G421" s="28"/>
      <c r="I421" s="27"/>
      <c r="J421" s="28"/>
    </row>
    <row r="422" spans="1:10" x14ac:dyDescent="0.25">
      <c r="A422"/>
      <c r="B422" s="34" t="s">
        <v>708</v>
      </c>
      <c r="C422" s="39" t="s">
        <v>709</v>
      </c>
      <c r="D422" s="29">
        <v>1</v>
      </c>
      <c r="E422" s="25">
        <v>6500</v>
      </c>
      <c r="G422" s="28"/>
      <c r="I422" s="27"/>
      <c r="J422" s="28"/>
    </row>
    <row r="423" spans="1:10" x14ac:dyDescent="0.25">
      <c r="A423"/>
      <c r="B423" s="34" t="s">
        <v>618</v>
      </c>
      <c r="C423" s="39" t="s">
        <v>619</v>
      </c>
      <c r="D423" s="29">
        <v>1</v>
      </c>
      <c r="E423" s="25">
        <v>5000</v>
      </c>
      <c r="G423" s="28"/>
      <c r="I423" s="27"/>
      <c r="J423" s="28"/>
    </row>
    <row r="424" spans="1:10" x14ac:dyDescent="0.25">
      <c r="A424"/>
      <c r="B424" s="34" t="s">
        <v>338</v>
      </c>
      <c r="C424" s="39" t="s">
        <v>339</v>
      </c>
      <c r="D424" s="29">
        <f>5+1</f>
        <v>6</v>
      </c>
      <c r="E424" s="25">
        <f>18632.92+26651.46</f>
        <v>45284.38</v>
      </c>
      <c r="G424" s="28"/>
      <c r="I424" s="27"/>
      <c r="J424" s="28"/>
    </row>
    <row r="425" spans="1:10" x14ac:dyDescent="0.25">
      <c r="A425"/>
      <c r="B425" s="34" t="s">
        <v>597</v>
      </c>
      <c r="C425" s="39" t="s">
        <v>598</v>
      </c>
      <c r="D425" s="29">
        <v>2</v>
      </c>
      <c r="E425" s="25">
        <v>19050</v>
      </c>
      <c r="G425" s="28"/>
      <c r="I425" s="27"/>
      <c r="J425" s="28"/>
    </row>
    <row r="426" spans="1:10" x14ac:dyDescent="0.25">
      <c r="A426"/>
      <c r="B426" s="34" t="s">
        <v>710</v>
      </c>
      <c r="C426" s="39" t="s">
        <v>711</v>
      </c>
      <c r="D426" s="29">
        <v>1</v>
      </c>
      <c r="E426" s="25">
        <v>16322.9</v>
      </c>
      <c r="G426" s="28"/>
      <c r="I426" s="27"/>
      <c r="J426" s="28"/>
    </row>
    <row r="427" spans="1:10" x14ac:dyDescent="0.25">
      <c r="A427"/>
      <c r="B427" s="34" t="s">
        <v>365</v>
      </c>
      <c r="C427" s="39" t="s">
        <v>366</v>
      </c>
      <c r="D427" s="29">
        <v>1</v>
      </c>
      <c r="E427" s="25">
        <v>4646.3999999999996</v>
      </c>
      <c r="G427" s="28"/>
      <c r="I427" s="27"/>
      <c r="J427" s="28"/>
    </row>
    <row r="428" spans="1:10" x14ac:dyDescent="0.25">
      <c r="A428"/>
      <c r="B428" s="34" t="s">
        <v>547</v>
      </c>
      <c r="C428" s="39" t="s">
        <v>548</v>
      </c>
      <c r="D428" s="29">
        <v>1</v>
      </c>
      <c r="E428" s="25">
        <v>14999.99</v>
      </c>
      <c r="G428" s="28"/>
      <c r="I428" s="27"/>
      <c r="J428" s="28"/>
    </row>
    <row r="429" spans="1:10" x14ac:dyDescent="0.25">
      <c r="A429"/>
      <c r="B429" s="34" t="s">
        <v>194</v>
      </c>
      <c r="C429" s="39" t="s">
        <v>195</v>
      </c>
      <c r="D429" s="29">
        <v>1</v>
      </c>
      <c r="E429" s="25">
        <v>708.79</v>
      </c>
    </row>
    <row r="430" spans="1:10" ht="14.45" x14ac:dyDescent="0.3">
      <c r="A430"/>
      <c r="C430" s="43"/>
      <c r="E430" s="26"/>
    </row>
    <row r="431" spans="1:10" ht="14.45" x14ac:dyDescent="0.3">
      <c r="E431" s="26">
        <f>SUM(E10:E430)</f>
        <v>6883574.548100004</v>
      </c>
    </row>
  </sheetData>
  <autoFilter ref="E1:E440"/>
  <sortState ref="B10:E429">
    <sortCondition ref="C10:C429"/>
  </sortState>
  <conditionalFormatting sqref="B303:B315">
    <cfRule type="duplicateValues" dxfId="15" priority="17"/>
  </conditionalFormatting>
  <conditionalFormatting sqref="B419:B428">
    <cfRule type="duplicateValues" dxfId="14" priority="16"/>
  </conditionalFormatting>
  <conditionalFormatting sqref="B302">
    <cfRule type="duplicateValues" dxfId="13" priority="12"/>
  </conditionalFormatting>
  <conditionalFormatting sqref="B257:B300">
    <cfRule type="duplicateValues" dxfId="12" priority="11"/>
  </conditionalFormatting>
  <conditionalFormatting sqref="B226:B256">
    <cfRule type="duplicateValues" dxfId="11" priority="10"/>
  </conditionalFormatting>
  <conditionalFormatting sqref="B209:B224 B198:B207">
    <cfRule type="duplicateValues" dxfId="10" priority="9"/>
  </conditionalFormatting>
  <conditionalFormatting sqref="B208">
    <cfRule type="duplicateValues" dxfId="9" priority="8"/>
  </conditionalFormatting>
  <conditionalFormatting sqref="B114:B139">
    <cfRule type="duplicateValues" dxfId="8" priority="6"/>
  </conditionalFormatting>
  <conditionalFormatting sqref="B92">
    <cfRule type="duplicateValues" dxfId="7" priority="4"/>
  </conditionalFormatting>
  <conditionalFormatting sqref="B93:B113 B79:B91">
    <cfRule type="duplicateValues" dxfId="6" priority="5"/>
  </conditionalFormatting>
  <conditionalFormatting sqref="B50">
    <cfRule type="duplicateValues" dxfId="5" priority="1"/>
  </conditionalFormatting>
  <conditionalFormatting sqref="B63:B64 B58 B49">
    <cfRule type="duplicateValues" dxfId="4" priority="2"/>
  </conditionalFormatting>
  <conditionalFormatting sqref="B59:B62 B51:B57 B10:B48 B65:B78">
    <cfRule type="duplicateValues" dxfId="3" priority="3"/>
  </conditionalFormatting>
  <conditionalFormatting sqref="B386:B416">
    <cfRule type="duplicateValues" dxfId="2" priority="18"/>
  </conditionalFormatting>
  <conditionalFormatting sqref="B141:B196">
    <cfRule type="duplicateValues" dxfId="1" priority="20"/>
  </conditionalFormatting>
  <conditionalFormatting sqref="B316:B384">
    <cfRule type="duplicateValues" dxfId="0" priority="21"/>
  </conditionalFormatting>
  <pageMargins left="0.11811023622047245" right="0" top="0.15748031496062992" bottom="0.15748031496062992" header="0.31496062992125984" footer="0.31496062992125984"/>
  <pageSetup paperSize="9"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2019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2020-12-17T13:02:01Z</cp:lastPrinted>
  <dcterms:created xsi:type="dcterms:W3CDTF">2017-01-30T13:05:44Z</dcterms:created>
  <dcterms:modified xsi:type="dcterms:W3CDTF">2021-01-21T09:13:28Z</dcterms:modified>
</cp:coreProperties>
</file>