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2" tabRatio="700" firstSheet="1" activeTab="4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45621"/>
</workbook>
</file>

<file path=xl/calcChain.xml><?xml version="1.0" encoding="utf-8"?>
<calcChain xmlns="http://schemas.openxmlformats.org/spreadsheetml/2006/main">
  <c r="E44" i="6" l="1"/>
  <c r="F44" i="6" s="1"/>
  <c r="D44" i="6"/>
  <c r="B44" i="6"/>
  <c r="C44" i="6" s="1"/>
  <c r="E44" i="5"/>
  <c r="F44" i="5" s="1"/>
  <c r="D44" i="5"/>
  <c r="B44" i="5"/>
  <c r="C44" i="5" s="1"/>
  <c r="E44" i="4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I23" i="7"/>
  <c r="G23" i="7"/>
  <c r="H23" i="7" s="1"/>
  <c r="E23" i="7"/>
  <c r="D23" i="7"/>
  <c r="B23" i="7"/>
  <c r="E44" i="7" l="1"/>
  <c r="D44" i="7"/>
  <c r="B44" i="7"/>
  <c r="C44" i="7" s="1"/>
  <c r="B8" i="7"/>
  <c r="B8" i="6"/>
  <c r="B8" i="5"/>
  <c r="B8" i="4"/>
  <c r="AD22" i="7" l="1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U18" i="7"/>
  <c r="R15" i="7"/>
  <c r="J25" i="6"/>
  <c r="K20" i="6" s="1"/>
  <c r="E25" i="6"/>
  <c r="F15" i="6" s="1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4" i="6"/>
  <c r="M14" i="6"/>
  <c r="M15" i="6"/>
  <c r="M16" i="6"/>
  <c r="M19" i="6"/>
  <c r="M20" i="6"/>
  <c r="M21" i="6"/>
  <c r="M24" i="6"/>
  <c r="K16" i="6"/>
  <c r="K17" i="6"/>
  <c r="H16" i="6"/>
  <c r="H17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K16" i="5"/>
  <c r="K17" i="5"/>
  <c r="H16" i="5"/>
  <c r="H17" i="5"/>
  <c r="H19" i="5"/>
  <c r="H21" i="5"/>
  <c r="F13" i="5"/>
  <c r="F14" i="5"/>
  <c r="F15" i="5"/>
  <c r="F16" i="5"/>
  <c r="F17" i="5"/>
  <c r="F18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 s="1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19" i="4" s="1"/>
  <c r="M15" i="4"/>
  <c r="M16" i="4"/>
  <c r="M17" i="4"/>
  <c r="M18" i="4"/>
  <c r="M21" i="4"/>
  <c r="M24" i="4"/>
  <c r="J25" i="4"/>
  <c r="K23" i="4" s="1"/>
  <c r="K16" i="4"/>
  <c r="K17" i="4"/>
  <c r="I25" i="4"/>
  <c r="N35" i="4" s="1"/>
  <c r="G25" i="4"/>
  <c r="H21" i="4" s="1"/>
  <c r="H16" i="4"/>
  <c r="H17" i="4"/>
  <c r="E25" i="4"/>
  <c r="F18" i="4" s="1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K22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H21" i="6" l="1"/>
  <c r="P21" i="6"/>
  <c r="P20" i="6"/>
  <c r="M21" i="5"/>
  <c r="M20" i="5"/>
  <c r="F19" i="5"/>
  <c r="P20" i="1"/>
  <c r="K19" i="1"/>
  <c r="K25" i="1" s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O35" i="1"/>
  <c r="D46" i="1"/>
  <c r="E46" i="1"/>
  <c r="F45" i="1" s="1"/>
  <c r="H20" i="6"/>
  <c r="H19" i="6"/>
  <c r="M18" i="6"/>
  <c r="M13" i="6"/>
  <c r="M25" i="6" s="1"/>
  <c r="P19" i="6"/>
  <c r="P14" i="6"/>
  <c r="Z21" i="6"/>
  <c r="L35" i="6"/>
  <c r="H22" i="6"/>
  <c r="O35" i="6"/>
  <c r="K22" i="6"/>
  <c r="AB25" i="6"/>
  <c r="AE25" i="6"/>
  <c r="M13" i="5"/>
  <c r="AB25" i="5"/>
  <c r="L35" i="5"/>
  <c r="L40" i="5" s="1"/>
  <c r="M39" i="5" s="1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Z25" i="1"/>
  <c r="U25" i="1"/>
  <c r="B46" i="1"/>
  <c r="C42" i="1" s="1"/>
  <c r="X25" i="7"/>
  <c r="N39" i="7" s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O37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C42" i="5" s="1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20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C42" i="4" s="1"/>
  <c r="O36" i="4"/>
  <c r="P20" i="4"/>
  <c r="N40" i="4"/>
  <c r="D46" i="4"/>
  <c r="L36" i="4"/>
  <c r="O25" i="7"/>
  <c r="P18" i="7" s="1"/>
  <c r="L35" i="4"/>
  <c r="E46" i="4"/>
  <c r="J25" i="7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H22" i="7" s="1"/>
  <c r="C42" i="6" l="1"/>
  <c r="O40" i="6"/>
  <c r="P35" i="6" s="1"/>
  <c r="L40" i="6"/>
  <c r="M36" i="6" s="1"/>
  <c r="C19" i="7"/>
  <c r="M25" i="5"/>
  <c r="F19" i="7"/>
  <c r="K22" i="7"/>
  <c r="K23" i="7"/>
  <c r="F43" i="4"/>
  <c r="F44" i="4"/>
  <c r="P25" i="1"/>
  <c r="F41" i="1"/>
  <c r="M21" i="7"/>
  <c r="H21" i="7"/>
  <c r="F38" i="1"/>
  <c r="P17" i="7"/>
  <c r="P16" i="7"/>
  <c r="F37" i="4"/>
  <c r="Z16" i="7"/>
  <c r="P39" i="1"/>
  <c r="F37" i="1"/>
  <c r="M16" i="7"/>
  <c r="O40" i="5"/>
  <c r="P36" i="5" s="1"/>
  <c r="F25" i="1"/>
  <c r="F43" i="1"/>
  <c r="F44" i="1"/>
  <c r="F24" i="7"/>
  <c r="C25" i="1"/>
  <c r="C22" i="7"/>
  <c r="C23" i="7"/>
  <c r="C40" i="1"/>
  <c r="C44" i="1"/>
  <c r="Z25" i="6"/>
  <c r="Z25" i="4"/>
  <c r="O40" i="1"/>
  <c r="P36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8" i="6"/>
  <c r="O34" i="7"/>
  <c r="F34" i="6"/>
  <c r="P38" i="6"/>
  <c r="F39" i="6"/>
  <c r="AB18" i="7"/>
  <c r="AB19" i="7"/>
  <c r="C40" i="6"/>
  <c r="C4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O39" i="7"/>
  <c r="Z21" i="7"/>
  <c r="Z25" i="7" s="1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C42" i="7" s="1"/>
  <c r="H15" i="7"/>
  <c r="H19" i="7"/>
  <c r="H16" i="7"/>
  <c r="H20" i="7"/>
  <c r="L35" i="7"/>
  <c r="H13" i="7"/>
  <c r="H14" i="7"/>
  <c r="H18" i="7"/>
  <c r="H24" i="7"/>
  <c r="P36" i="6" l="1"/>
  <c r="P34" i="6"/>
  <c r="P40" i="6" s="1"/>
  <c r="M34" i="6"/>
  <c r="M35" i="6"/>
  <c r="P35" i="5"/>
  <c r="P34" i="5"/>
  <c r="P40" i="5" s="1"/>
  <c r="P35" i="1"/>
  <c r="P34" i="1"/>
  <c r="P37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C46" i="6"/>
  <c r="C46" i="5"/>
  <c r="F25" i="7"/>
  <c r="F46" i="5"/>
  <c r="M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M40" i="6" l="1"/>
  <c r="P40" i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<sst xmlns="http://schemas.openxmlformats.org/spreadsheetml/2006/main" count="465" uniqueCount="65">
  <si>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</si>
  <si>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</si>
  <si>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</si>
  <si>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</si>
  <si>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</si>
  <si>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</si>
  <si>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</si>
  <si>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</si>
  <si>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</si>
  <si>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</si>
  <si>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</si>
  <si>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</si>
  <si>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</si>
  <si>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</si>
  <si>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</si>
  <si>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</si>
  <si>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</si>
  <si>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</si>
  <si>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</si>
  <si>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</si>
  <si>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</si>
  <si>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</si>
  <si>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</si>
  <si>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</si>
  <si>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</si>
  <si>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</si>
  <si>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</si>
  <si>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</si>
  <si>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</si>
  <si>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</si>
  <si>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</si>
  <si>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</si>
  <si>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</si>
  <si>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</si>
  <si>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</si>
  <si>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</si>
  <si>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</si>
  <si>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</si>
  <si>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</si>
  <si>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</si>
  <si>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</si>
  <si>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</si>
  <si>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</si>
  <si>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</si>
  <si>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</si>
  <si>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</si>
  <si>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</si>
  <si>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</si>
  <si>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</si>
  <si>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</si>
  <si>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</si>
  <si>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</si>
  <si>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</si>
  <si>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</si>
  <si>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</si>
  <si>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</si>
  <si>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</si>
  <si>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</si>
  <si>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</si>
  <si>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</si>
  <si>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</si>
  <si>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</si>
  <si>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</si>
  <si>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https://bcnroc.ajuntament.barcelona.cat/jspui/bitstream/11703/117122/5/GM_Pressupost_2020.pdf</t>
  </si>
  <si>
    <t>INSTITUT BARCELONA ESPORTS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</si>
</sst>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170</c:v>
                </c:pt>
                <c:pt idx="8">
                  <c:v>179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2"/>
                <c:pt idx="0">
                  <c:v>505733.77999999997</c:v>
                </c:pt>
                <c:pt idx="1">
                  <c:v>0</c:v>
                </c:pt>
                <c:pt idx="2">
                  <c:v>68349.48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496503.51999999996</c:v>
                </c:pt>
                <c:pt idx="7">
                  <c:v>1309089.9800000002</c:v>
                </c:pt>
                <c:pt idx="8">
                  <c:v>214273.05000000002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23</c:v>
                </c:pt>
                <c:pt idx="1">
                  <c:v>280</c:v>
                </c:pt>
                <c:pt idx="2">
                  <c:v>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275387</c:v>
                </c:pt>
                <c:pt idx="1">
                  <c:v>2069280.5500000003</c:v>
                </c:pt>
                <c:pt idx="2">
                  <c:v>249282.26000000004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6" zoomScale="90" zoomScaleNormal="90" workbookViewId="0">
      <selection activeCell="G8" sqref="G8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x14ac:dyDescent="0.3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46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24" t="s">
        <v>64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29.95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8.950000000000003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4" si="2">IF(G13,G13/$G$25,"")</f>
        <v>2.7397260273972601E-2</v>
      </c>
      <c r="I13" s="4">
        <v>157722.20000000001</v>
      </c>
      <c r="J13" s="5">
        <v>190843.86</v>
      </c>
      <c r="K13" s="21">
        <f t="shared" ref="K13:K24" si="3">IF(J13,J13/$J$25,"")</f>
        <v>0.31475270551312257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1.3698630136986301E-2</v>
      </c>
      <c r="I19" s="6">
        <v>13000</v>
      </c>
      <c r="J19" s="7">
        <v>15730</v>
      </c>
      <c r="K19" s="21">
        <f t="shared" si="3"/>
        <v>2.5942988460416899E-2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4</v>
      </c>
      <c r="C20" s="66">
        <f t="shared" si="0"/>
        <v>1</v>
      </c>
      <c r="D20" s="69">
        <v>21364.58</v>
      </c>
      <c r="E20" s="70">
        <v>25851.14</v>
      </c>
      <c r="F20" s="21">
        <f t="shared" si="1"/>
        <v>1</v>
      </c>
      <c r="G20" s="68">
        <v>45</v>
      </c>
      <c r="H20" s="66">
        <f t="shared" si="2"/>
        <v>0.61643835616438358</v>
      </c>
      <c r="I20" s="69">
        <v>309045</v>
      </c>
      <c r="J20" s="70">
        <v>370737.98</v>
      </c>
      <c r="K20" s="67">
        <f t="shared" si="3"/>
        <v>0.61144635327261732</v>
      </c>
      <c r="L20" s="68">
        <v>10</v>
      </c>
      <c r="M20" s="66">
        <f t="shared" si="4"/>
        <v>0.66666666666666663</v>
      </c>
      <c r="N20" s="69">
        <v>68055.570000000007</v>
      </c>
      <c r="O20" s="70">
        <v>82153.600000000006</v>
      </c>
      <c r="P20" s="67">
        <f t="shared" si="5"/>
        <v>0.93169283949161164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3">
      <c r="A21" s="95" t="s">
        <v>57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25</v>
      </c>
      <c r="H21" s="20">
        <f t="shared" si="2"/>
        <v>0.34246575342465752</v>
      </c>
      <c r="I21" s="98">
        <v>20115.78</v>
      </c>
      <c r="J21" s="98">
        <v>29017.69</v>
      </c>
      <c r="K21" s="21">
        <f t="shared" si="3"/>
        <v>4.7857952753843282E-2</v>
      </c>
      <c r="L21" s="2">
        <v>5</v>
      </c>
      <c r="M21" s="20">
        <f t="shared" si="4"/>
        <v>0.33333333333333331</v>
      </c>
      <c r="N21" s="6">
        <v>4948.1499999999996</v>
      </c>
      <c r="O21" s="7">
        <v>6023.1</v>
      </c>
      <c r="P21" s="21">
        <f t="shared" si="5"/>
        <v>6.8307160508388268E-2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.049999999999997" customHeight="1" thickBot="1" x14ac:dyDescent="0.3">
      <c r="A25" s="82" t="s">
        <v>0</v>
      </c>
      <c r="B25" s="16">
        <f t="shared" ref="B25:AE25" si="12">SUM(B13:B24)</f>
        <v>4</v>
      </c>
      <c r="C25" s="17">
        <f t="shared" si="12"/>
        <v>1</v>
      </c>
      <c r="D25" s="18">
        <f t="shared" si="12"/>
        <v>21364.58</v>
      </c>
      <c r="E25" s="18">
        <f t="shared" si="12"/>
        <v>25851.14</v>
      </c>
      <c r="F25" s="19">
        <f t="shared" si="12"/>
        <v>1</v>
      </c>
      <c r="G25" s="16">
        <f t="shared" si="12"/>
        <v>73</v>
      </c>
      <c r="H25" s="17">
        <f t="shared" si="12"/>
        <v>1</v>
      </c>
      <c r="I25" s="18">
        <f t="shared" si="12"/>
        <v>499882.98</v>
      </c>
      <c r="J25" s="18">
        <f t="shared" si="12"/>
        <v>606329.52999999991</v>
      </c>
      <c r="K25" s="19">
        <f t="shared" si="12"/>
        <v>1</v>
      </c>
      <c r="L25" s="16">
        <f t="shared" si="12"/>
        <v>15</v>
      </c>
      <c r="M25" s="17">
        <f t="shared" si="12"/>
        <v>1</v>
      </c>
      <c r="N25" s="18">
        <f t="shared" si="12"/>
        <v>73003.72</v>
      </c>
      <c r="O25" s="18">
        <f t="shared" si="12"/>
        <v>88176.700000000012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25">
      <c r="B26" s="26"/>
      <c r="H26" s="26"/>
      <c r="N26" s="26"/>
    </row>
    <row r="27" spans="1:31" s="49" customFormat="1" ht="34.200000000000003" customHeight="1" x14ac:dyDescent="0.3">
      <c r="A27" s="149" t="s">
        <v>61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8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3">
      <c r="A34" s="41" t="s">
        <v>25</v>
      </c>
      <c r="B34" s="9">
        <f t="shared" ref="B34:B45" si="13">B13+G13+L13+Q13+AA13+V13</f>
        <v>2</v>
      </c>
      <c r="C34" s="8">
        <f t="shared" ref="C34:C43" si="14">IF(B34,B34/$B$46,"")</f>
        <v>2.1739130434782608E-2</v>
      </c>
      <c r="D34" s="10">
        <f t="shared" ref="D34:D45" si="15">D13+I13+N13+S13+AC13+X13</f>
        <v>157722.20000000001</v>
      </c>
      <c r="E34" s="11">
        <f t="shared" ref="E34:E45" si="16">E13+J13+O13+T13+AD13+Y13</f>
        <v>190843.86</v>
      </c>
      <c r="F34" s="21">
        <f t="shared" ref="F34:F43" si="17">IF(E34,E34/$E$46,"")</f>
        <v>0.26492941968512101</v>
      </c>
      <c r="J34" s="106" t="s">
        <v>3</v>
      </c>
      <c r="K34" s="107"/>
      <c r="L34" s="57">
        <f>B25</f>
        <v>4</v>
      </c>
      <c r="M34" s="8">
        <f t="shared" ref="M34:M39" si="18">IF(L34,L34/$L$40,"")</f>
        <v>4.3478260869565216E-2</v>
      </c>
      <c r="N34" s="58">
        <f>D25</f>
        <v>21364.58</v>
      </c>
      <c r="O34" s="58">
        <f>E25</f>
        <v>25851.14</v>
      </c>
      <c r="P34" s="59">
        <f t="shared" ref="P34:P39" si="19">IF(O34,O34/$O$40,"")</f>
        <v>3.5886548922238422E-2</v>
      </c>
    </row>
    <row r="35" spans="1:33" s="25" customFormat="1" ht="29.95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73</v>
      </c>
      <c r="M35" s="8">
        <f t="shared" si="18"/>
        <v>0.79347826086956519</v>
      </c>
      <c r="N35" s="61">
        <f>I25</f>
        <v>499882.98</v>
      </c>
      <c r="O35" s="61">
        <f>J25</f>
        <v>606329.52999999991</v>
      </c>
      <c r="P35" s="59">
        <f t="shared" si="19"/>
        <v>0.84170656850501857</v>
      </c>
    </row>
    <row r="36" spans="1:33" ht="29.95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15</v>
      </c>
      <c r="M36" s="8">
        <f t="shared" si="18"/>
        <v>0.16304347826086957</v>
      </c>
      <c r="N36" s="61">
        <f>N25</f>
        <v>73003.72</v>
      </c>
      <c r="O36" s="61">
        <f>O25</f>
        <v>88176.700000000012</v>
      </c>
      <c r="P36" s="59">
        <f t="shared" si="19"/>
        <v>0.12240688257274306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1</v>
      </c>
      <c r="C40" s="8">
        <f t="shared" si="14"/>
        <v>1.0869565217391304E-2</v>
      </c>
      <c r="D40" s="13">
        <f t="shared" si="15"/>
        <v>13000</v>
      </c>
      <c r="E40" s="23">
        <f t="shared" si="16"/>
        <v>15730</v>
      </c>
      <c r="F40" s="21">
        <f t="shared" si="17"/>
        <v>2.1836383793782801E-2</v>
      </c>
      <c r="G40" s="25"/>
      <c r="J40" s="104" t="s">
        <v>0</v>
      </c>
      <c r="K40" s="105"/>
      <c r="L40" s="83">
        <f>SUM(L34:L39)</f>
        <v>92</v>
      </c>
      <c r="M40" s="17">
        <f>SUM(M34:M39)</f>
        <v>1</v>
      </c>
      <c r="N40" s="84">
        <f>SUM(N34:N39)</f>
        <v>594251.28</v>
      </c>
      <c r="O40" s="85">
        <f>SUM(O34:O39)</f>
        <v>720357.36999999988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59</v>
      </c>
      <c r="C41" s="8">
        <f t="shared" si="14"/>
        <v>0.64130434782608692</v>
      </c>
      <c r="D41" s="13">
        <f t="shared" si="15"/>
        <v>398465.15</v>
      </c>
      <c r="E41" s="23">
        <f t="shared" si="16"/>
        <v>478742.72</v>
      </c>
      <c r="F41" s="21">
        <f t="shared" si="17"/>
        <v>0.66459057675775568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95" t="s">
        <v>56</v>
      </c>
      <c r="B42" s="12">
        <f t="shared" si="13"/>
        <v>30</v>
      </c>
      <c r="C42" s="8">
        <f t="shared" si="14"/>
        <v>0.32608695652173914</v>
      </c>
      <c r="D42" s="13">
        <f t="shared" si="15"/>
        <v>25063.93</v>
      </c>
      <c r="E42" s="14">
        <f t="shared" si="16"/>
        <v>35040.79</v>
      </c>
      <c r="F42" s="21">
        <f t="shared" si="17"/>
        <v>4.8643619763340522E-2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7" t="s">
        <v>62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92</v>
      </c>
      <c r="C46" s="17">
        <f>SUM(C34:C45)</f>
        <v>1</v>
      </c>
      <c r="D46" s="18">
        <f>SUM(D34:D45)</f>
        <v>594251.28000000014</v>
      </c>
      <c r="E46" s="18">
        <f>SUM(E34:E45)</f>
        <v>720357.37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6" zoomScale="80" zoomScaleNormal="80" workbookViewId="0">
      <selection activeCell="F14" sqref="F14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47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3" t="str">
        <f>'CONTRACTACIO 1r TR 2020'!B8</f>
        <v>INSTITUT BARCELONA ESPORTS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29.95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8.950000000000003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5</v>
      </c>
      <c r="H20" s="66">
        <f t="shared" si="2"/>
        <v>0.12195121951219512</v>
      </c>
      <c r="I20" s="69">
        <v>15661</v>
      </c>
      <c r="J20" s="70">
        <v>18949.810000000001</v>
      </c>
      <c r="K20" s="21">
        <f t="shared" si="3"/>
        <v>0.31756997376795437</v>
      </c>
      <c r="L20" s="68">
        <v>4</v>
      </c>
      <c r="M20" s="66">
        <f t="shared" si="4"/>
        <v>0.5</v>
      </c>
      <c r="N20" s="69">
        <v>34186</v>
      </c>
      <c r="O20" s="70">
        <v>41365.06</v>
      </c>
      <c r="P20" s="67">
        <f t="shared" si="5"/>
        <v>0.96202601710875835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36</v>
      </c>
      <c r="H21" s="20">
        <f t="shared" si="2"/>
        <v>0.87804878048780488</v>
      </c>
      <c r="I21" s="6">
        <v>31713.11</v>
      </c>
      <c r="J21" s="7">
        <v>40721.480000000003</v>
      </c>
      <c r="K21" s="21">
        <f t="shared" si="3"/>
        <v>0.68243002623204552</v>
      </c>
      <c r="L21" s="2">
        <v>4</v>
      </c>
      <c r="M21" s="20">
        <f t="shared" si="4"/>
        <v>0.5</v>
      </c>
      <c r="N21" s="6">
        <v>1224.6400000000001</v>
      </c>
      <c r="O21" s="7">
        <v>1632.8</v>
      </c>
      <c r="P21" s="21">
        <f t="shared" si="5"/>
        <v>3.7973982891241563E-2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.049999999999997" customHeight="1" thickBot="1" x14ac:dyDescent="0.3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41</v>
      </c>
      <c r="H25" s="17">
        <f t="shared" si="32"/>
        <v>1</v>
      </c>
      <c r="I25" s="18">
        <f t="shared" si="32"/>
        <v>47374.11</v>
      </c>
      <c r="J25" s="18">
        <f t="shared" si="32"/>
        <v>59671.290000000008</v>
      </c>
      <c r="K25" s="19">
        <f t="shared" si="32"/>
        <v>0.99999999999999989</v>
      </c>
      <c r="L25" s="16">
        <f t="shared" si="32"/>
        <v>8</v>
      </c>
      <c r="M25" s="17">
        <f t="shared" si="32"/>
        <v>1</v>
      </c>
      <c r="N25" s="18">
        <f t="shared" si="32"/>
        <v>35410.639999999999</v>
      </c>
      <c r="O25" s="18">
        <f t="shared" si="32"/>
        <v>42997.86</v>
      </c>
      <c r="P25" s="19">
        <f t="shared" si="32"/>
        <v>0.99999999999999989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200000000000003" customHeight="1" x14ac:dyDescent="0.3">
      <c r="A27" s="149" t="s">
        <v>60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8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29.95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41</v>
      </c>
      <c r="M35" s="8">
        <f t="shared" si="38"/>
        <v>0.83673469387755106</v>
      </c>
      <c r="N35" s="61">
        <f>I25</f>
        <v>47374.11</v>
      </c>
      <c r="O35" s="61">
        <f>J25</f>
        <v>59671.290000000008</v>
      </c>
      <c r="P35" s="59">
        <f t="shared" si="39"/>
        <v>0.58119980539431759</v>
      </c>
    </row>
    <row r="36" spans="1:33" ht="29.95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8</v>
      </c>
      <c r="M36" s="8">
        <f t="shared" si="38"/>
        <v>0.16326530612244897</v>
      </c>
      <c r="N36" s="61">
        <f>N25</f>
        <v>35410.639999999999</v>
      </c>
      <c r="O36" s="61">
        <f>O25</f>
        <v>42997.86</v>
      </c>
      <c r="P36" s="59">
        <f t="shared" si="39"/>
        <v>0.41880019460568241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49</v>
      </c>
      <c r="M40" s="17">
        <f>SUM(M34:M39)</f>
        <v>1</v>
      </c>
      <c r="N40" s="84">
        <f>SUM(N34:N39)</f>
        <v>82784.75</v>
      </c>
      <c r="O40" s="85">
        <f>SUM(O34:O39)</f>
        <v>102669.15000000001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3"/>
        <v>9</v>
      </c>
      <c r="C41" s="8">
        <f t="shared" si="34"/>
        <v>0.18367346938775511</v>
      </c>
      <c r="D41" s="13">
        <f t="shared" si="35"/>
        <v>49847</v>
      </c>
      <c r="E41" s="23">
        <f t="shared" si="36"/>
        <v>60314.869999999995</v>
      </c>
      <c r="F41" s="21">
        <f t="shared" si="37"/>
        <v>0.58746829013389124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46" t="s">
        <v>32</v>
      </c>
      <c r="B42" s="12">
        <f t="shared" si="33"/>
        <v>40</v>
      </c>
      <c r="C42" s="8">
        <f t="shared" si="34"/>
        <v>0.81632653061224492</v>
      </c>
      <c r="D42" s="13">
        <f t="shared" si="35"/>
        <v>32937.75</v>
      </c>
      <c r="E42" s="14">
        <f t="shared" si="36"/>
        <v>42354.280000000006</v>
      </c>
      <c r="F42" s="21">
        <f t="shared" si="37"/>
        <v>0.41253170986610882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4" t="s">
        <v>62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49</v>
      </c>
      <c r="C46" s="17">
        <f>SUM(C34:C45)</f>
        <v>1</v>
      </c>
      <c r="D46" s="18">
        <f>SUM(D34:D45)</f>
        <v>82784.75</v>
      </c>
      <c r="E46" s="18">
        <f>SUM(E34:E45)</f>
        <v>102669.15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0" zoomScale="80" zoomScaleNormal="80" workbookViewId="0">
      <selection activeCell="N20" sqref="N20:O21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48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3" t="str">
        <f>'CONTRACTACIO 1r TR 2020'!B8</f>
        <v>INSTITUT BARCELONA ESPORTS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29.95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8.950000000000003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3" si="2">IF(G13,G13/$G$25,"")</f>
        <v>2.2222222222222223E-2</v>
      </c>
      <c r="I13" s="4">
        <v>260239.6</v>
      </c>
      <c r="J13" s="5">
        <v>314889.92</v>
      </c>
      <c r="K13" s="21">
        <f t="shared" ref="K13:K23" si="3">IF(J13,J13/$J$25,"")</f>
        <v>0.57839694130820751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>
        <v>4</v>
      </c>
      <c r="C19" s="20">
        <f t="shared" si="0"/>
        <v>1</v>
      </c>
      <c r="D19" s="69">
        <v>51545.07</v>
      </c>
      <c r="E19" s="70">
        <v>62369.54</v>
      </c>
      <c r="F19" s="21">
        <f t="shared" si="1"/>
        <v>1</v>
      </c>
      <c r="G19" s="2">
        <v>2</v>
      </c>
      <c r="H19" s="20">
        <f t="shared" si="2"/>
        <v>4.4444444444444446E-2</v>
      </c>
      <c r="I19" s="6">
        <v>26878.5</v>
      </c>
      <c r="J19" s="7">
        <v>32522.98</v>
      </c>
      <c r="K19" s="21">
        <f t="shared" si="3"/>
        <v>5.9738946722168833E-2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23</v>
      </c>
      <c r="H20" s="66">
        <f t="shared" si="2"/>
        <v>0.51111111111111107</v>
      </c>
      <c r="I20" s="69">
        <v>141868.15</v>
      </c>
      <c r="J20" s="70">
        <v>169540.96</v>
      </c>
      <c r="K20" s="67">
        <f t="shared" si="3"/>
        <v>0.31141667758198532</v>
      </c>
      <c r="L20" s="68">
        <v>3</v>
      </c>
      <c r="M20" s="66">
        <f t="shared" si="4"/>
        <v>0.5</v>
      </c>
      <c r="N20" s="69">
        <v>30141.88</v>
      </c>
      <c r="O20" s="70">
        <v>36471.67</v>
      </c>
      <c r="P20" s="67">
        <f t="shared" si="5"/>
        <v>0.92921286509807499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19</v>
      </c>
      <c r="H21" s="20">
        <f t="shared" si="2"/>
        <v>0.42222222222222222</v>
      </c>
      <c r="I21" s="6">
        <v>25554.2</v>
      </c>
      <c r="J21" s="7">
        <v>27464.51</v>
      </c>
      <c r="K21" s="21">
        <f t="shared" si="3"/>
        <v>5.0447434387638317E-2</v>
      </c>
      <c r="L21" s="2">
        <v>3</v>
      </c>
      <c r="M21" s="20">
        <f t="shared" si="4"/>
        <v>0.5</v>
      </c>
      <c r="N21" s="6">
        <v>2296.1999999999998</v>
      </c>
      <c r="O21" s="7">
        <v>2778.4</v>
      </c>
      <c r="P21" s="21">
        <f t="shared" si="5"/>
        <v>7.0787134901925022E-2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.049999999999997" customHeight="1" thickBot="1" x14ac:dyDescent="0.3">
      <c r="A25" s="82" t="s">
        <v>0</v>
      </c>
      <c r="B25" s="16">
        <f t="shared" ref="B25:AE25" si="22">SUM(B13:B24)</f>
        <v>4</v>
      </c>
      <c r="C25" s="17">
        <f t="shared" si="22"/>
        <v>1</v>
      </c>
      <c r="D25" s="18">
        <f t="shared" si="22"/>
        <v>51545.07</v>
      </c>
      <c r="E25" s="18">
        <f t="shared" si="22"/>
        <v>62369.54</v>
      </c>
      <c r="F25" s="19">
        <f t="shared" si="22"/>
        <v>1</v>
      </c>
      <c r="G25" s="16">
        <f t="shared" si="22"/>
        <v>45</v>
      </c>
      <c r="H25" s="17">
        <f t="shared" si="22"/>
        <v>1</v>
      </c>
      <c r="I25" s="18">
        <f t="shared" si="22"/>
        <v>454540.45</v>
      </c>
      <c r="J25" s="18">
        <f t="shared" si="22"/>
        <v>544418.37</v>
      </c>
      <c r="K25" s="19">
        <f t="shared" si="22"/>
        <v>1</v>
      </c>
      <c r="L25" s="16">
        <f t="shared" si="22"/>
        <v>6</v>
      </c>
      <c r="M25" s="17">
        <f t="shared" si="22"/>
        <v>1</v>
      </c>
      <c r="N25" s="18">
        <f t="shared" si="22"/>
        <v>32438.080000000002</v>
      </c>
      <c r="O25" s="18">
        <f t="shared" si="22"/>
        <v>39250.07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850000000000001" customHeight="1" x14ac:dyDescent="0.25">
      <c r="B26" s="26"/>
      <c r="H26" s="26"/>
      <c r="N26" s="26"/>
    </row>
    <row r="27" spans="1:31" s="49" customFormat="1" ht="34.200000000000003" customHeight="1" x14ac:dyDescent="0.3">
      <c r="A27" s="149" t="s">
        <v>60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8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3">
      <c r="A34" s="41" t="s">
        <v>25</v>
      </c>
      <c r="B34" s="9">
        <f t="shared" ref="B34:B45" si="23">B13+G13+L13+Q13+AA13+V13</f>
        <v>1</v>
      </c>
      <c r="C34" s="8">
        <f t="shared" ref="C34:C42" si="24">IF(B34,B34/$B$46,"")</f>
        <v>1.8181818181818181E-2</v>
      </c>
      <c r="D34" s="10">
        <f t="shared" ref="D34:D45" si="25">D13+I13+N13+S13+AC13+X13</f>
        <v>260239.6</v>
      </c>
      <c r="E34" s="11">
        <f t="shared" ref="E34:E45" si="26">E13+J13+O13+T13+AD13+Y13</f>
        <v>314889.92</v>
      </c>
      <c r="F34" s="21">
        <f t="shared" ref="F34:F43" si="27">IF(E34,E34/$E$46,"")</f>
        <v>0.48741704009414422</v>
      </c>
      <c r="J34" s="106" t="s">
        <v>3</v>
      </c>
      <c r="K34" s="107"/>
      <c r="L34" s="57">
        <f>B25</f>
        <v>4</v>
      </c>
      <c r="M34" s="8">
        <f>IF(L34,L34/$L$40,"")</f>
        <v>7.2727272727272724E-2</v>
      </c>
      <c r="N34" s="58">
        <f>D25</f>
        <v>51545.07</v>
      </c>
      <c r="O34" s="58">
        <f>E25</f>
        <v>62369.54</v>
      </c>
      <c r="P34" s="59">
        <f>IF(O34,O34/$O$40,"")</f>
        <v>9.6541599613075388E-2</v>
      </c>
    </row>
    <row r="35" spans="1:33" s="25" customFormat="1" ht="29.95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45</v>
      </c>
      <c r="M35" s="8">
        <f>IF(L35,L35/$L$40,"")</f>
        <v>0.81818181818181823</v>
      </c>
      <c r="N35" s="61">
        <f>I25</f>
        <v>454540.45</v>
      </c>
      <c r="O35" s="61">
        <f>J25</f>
        <v>544418.37</v>
      </c>
      <c r="P35" s="59">
        <f>IF(O35,O35/$O$40,"")</f>
        <v>0.8427033500414326</v>
      </c>
    </row>
    <row r="36" spans="1:33" ht="29.95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6</v>
      </c>
      <c r="M36" s="8">
        <f>IF(L36,L36/$L$40,"")</f>
        <v>0.10909090909090909</v>
      </c>
      <c r="N36" s="61">
        <f>N25</f>
        <v>32438.080000000002</v>
      </c>
      <c r="O36" s="61">
        <f>O25</f>
        <v>39250.07</v>
      </c>
      <c r="P36" s="59">
        <f>IF(O36,O36/$O$40,"")</f>
        <v>6.075505034549207E-2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23"/>
        <v>6</v>
      </c>
      <c r="C40" s="8">
        <f t="shared" si="24"/>
        <v>0.10909090909090909</v>
      </c>
      <c r="D40" s="13">
        <f t="shared" si="25"/>
        <v>78423.570000000007</v>
      </c>
      <c r="E40" s="23">
        <f t="shared" si="26"/>
        <v>94892.52</v>
      </c>
      <c r="F40" s="21">
        <f t="shared" si="27"/>
        <v>0.1468838101437937</v>
      </c>
      <c r="G40" s="25"/>
      <c r="J40" s="104" t="s">
        <v>0</v>
      </c>
      <c r="K40" s="105"/>
      <c r="L40" s="83">
        <f>SUM(L34:L39)</f>
        <v>55</v>
      </c>
      <c r="M40" s="17">
        <f>SUM(M34:M39)</f>
        <v>1</v>
      </c>
      <c r="N40" s="84">
        <f>SUM(N34:N39)</f>
        <v>538523.6</v>
      </c>
      <c r="O40" s="85">
        <f>SUM(O34:O39)</f>
        <v>646037.98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23"/>
        <v>26</v>
      </c>
      <c r="C41" s="8">
        <f t="shared" si="24"/>
        <v>0.47272727272727272</v>
      </c>
      <c r="D41" s="13">
        <f t="shared" si="25"/>
        <v>172010.03</v>
      </c>
      <c r="E41" s="23">
        <f t="shared" si="26"/>
        <v>206012.63</v>
      </c>
      <c r="F41" s="21">
        <f t="shared" si="27"/>
        <v>0.31888625185782415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46" t="s">
        <v>32</v>
      </c>
      <c r="B42" s="12">
        <f t="shared" si="23"/>
        <v>22</v>
      </c>
      <c r="C42" s="8">
        <f t="shared" si="24"/>
        <v>0.4</v>
      </c>
      <c r="D42" s="13">
        <f t="shared" si="25"/>
        <v>27850.400000000001</v>
      </c>
      <c r="E42" s="14">
        <f t="shared" si="26"/>
        <v>30242.91</v>
      </c>
      <c r="F42" s="21">
        <f t="shared" si="27"/>
        <v>4.681289790423776E-2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7" t="s">
        <v>62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55</v>
      </c>
      <c r="C46" s="17">
        <f>SUM(C34:C45)</f>
        <v>1</v>
      </c>
      <c r="D46" s="18">
        <f>SUM(D34:D45)</f>
        <v>538523.60000000009</v>
      </c>
      <c r="E46" s="18">
        <f>SUM(E34:E45)</f>
        <v>646037.9800000001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80" zoomScaleNormal="80" workbookViewId="0">
      <selection activeCell="A4" sqref="A4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49</v>
      </c>
      <c r="C7" s="32"/>
      <c r="D7" s="32"/>
      <c r="E7" s="32"/>
      <c r="F7" s="32"/>
      <c r="G7" s="33"/>
      <c r="H7" s="73"/>
      <c r="I7" s="90" t="s">
        <v>52</v>
      </c>
      <c r="J7" s="91">
        <v>44265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3" t="str">
        <f>'CONTRACTACIO 1r TR 2020'!B8</f>
        <v>INSTITUT BARCELONA ESPORTS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29.95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8.950000000000003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6"/>
      <c r="F15" s="21" t="str">
        <f t="shared" si="1"/>
        <v/>
      </c>
      <c r="G15" s="2">
        <v>2</v>
      </c>
      <c r="H15" s="20">
        <f t="shared" si="2"/>
        <v>1.6528925619834711E-2</v>
      </c>
      <c r="I15" s="6">
        <v>56487.17</v>
      </c>
      <c r="J15" s="6">
        <v>68349.48</v>
      </c>
      <c r="K15" s="21">
        <f t="shared" si="3"/>
        <v>7.9581505448096973E-2</v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8.2644628099173556E-3</v>
      </c>
      <c r="I19" s="6">
        <v>318909.92</v>
      </c>
      <c r="J19" s="7">
        <v>385881</v>
      </c>
      <c r="K19" s="21">
        <f t="shared" si="3"/>
        <v>0.44929370207084401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15</v>
      </c>
      <c r="C20" s="66">
        <f t="shared" si="0"/>
        <v>1</v>
      </c>
      <c r="D20" s="69">
        <v>154682.90000000002</v>
      </c>
      <c r="E20" s="70">
        <v>187166.32</v>
      </c>
      <c r="F20" s="21">
        <f t="shared" si="1"/>
        <v>1</v>
      </c>
      <c r="G20" s="68">
        <v>51</v>
      </c>
      <c r="H20" s="66">
        <f t="shared" si="2"/>
        <v>0.42148760330578511</v>
      </c>
      <c r="I20" s="69">
        <v>272493.46999999997</v>
      </c>
      <c r="J20" s="70">
        <v>318315.48000000016</v>
      </c>
      <c r="K20" s="67">
        <f t="shared" si="3"/>
        <v>0.37062498655196235</v>
      </c>
      <c r="L20" s="68">
        <v>10</v>
      </c>
      <c r="M20" s="66">
        <f>IF(L20,L20/$L$25,"")</f>
        <v>0.33333333333333331</v>
      </c>
      <c r="N20" s="69">
        <v>48378.48</v>
      </c>
      <c r="O20" s="70">
        <v>58537.960000000006</v>
      </c>
      <c r="P20" s="67">
        <f>IF(O20,O20/$O$25,"")</f>
        <v>0.74232461716133247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67</v>
      </c>
      <c r="H21" s="20">
        <f t="shared" si="2"/>
        <v>0.55371900826446285</v>
      </c>
      <c r="I21" s="6">
        <v>78675.577685950411</v>
      </c>
      <c r="J21" s="7">
        <v>86315.400000000023</v>
      </c>
      <c r="K21" s="21">
        <f t="shared" si="3"/>
        <v>0.10049980592909663</v>
      </c>
      <c r="L21" s="2">
        <v>20</v>
      </c>
      <c r="M21" s="20">
        <f>IF(L21,L21/$L$25,"")</f>
        <v>0.66666666666666663</v>
      </c>
      <c r="N21" s="6">
        <v>16793.115702479339</v>
      </c>
      <c r="O21" s="7">
        <v>20319.670000000006</v>
      </c>
      <c r="P21" s="21">
        <f>IF(O21,O21/$O$25,"")</f>
        <v>0.25767538283866764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.049999999999997" customHeight="1" thickBot="1" x14ac:dyDescent="0.35">
      <c r="A25" s="82" t="s">
        <v>0</v>
      </c>
      <c r="B25" s="16">
        <f t="shared" ref="B25:AE25" si="30">SUM(B13:B24)</f>
        <v>15</v>
      </c>
      <c r="C25" s="17">
        <f t="shared" si="30"/>
        <v>1</v>
      </c>
      <c r="D25" s="18">
        <f t="shared" si="30"/>
        <v>154682.90000000002</v>
      </c>
      <c r="E25" s="18">
        <f t="shared" si="30"/>
        <v>187166.32</v>
      </c>
      <c r="F25" s="19">
        <f t="shared" si="30"/>
        <v>1</v>
      </c>
      <c r="G25" s="16">
        <f t="shared" si="30"/>
        <v>121</v>
      </c>
      <c r="H25" s="17">
        <f t="shared" si="30"/>
        <v>1</v>
      </c>
      <c r="I25" s="18">
        <f t="shared" si="30"/>
        <v>726566.13768595038</v>
      </c>
      <c r="J25" s="18">
        <f t="shared" si="30"/>
        <v>858861.36000000022</v>
      </c>
      <c r="K25" s="19">
        <f t="shared" si="30"/>
        <v>1</v>
      </c>
      <c r="L25" s="16">
        <f t="shared" si="30"/>
        <v>30</v>
      </c>
      <c r="M25" s="17">
        <f t="shared" si="30"/>
        <v>1</v>
      </c>
      <c r="N25" s="18">
        <f t="shared" si="30"/>
        <v>65171.595702479346</v>
      </c>
      <c r="O25" s="18">
        <f t="shared" si="30"/>
        <v>78857.63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49" t="s">
        <v>59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8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15</v>
      </c>
      <c r="M34" s="8">
        <f t="shared" ref="M34:M39" si="36">IF(L34,L34/$L$40,"")</f>
        <v>9.036144578313253E-2</v>
      </c>
      <c r="N34" s="58">
        <f>D25</f>
        <v>154682.90000000002</v>
      </c>
      <c r="O34" s="58">
        <f>E25</f>
        <v>187166.32</v>
      </c>
      <c r="P34" s="59">
        <f t="shared" ref="P34:P39" si="37">IF(O34,O34/$O$40,"")</f>
        <v>0.16638702482477968</v>
      </c>
    </row>
    <row r="35" spans="1:33" s="25" customFormat="1" ht="29.95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121</v>
      </c>
      <c r="M35" s="8">
        <f t="shared" si="36"/>
        <v>0.72891566265060237</v>
      </c>
      <c r="N35" s="61">
        <f>I25</f>
        <v>726566.13768595038</v>
      </c>
      <c r="O35" s="61">
        <f>J25</f>
        <v>858861.36000000022</v>
      </c>
      <c r="P35" s="59">
        <f t="shared" si="37"/>
        <v>0.76351015731550465</v>
      </c>
    </row>
    <row r="36" spans="1:33" ht="29.95" customHeight="1" x14ac:dyDescent="0.3">
      <c r="A36" s="43" t="s">
        <v>19</v>
      </c>
      <c r="B36" s="12">
        <f t="shared" si="31"/>
        <v>2</v>
      </c>
      <c r="C36" s="8">
        <f t="shared" si="32"/>
        <v>1.2048192771084338E-2</v>
      </c>
      <c r="D36" s="13">
        <f t="shared" si="33"/>
        <v>56487.17</v>
      </c>
      <c r="E36" s="14">
        <f t="shared" si="34"/>
        <v>68349.48</v>
      </c>
      <c r="F36" s="21">
        <f t="shared" si="35"/>
        <v>6.076128774408121E-2</v>
      </c>
      <c r="G36" s="25"/>
      <c r="J36" s="102" t="s">
        <v>2</v>
      </c>
      <c r="K36" s="103"/>
      <c r="L36" s="60">
        <f>L25</f>
        <v>30</v>
      </c>
      <c r="M36" s="8">
        <f t="shared" si="36"/>
        <v>0.18072289156626506</v>
      </c>
      <c r="N36" s="61">
        <f>N25</f>
        <v>65171.595702479346</v>
      </c>
      <c r="O36" s="61">
        <f>O25</f>
        <v>78857.63</v>
      </c>
      <c r="P36" s="59">
        <f t="shared" si="37"/>
        <v>7.0102817859715852E-2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1"/>
        <v>1</v>
      </c>
      <c r="C40" s="8">
        <f t="shared" si="32"/>
        <v>6.024096385542169E-3</v>
      </c>
      <c r="D40" s="13">
        <f t="shared" si="33"/>
        <v>318909.92</v>
      </c>
      <c r="E40" s="23">
        <f t="shared" si="34"/>
        <v>385881</v>
      </c>
      <c r="F40" s="21">
        <f t="shared" si="35"/>
        <v>0.34304030514897554</v>
      </c>
      <c r="G40" s="25"/>
      <c r="J40" s="104" t="s">
        <v>0</v>
      </c>
      <c r="K40" s="105"/>
      <c r="L40" s="83">
        <f>SUM(L34:L39)</f>
        <v>166</v>
      </c>
      <c r="M40" s="17">
        <f>SUM(M34:M39)</f>
        <v>1</v>
      </c>
      <c r="N40" s="84">
        <f>SUM(N34:N39)</f>
        <v>946420.63338842976</v>
      </c>
      <c r="O40" s="85">
        <f>SUM(O34:O39)</f>
        <v>1124885.31</v>
      </c>
      <c r="P40" s="86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1"/>
        <v>76</v>
      </c>
      <c r="C41" s="8">
        <f t="shared" si="32"/>
        <v>0.45783132530120479</v>
      </c>
      <c r="D41" s="13">
        <f t="shared" si="33"/>
        <v>475554.85</v>
      </c>
      <c r="E41" s="23">
        <f t="shared" si="34"/>
        <v>564019.76000000013</v>
      </c>
      <c r="F41" s="21">
        <f t="shared" si="35"/>
        <v>0.50140201404176943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46" t="s">
        <v>32</v>
      </c>
      <c r="B42" s="12">
        <f t="shared" si="31"/>
        <v>87</v>
      </c>
      <c r="C42" s="8">
        <f t="shared" si="32"/>
        <v>0.52409638554216864</v>
      </c>
      <c r="D42" s="13">
        <f t="shared" si="33"/>
        <v>95468.693388429747</v>
      </c>
      <c r="E42" s="14">
        <f t="shared" si="34"/>
        <v>106635.07000000004</v>
      </c>
      <c r="F42" s="21">
        <f t="shared" si="35"/>
        <v>9.4796393065173928E-2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4" t="s">
        <v>62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166</v>
      </c>
      <c r="C46" s="17">
        <f>SUM(C34:C45)</f>
        <v>1</v>
      </c>
      <c r="D46" s="18">
        <f>SUM(D34:D45)</f>
        <v>946420.63338842965</v>
      </c>
      <c r="E46" s="18">
        <f>SUM(E34:E45)</f>
        <v>1124885.31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abSelected="1" zoomScale="80" zoomScaleNormal="80" workbookViewId="0">
      <selection activeCell="A4" sqref="A4"/>
    </sheetView>
  </sheetViews>
  <sheetFormatPr defaultColWidth="9.109375" defaultRowHeight="15.05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x14ac:dyDescent="0.35">
      <c r="B4" s="26"/>
      <c r="H4" s="26"/>
      <c r="N4" s="26"/>
    </row>
    <row r="5" spans="1:31" s="25" customFormat="1" ht="30.8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3" t="str">
        <f>'CONTRACTACIO 1r TR 2020'!B8</f>
        <v>INSTITUT BARCELONA ESPORTS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29.95" customHeight="1" thickBot="1" x14ac:dyDescent="0.35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8.950000000000003" customHeight="1" thickBot="1" x14ac:dyDescent="0.35">
      <c r="A12" s="155"/>
      <c r="B12" s="34" t="s">
        <v>7</v>
      </c>
      <c r="C12" s="35" t="s">
        <v>8</v>
      </c>
      <c r="D12" s="36" t="s">
        <v>54</v>
      </c>
      <c r="E12" s="37" t="s">
        <v>55</v>
      </c>
      <c r="F12" s="38" t="s">
        <v>13</v>
      </c>
      <c r="G12" s="39" t="s">
        <v>7</v>
      </c>
      <c r="H12" s="35" t="s">
        <v>8</v>
      </c>
      <c r="I12" s="36" t="s">
        <v>54</v>
      </c>
      <c r="J12" s="37" t="s">
        <v>55</v>
      </c>
      <c r="K12" s="38" t="s">
        <v>13</v>
      </c>
      <c r="L12" s="39" t="s">
        <v>7</v>
      </c>
      <c r="M12" s="35" t="s">
        <v>8</v>
      </c>
      <c r="N12" s="36" t="s">
        <v>54</v>
      </c>
      <c r="O12" s="37" t="s">
        <v>55</v>
      </c>
      <c r="P12" s="38" t="s">
        <v>13</v>
      </c>
      <c r="Q12" s="39" t="s">
        <v>7</v>
      </c>
      <c r="R12" s="35" t="s">
        <v>8</v>
      </c>
      <c r="S12" s="36" t="s">
        <v>54</v>
      </c>
      <c r="T12" s="37" t="s">
        <v>55</v>
      </c>
      <c r="U12" s="40" t="s">
        <v>13</v>
      </c>
      <c r="V12" s="34" t="s">
        <v>7</v>
      </c>
      <c r="W12" s="35" t="s">
        <v>8</v>
      </c>
      <c r="X12" s="36" t="s">
        <v>54</v>
      </c>
      <c r="Y12" s="37" t="s">
        <v>55</v>
      </c>
      <c r="Z12" s="38" t="s">
        <v>13</v>
      </c>
      <c r="AA12" s="34" t="s">
        <v>7</v>
      </c>
      <c r="AB12" s="35" t="s">
        <v>8</v>
      </c>
      <c r="AC12" s="36" t="s">
        <v>54</v>
      </c>
      <c r="AD12" s="37" t="s">
        <v>55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3</v>
      </c>
      <c r="H13" s="20">
        <f t="shared" ref="H13:H24" si="2">IF(G13,G13/$G$25,"")</f>
        <v>1.0714285714285714E-2</v>
      </c>
      <c r="I13" s="10">
        <f>'CONTRACTACIO 1r TR 2020'!I13+'CONTRACTACIO 2n TR 2020'!I13+'CONTRACTACIO 3r TR 2020'!I13+'CONTRACTACIO 4t TR 2020'!I13</f>
        <v>417961.80000000005</v>
      </c>
      <c r="J13" s="10">
        <f>'CONTRACTACIO 1r TR 2020'!J13+'CONTRACTACIO 2n TR 2020'!J13+'CONTRACTACIO 3r TR 2020'!J13+'CONTRACTACIO 4t TR 2020'!J13</f>
        <v>505733.77999999997</v>
      </c>
      <c r="K13" s="21">
        <f t="shared" ref="K13:K24" si="3">IF(J13,J13/$J$25,"")</f>
        <v>0.24440077977826635</v>
      </c>
      <c r="L13" s="9">
        <f>'CONTRACTACIO 1r TR 2020'!L13+'CONTRACTACIO 2n TR 2020'!L13+'CONTRACTACIO 3r TR 2020'!L13+'CONTRACTACIO 4t TR 2020'!L13</f>
        <v>0</v>
      </c>
      <c r="M13" s="20" t="str">
        <f t="shared" ref="M13:M24" si="4">IF(L13,L13/$L$25,"")</f>
        <v/>
      </c>
      <c r="N13" s="10">
        <f>'CONTRACTACIO 1r TR 2020'!N13+'CONTRACTACIO 2n TR 2020'!N13+'CONTRACTACIO 3r TR 2020'!N13+'CONTRACTACIO 4t TR 2020'!N13</f>
        <v>0</v>
      </c>
      <c r="O13" s="10">
        <f>'CONTRACTACIO 1r TR 2020'!O13+'CONTRACTACIO 2n TR 2020'!O13+'CONTRACTACIO 3r TR 2020'!O13+'CONTRACTACIO 4t TR 2020'!O13</f>
        <v>0</v>
      </c>
      <c r="P13" s="21" t="str">
        <f t="shared" ref="P13:P24" si="5">IF(O13,O13/$O$25,"")</f>
        <v/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0</v>
      </c>
      <c r="H14" s="20" t="str">
        <f t="shared" si="2"/>
        <v/>
      </c>
      <c r="I14" s="13">
        <f>'CONTRACTACIO 1r TR 2020'!I14+'CONTRACTACIO 2n TR 2020'!I14+'CONTRACTACIO 3r TR 2020'!I14+'CONTRACTACIO 4t TR 2020'!I14</f>
        <v>0</v>
      </c>
      <c r="J14" s="13">
        <f>'CONTRACTACIO 1r TR 2020'!J14+'CONTRACTACIO 2n TR 2020'!J14+'CONTRACTACIO 3r TR 2020'!J14+'CONTRACTACIO 4t TR 2020'!J14</f>
        <v>0</v>
      </c>
      <c r="K14" s="21" t="str">
        <f t="shared" si="3"/>
        <v/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2</v>
      </c>
      <c r="H15" s="20">
        <f t="shared" si="2"/>
        <v>7.1428571428571426E-3</v>
      </c>
      <c r="I15" s="13">
        <f>'CONTRACTACIO 1r TR 2020'!I15+'CONTRACTACIO 2n TR 2020'!I15+'CONTRACTACIO 3r TR 2020'!I15+'CONTRACTACIO 4t TR 2020'!I15</f>
        <v>56487.17</v>
      </c>
      <c r="J15" s="13">
        <f>'CONTRACTACIO 1r TR 2020'!J15+'CONTRACTACIO 2n TR 2020'!J15+'CONTRACTACIO 3r TR 2020'!J15+'CONTRACTACIO 4t TR 2020'!J15</f>
        <v>68349.48</v>
      </c>
      <c r="K15" s="21">
        <f t="shared" si="3"/>
        <v>3.3030552575386639E-2</v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0</v>
      </c>
      <c r="H18" s="20" t="str">
        <f t="shared" si="2"/>
        <v/>
      </c>
      <c r="I18" s="13">
        <f>'CONTRACTACIO 1r TR 2020'!I18+'CONTRACTACIO 2n TR 2020'!I18+'CONTRACTACIO 3r TR 2020'!I18+'CONTRACTACIO 4t TR 2020'!I18</f>
        <v>0</v>
      </c>
      <c r="J18" s="13">
        <f>'CONTRACTACIO 1r TR 2020'!J18+'CONTRACTACIO 2n TR 2020'!J18+'CONTRACTACIO 3r TR 2020'!J18+'CONTRACTACIO 4t TR 2020'!J18</f>
        <v>0</v>
      </c>
      <c r="K18" s="21" t="str">
        <f t="shared" si="3"/>
        <v/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2020'!B19+'CONTRACTACIO 2n TR 2020'!B19+'CONTRACTACIO 3r TR 2020'!B19+'CONTRACTACIO 4t TR 2020'!B19</f>
        <v>4</v>
      </c>
      <c r="C19" s="20">
        <f t="shared" si="0"/>
        <v>0.17391304347826086</v>
      </c>
      <c r="D19" s="13">
        <f>'CONTRACTACIO 1r TR 2020'!D19+'CONTRACTACIO 2n TR 2020'!D19+'CONTRACTACIO 3r TR 2020'!D19+'CONTRACTACIO 4t TR 2020'!D19</f>
        <v>51545.07</v>
      </c>
      <c r="E19" s="13">
        <f>'CONTRACTACIO 1r TR 2020'!E19+'CONTRACTACIO 2n TR 2020'!E19+'CONTRACTACIO 3r TR 2020'!E19+'CONTRACTACIO 4t TR 2020'!E19</f>
        <v>62369.54</v>
      </c>
      <c r="F19" s="21">
        <f t="shared" si="1"/>
        <v>0.22647960869612582</v>
      </c>
      <c r="G19" s="9">
        <f>'CONTRACTACIO 1r TR 2020'!G19+'CONTRACTACIO 2n TR 2020'!G19+'CONTRACTACIO 3r TR 2020'!G19+'CONTRACTACIO 4t TR 2020'!G19</f>
        <v>4</v>
      </c>
      <c r="H19" s="20">
        <f t="shared" si="2"/>
        <v>1.4285714285714285E-2</v>
      </c>
      <c r="I19" s="13">
        <f>'CONTRACTACIO 1r TR 2020'!I19+'CONTRACTACIO 2n TR 2020'!I19+'CONTRACTACIO 3r TR 2020'!I19+'CONTRACTACIO 4t TR 2020'!I19</f>
        <v>358788.42</v>
      </c>
      <c r="J19" s="13">
        <f>'CONTRACTACIO 1r TR 2020'!J19+'CONTRACTACIO 2n TR 2020'!J19+'CONTRACTACIO 3r TR 2020'!J19+'CONTRACTACIO 4t TR 2020'!J19</f>
        <v>434133.98</v>
      </c>
      <c r="K19" s="21">
        <f t="shared" si="3"/>
        <v>0.20979947837425908</v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2020'!B20+'CONTRACTACIO 2n TR 2020'!B20+'CONTRACTACIO 3r TR 2020'!B20+'CONTRACTACIO 4t TR 2020'!B20</f>
        <v>19</v>
      </c>
      <c r="C20" s="20">
        <f t="shared" si="0"/>
        <v>0.82608695652173914</v>
      </c>
      <c r="D20" s="13">
        <f>'CONTRACTACIO 1r TR 2020'!D20+'CONTRACTACIO 2n TR 2020'!D20+'CONTRACTACIO 3r TR 2020'!D20+'CONTRACTACIO 4t TR 2020'!D20</f>
        <v>176047.48000000004</v>
      </c>
      <c r="E20" s="13">
        <f>'CONTRACTACIO 1r TR 2020'!E20+'CONTRACTACIO 2n TR 2020'!E20+'CONTRACTACIO 3r TR 2020'!E20+'CONTRACTACIO 4t TR 2020'!E20</f>
        <v>213017.46000000002</v>
      </c>
      <c r="F20" s="21">
        <f t="shared" si="1"/>
        <v>0.77352039130387429</v>
      </c>
      <c r="G20" s="9">
        <f>'CONTRACTACIO 1r TR 2020'!G20+'CONTRACTACIO 2n TR 2020'!G20+'CONTRACTACIO 3r TR 2020'!G20+'CONTRACTACIO 4t TR 2020'!G20</f>
        <v>124</v>
      </c>
      <c r="H20" s="20">
        <f t="shared" si="2"/>
        <v>0.44285714285714284</v>
      </c>
      <c r="I20" s="13">
        <f>'CONTRACTACIO 1r TR 2020'!I20+'CONTRACTACIO 2n TR 2020'!I20+'CONTRACTACIO 3r TR 2020'!I20+'CONTRACTACIO 4t TR 2020'!I20</f>
        <v>739067.62</v>
      </c>
      <c r="J20" s="13">
        <f>'CONTRACTACIO 1r TR 2020'!J20+'CONTRACTACIO 2n TR 2020'!J20+'CONTRACTACIO 3r TR 2020'!J20+'CONTRACTACIO 4t TR 2020'!J20</f>
        <v>877544.23000000021</v>
      </c>
      <c r="K20" s="21">
        <f t="shared" si="3"/>
        <v>0.42408180466394474</v>
      </c>
      <c r="L20" s="9">
        <f>'CONTRACTACIO 1r TR 2020'!L20+'CONTRACTACIO 2n TR 2020'!L20+'CONTRACTACIO 3r TR 2020'!L20+'CONTRACTACIO 4t TR 2020'!L20</f>
        <v>27</v>
      </c>
      <c r="M20" s="20">
        <f t="shared" si="4"/>
        <v>0.4576271186440678</v>
      </c>
      <c r="N20" s="13">
        <f>'CONTRACTACIO 1r TR 2020'!N20+'CONTRACTACIO 2n TR 2020'!N20+'CONTRACTACIO 3r TR 2020'!N20+'CONTRACTACIO 4t TR 2020'!N20</f>
        <v>180761.93000000002</v>
      </c>
      <c r="O20" s="13">
        <f>'CONTRACTACIO 1r TR 2020'!O20+'CONTRACTACIO 2n TR 2020'!O20+'CONTRACTACIO 3r TR 2020'!O20+'CONTRACTACIO 4t TR 2020'!O20</f>
        <v>218528.29000000004</v>
      </c>
      <c r="P20" s="21">
        <f t="shared" si="5"/>
        <v>0.87662992946228901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customHeight="1" x14ac:dyDescent="0.3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147</v>
      </c>
      <c r="H21" s="20">
        <f t="shared" si="2"/>
        <v>0.52500000000000002</v>
      </c>
      <c r="I21" s="13">
        <f>'CONTRACTACIO 1r TR 2020'!I21+'CONTRACTACIO 2n TR 2020'!I21+'CONTRACTACIO 3r TR 2020'!I21+'CONTRACTACIO 4t TR 2020'!I21</f>
        <v>156058.66768595041</v>
      </c>
      <c r="J21" s="13">
        <f>'CONTRACTACIO 1r TR 2020'!J21+'CONTRACTACIO 2n TR 2020'!J21+'CONTRACTACIO 3r TR 2020'!J21+'CONTRACTACIO 4t TR 2020'!J21</f>
        <v>183519.08000000002</v>
      </c>
      <c r="K21" s="21">
        <f t="shared" si="3"/>
        <v>8.8687384608143155E-2</v>
      </c>
      <c r="L21" s="9">
        <f>'CONTRACTACIO 1r TR 2020'!L21+'CONTRACTACIO 2n TR 2020'!L21+'CONTRACTACIO 3r TR 2020'!L21+'CONTRACTACIO 4t TR 2020'!L21</f>
        <v>32</v>
      </c>
      <c r="M21" s="20">
        <f t="shared" si="4"/>
        <v>0.5423728813559322</v>
      </c>
      <c r="N21" s="13">
        <f>'CONTRACTACIO 1r TR 2020'!N21+'CONTRACTACIO 2n TR 2020'!N21+'CONTRACTACIO 3r TR 2020'!N21+'CONTRACTACIO 4t TR 2020'!N21</f>
        <v>25262.105702479341</v>
      </c>
      <c r="O21" s="13">
        <f>'CONTRACTACIO 1r TR 2020'!O21+'CONTRACTACIO 2n TR 2020'!O21+'CONTRACTACIO 3r TR 2020'!O21+'CONTRACTACIO 4t TR 2020'!O21</f>
        <v>30753.970000000008</v>
      </c>
      <c r="P21" s="21">
        <f t="shared" si="5"/>
        <v>0.12337007053771096</v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3">
      <c r="A22" s="92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3">
      <c r="A23" s="94" t="s">
        <v>53</v>
      </c>
      <c r="B23" s="81">
        <f>'CONTRACTACIO 1r TR 2020'!B23+'CONTRACTACIO 2n TR 2020'!B23+'CONTRACTACIO 3r TR 2020'!B23+'CONTRACTACIO 4t TR 2020'!B23</f>
        <v>0</v>
      </c>
      <c r="C23" s="66" t="str">
        <f t="shared" si="0"/>
        <v/>
      </c>
      <c r="D23" s="77">
        <f>'CONTRACTACIO 1r TR 2020'!D23+'CONTRACTACIO 2n TR 2020'!D23+'CONTRACTACIO 3r TR 2020'!D23+'CONTRACTACIO 4t TR 2020'!D23</f>
        <v>0</v>
      </c>
      <c r="E23" s="78">
        <f>'CONTRACTACIO 1r TR 2020'!E23+'CONTRACTACIO 2n TR 2020'!E23+'CONTRACTACIO 3r TR 2020'!E23+'CONTRACTACIO 4t TR 2020'!E23</f>
        <v>0</v>
      </c>
      <c r="F23" s="67" t="str">
        <f t="shared" si="1"/>
        <v/>
      </c>
      <c r="G23" s="81">
        <f>'CONTRACTACIO 1r TR 2020'!G23+'CONTRACTACIO 2n TR 2020'!G23+'CONTRACTACIO 3r TR 2020'!G23+'CONTRACTACIO 4t TR 2020'!G23</f>
        <v>0</v>
      </c>
      <c r="H23" s="66" t="str">
        <f t="shared" si="2"/>
        <v/>
      </c>
      <c r="I23" s="77">
        <f>'CONTRACTACIO 1r TR 2020'!I23+'CONTRACTACIO 2n TR 2020'!I23+'CONTRACTACIO 3r TR 2020'!I23+'CONTRACTACIO 4t TR 2020'!I23</f>
        <v>0</v>
      </c>
      <c r="J23" s="78">
        <f>'CONTRACTACIO 1r TR 2020'!J23+'CONTRACTACIO 2n TR 2020'!J23+'CONTRACTACIO 3r TR 2020'!J23+'CONTRACTACIO 4t TR 2020'!J23</f>
        <v>0</v>
      </c>
      <c r="K23" s="67" t="str">
        <f t="shared" si="3"/>
        <v/>
      </c>
      <c r="L23" s="81">
        <f>'CONTRACTACIO 1r TR 2020'!L23+'CONTRACTACIO 2n TR 2020'!L23+'CONTRACTACIO 3r TR 2020'!L23+'CONTRACTACIO 4t TR 2020'!L23</f>
        <v>0</v>
      </c>
      <c r="M23" s="66" t="str">
        <f t="shared" si="4"/>
        <v/>
      </c>
      <c r="N23" s="77">
        <f>'CONTRACTACIO 1r TR 2020'!N23+'CONTRACTACIO 2n TR 2020'!N23+'CONTRACTACIO 3r TR 2020'!N23+'CONTRACTACIO 4t TR 2020'!N23</f>
        <v>0</v>
      </c>
      <c r="O23" s="78">
        <f>'CONTRACTACIO 1r TR 2020'!O23+'CONTRACTACIO 2n TR 2020'!O23+'CONTRACTACIO 3r TR 2020'!O23+'CONTRACTACIO 4t TR 2020'!O23</f>
        <v>0</v>
      </c>
      <c r="P23" s="67" t="str">
        <f t="shared" si="5"/>
        <v/>
      </c>
      <c r="Q23" s="81">
        <f>'CONTRACTACIO 1r TR 2020'!Q23+'CONTRACTACIO 2n TR 2020'!Q23+'CONTRACTACIO 3r TR 2020'!Q23+'CONTRACTACIO 4t TR 2020'!Q23</f>
        <v>0</v>
      </c>
      <c r="R23" s="66" t="str">
        <f t="shared" si="6"/>
        <v/>
      </c>
      <c r="S23" s="77">
        <f>'CONTRACTACIO 1r TR 2020'!S23+'CONTRACTACIO 2n TR 2020'!S23+'CONTRACTACIO 3r TR 2020'!S23+'CONTRACTACIO 4t TR 2020'!S23</f>
        <v>0</v>
      </c>
      <c r="T23" s="78">
        <f>'CONTRACTACIO 1r TR 2020'!T23+'CONTRACTACIO 2n TR 2020'!T23+'CONTRACTACIO 3r TR 2020'!T23+'CONTRACTACIO 4t TR 2020'!T23</f>
        <v>0</v>
      </c>
      <c r="U23" s="67" t="str">
        <f t="shared" si="7"/>
        <v/>
      </c>
      <c r="V23" s="81">
        <f>'CONTRACTACIO 1r TR 2020'!AA23+'CONTRACTACIO 2n TR 2020'!AA23+'CONTRACTACIO 3r TR 2020'!AA23+'CONTRACTACIO 4t TR 2020'!AA23</f>
        <v>0</v>
      </c>
      <c r="W23" s="66" t="str">
        <f t="shared" si="8"/>
        <v/>
      </c>
      <c r="X23" s="77">
        <f>'CONTRACTACIO 1r TR 2020'!AC23+'CONTRACTACIO 2n TR 2020'!AC23+'CONTRACTACIO 3r TR 2020'!AC23+'CONTRACTACIO 4t TR 2020'!AC23</f>
        <v>0</v>
      </c>
      <c r="Y23" s="78">
        <f>'CONTRACTACIO 1r TR 2020'!AD23+'CONTRACTACIO 2n TR 2020'!AD23+'CONTRACTACIO 3r TR 2020'!AD23+'CONTRACTACIO 4t TR 2020'!AD23</f>
        <v>0</v>
      </c>
      <c r="Z23" s="67" t="str">
        <f t="shared" si="9"/>
        <v/>
      </c>
      <c r="AA23" s="81">
        <f>'CONTRACTACIO 1r TR 2020'!V23+'CONTRACTACIO 2n TR 2020'!V23+'CONTRACTACIO 3r TR 2020'!V23+'CONTRACTACIO 4t TR 2020'!V23</f>
        <v>0</v>
      </c>
      <c r="AB23" s="20" t="str">
        <f t="shared" si="10"/>
        <v/>
      </c>
      <c r="AC23" s="77">
        <f>'CONTRACTACIO 1r TR 2020'!X23+'CONTRACTACIO 2n TR 2020'!X23+'CONTRACTACIO 3r TR 2020'!X23+'CONTRACTACIO 4t TR 2020'!X23</f>
        <v>0</v>
      </c>
      <c r="AD23" s="78">
        <f>'CONTRACTACIO 1r TR 2020'!Y23+'CONTRACTACIO 2n TR 2020'!Y23+'CONTRACTACIO 3r TR 2020'!Y23+'CONTRACTACIO 4t TR 2020'!Y23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62</v>
      </c>
      <c r="B24" s="81">
        <f>'CONTRACTACIO 1r TR 2020'!B24+'CONTRACTACIO 2n TR 2020'!B24+'CONTRACTACIO 3r TR 2020'!B24+'CONTRACTACIO 4t TR 2020'!B24</f>
        <v>0</v>
      </c>
      <c r="C24" s="66" t="str">
        <f t="shared" si="0"/>
        <v/>
      </c>
      <c r="D24" s="77">
        <f>'CONTRACTACIO 1r TR 2020'!D24+'CONTRACTACIO 2n TR 2020'!D24+'CONTRACTACIO 3r TR 2020'!D24+'CONTRACTACIO 4t TR 2020'!D24</f>
        <v>0</v>
      </c>
      <c r="E24" s="78">
        <f>'CONTRACTACIO 1r TR 2020'!E24+'CONTRACTACIO 2n TR 2020'!E24+'CONTRACTACIO 3r TR 2020'!E24+'CONTRACTACIO 4t TR 2020'!E24</f>
        <v>0</v>
      </c>
      <c r="F24" s="67" t="str">
        <f t="shared" si="1"/>
        <v/>
      </c>
      <c r="G24" s="81">
        <f>'CONTRACTACIO 1r TR 2020'!G24+'CONTRACTACIO 2n TR 2020'!G24+'CONTRACTACIO 3r TR 2020'!G24+'CONTRACTACIO 4t TR 2020'!G24</f>
        <v>0</v>
      </c>
      <c r="H24" s="66" t="str">
        <f t="shared" si="2"/>
        <v/>
      </c>
      <c r="I24" s="77">
        <f>'CONTRACTACIO 1r TR 2020'!I24+'CONTRACTACIO 2n TR 2020'!I24+'CONTRACTACIO 3r TR 2020'!I24+'CONTRACTACIO 4t TR 2020'!I24</f>
        <v>0</v>
      </c>
      <c r="J24" s="78">
        <f>'CONTRACTACIO 1r TR 2020'!J24+'CONTRACTACIO 2n TR 2020'!J24+'CONTRACTACIO 3r TR 2020'!J24+'CONTRACTACIO 4t TR 2020'!J24</f>
        <v>0</v>
      </c>
      <c r="K24" s="67" t="str">
        <f t="shared" si="3"/>
        <v/>
      </c>
      <c r="L24" s="81">
        <f>'CONTRACTACIO 1r TR 2020'!L24+'CONTRACTACIO 2n TR 2020'!L24+'CONTRACTACIO 3r TR 2020'!L24+'CONTRACTACIO 4t TR 2020'!L24</f>
        <v>0</v>
      </c>
      <c r="M24" s="66" t="str">
        <f t="shared" si="4"/>
        <v/>
      </c>
      <c r="N24" s="77">
        <f>'CONTRACTACIO 1r TR 2020'!N24+'CONTRACTACIO 2n TR 2020'!N24+'CONTRACTACIO 3r TR 2020'!N24+'CONTRACTACIO 4t TR 2020'!N24</f>
        <v>0</v>
      </c>
      <c r="O24" s="78">
        <f>'CONTRACTACIO 1r TR 2020'!O24+'CONTRACTACIO 2n TR 2020'!O24+'CONTRACTACIO 3r TR 2020'!O24+'CONTRACTACIO 4t TR 2020'!O24</f>
        <v>0</v>
      </c>
      <c r="P24" s="67" t="str">
        <f t="shared" si="5"/>
        <v/>
      </c>
      <c r="Q24" s="81">
        <f>'CONTRACTACIO 1r TR 2020'!Q24+'CONTRACTACIO 2n TR 2020'!Q24+'CONTRACTACIO 3r TR 2020'!Q24+'CONTRACTACIO 4t TR 2020'!Q24</f>
        <v>0</v>
      </c>
      <c r="R24" s="66" t="str">
        <f t="shared" si="6"/>
        <v/>
      </c>
      <c r="S24" s="77">
        <f>'CONTRACTACIO 1r TR 2020'!S24+'CONTRACTACIO 2n TR 2020'!S24+'CONTRACTACIO 3r TR 2020'!S24+'CONTRACTACIO 4t TR 2020'!S24</f>
        <v>0</v>
      </c>
      <c r="T24" s="78">
        <f>'CONTRACTACIO 1r TR 2020'!T24+'CONTRACTACIO 2n TR 2020'!T24+'CONTRACTACIO 3r TR 2020'!T24+'CONTRACTACIO 4t TR 2020'!T24</f>
        <v>0</v>
      </c>
      <c r="U24" s="67" t="str">
        <f t="shared" si="7"/>
        <v/>
      </c>
      <c r="V24" s="81">
        <f>'CONTRACTACIO 1r TR 2020'!AA24+'CONTRACTACIO 2n TR 2020'!AA24+'CONTRACTACIO 3r TR 2020'!AA24+'CONTRACTACIO 4t TR 2020'!AA24</f>
        <v>0</v>
      </c>
      <c r="W24" s="66" t="str">
        <f t="shared" si="8"/>
        <v/>
      </c>
      <c r="X24" s="77">
        <f>'CONTRACTACIO 1r TR 2020'!AC24+'CONTRACTACIO 2n TR 2020'!AC24+'CONTRACTACIO 3r TR 2020'!AC24+'CONTRACTACIO 4t TR 2020'!AC24</f>
        <v>0</v>
      </c>
      <c r="Y24" s="78">
        <f>'CONTRACTACIO 1r TR 2020'!AD24+'CONTRACTACIO 2n TR 2020'!AD24+'CONTRACTACIO 3r TR 2020'!AD24+'CONTRACTACIO 4t TR 2020'!AD24</f>
        <v>0</v>
      </c>
      <c r="Z24" s="67" t="str">
        <f t="shared" si="9"/>
        <v/>
      </c>
      <c r="AA24" s="81">
        <f>'CONTRACTACIO 1r TR 2020'!V24+'CONTRACTACIO 2n TR 2020'!V24+'CONTRACTACIO 3r TR 2020'!V24+'CONTRACTACIO 4t TR 2020'!V24</f>
        <v>0</v>
      </c>
      <c r="AB24" s="20" t="str">
        <f t="shared" si="10"/>
        <v/>
      </c>
      <c r="AC24" s="77">
        <f>'CONTRACTACIO 1r TR 2020'!X24+'CONTRACTACIO 2n TR 2020'!X24+'CONTRACTACIO 3r TR 2020'!X24+'CONTRACTACIO 4t TR 2020'!X24</f>
        <v>0</v>
      </c>
      <c r="AD24" s="78">
        <f>'CONTRACTACIO 1r TR 2020'!Y24+'CONTRACTACIO 2n TR 2020'!Y24+'CONTRACTACIO 3r TR 2020'!Y24+'CONTRACTACIO 4t TR 2020'!Y24</f>
        <v>0</v>
      </c>
      <c r="AE24" s="67" t="str">
        <f t="shared" si="11"/>
        <v/>
      </c>
    </row>
    <row r="25" spans="1:31" ht="33.049999999999997" customHeight="1" thickBot="1" x14ac:dyDescent="0.3">
      <c r="A25" s="82" t="s">
        <v>0</v>
      </c>
      <c r="B25" s="16">
        <f t="shared" ref="B25:AE25" si="12">SUM(B13:B24)</f>
        <v>23</v>
      </c>
      <c r="C25" s="17">
        <f t="shared" si="12"/>
        <v>1</v>
      </c>
      <c r="D25" s="18">
        <f t="shared" si="12"/>
        <v>227592.55000000005</v>
      </c>
      <c r="E25" s="18">
        <f t="shared" si="12"/>
        <v>275387</v>
      </c>
      <c r="F25" s="19">
        <f t="shared" si="12"/>
        <v>1</v>
      </c>
      <c r="G25" s="16">
        <f t="shared" si="12"/>
        <v>280</v>
      </c>
      <c r="H25" s="17">
        <f t="shared" si="12"/>
        <v>1</v>
      </c>
      <c r="I25" s="18">
        <f t="shared" si="12"/>
        <v>1728363.6776859504</v>
      </c>
      <c r="J25" s="18">
        <f t="shared" si="12"/>
        <v>2069280.5500000003</v>
      </c>
      <c r="K25" s="19">
        <f t="shared" si="12"/>
        <v>1</v>
      </c>
      <c r="L25" s="16">
        <f t="shared" si="12"/>
        <v>59</v>
      </c>
      <c r="M25" s="17">
        <f t="shared" si="12"/>
        <v>1</v>
      </c>
      <c r="N25" s="18">
        <f t="shared" si="12"/>
        <v>206024.03570247936</v>
      </c>
      <c r="O25" s="18">
        <f t="shared" si="12"/>
        <v>249282.26000000004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25">
      <c r="B26" s="26"/>
      <c r="H26" s="26"/>
      <c r="N26" s="26"/>
    </row>
    <row r="27" spans="1:31" s="49" customFormat="1" ht="34.200000000000003" customHeight="1" x14ac:dyDescent="0.3">
      <c r="A27" s="149" t="s">
        <v>58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8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1" customHeight="1" thickBot="1" x14ac:dyDescent="0.35">
      <c r="A33" s="158"/>
      <c r="B33" s="55" t="s">
        <v>14</v>
      </c>
      <c r="C33" s="35" t="s">
        <v>8</v>
      </c>
      <c r="D33" s="36" t="s">
        <v>54</v>
      </c>
      <c r="E33" s="37" t="s">
        <v>55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54</v>
      </c>
      <c r="O33" s="37" t="s">
        <v>55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3</v>
      </c>
      <c r="C34" s="8">
        <f t="shared" ref="C34:C40" si="14">IF(B34,B34/$B$46,"")</f>
        <v>8.2872928176795577E-3</v>
      </c>
      <c r="D34" s="10">
        <f t="shared" ref="D34:D43" si="15">D13+I13+N13+S13+X13+AC13</f>
        <v>417961.80000000005</v>
      </c>
      <c r="E34" s="11">
        <f t="shared" ref="E34:E43" si="16">E13+J13+O13+T13+Y13+AD13</f>
        <v>505733.77999999997</v>
      </c>
      <c r="F34" s="21">
        <f t="shared" ref="F34:F40" si="17">IF(E34,E34/$E$46,"")</f>
        <v>0.19496667901989975</v>
      </c>
      <c r="J34" s="106" t="s">
        <v>3</v>
      </c>
      <c r="K34" s="107"/>
      <c r="L34" s="57">
        <f>B25</f>
        <v>23</v>
      </c>
      <c r="M34" s="8">
        <f t="shared" ref="M34:M39" si="18">IF(L34,L34/$L$40,"")</f>
        <v>6.3535911602209949E-2</v>
      </c>
      <c r="N34" s="58">
        <f>D25</f>
        <v>227592.55000000005</v>
      </c>
      <c r="O34" s="58">
        <f>E25</f>
        <v>275387</v>
      </c>
      <c r="P34" s="59">
        <f t="shared" ref="P34:P39" si="19">IF(O34,O34/$O$40,"")</f>
        <v>0.10616512275540133</v>
      </c>
    </row>
    <row r="35" spans="1:33" s="25" customFormat="1" ht="29.95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280</v>
      </c>
      <c r="M35" s="8">
        <f t="shared" si="18"/>
        <v>0.77348066298342544</v>
      </c>
      <c r="N35" s="61">
        <f>I25</f>
        <v>1728363.6776859504</v>
      </c>
      <c r="O35" s="61">
        <f>J25</f>
        <v>2069280.5500000003</v>
      </c>
      <c r="P35" s="59">
        <f t="shared" si="19"/>
        <v>0.79773345730232148</v>
      </c>
    </row>
    <row r="36" spans="1:33" s="25" customFormat="1" ht="29.95" customHeight="1" x14ac:dyDescent="0.25">
      <c r="A36" s="43" t="s">
        <v>19</v>
      </c>
      <c r="B36" s="12">
        <f t="shared" si="13"/>
        <v>2</v>
      </c>
      <c r="C36" s="8">
        <f t="shared" si="14"/>
        <v>5.5248618784530384E-3</v>
      </c>
      <c r="D36" s="13">
        <f t="shared" si="15"/>
        <v>56487.17</v>
      </c>
      <c r="E36" s="14">
        <f t="shared" si="16"/>
        <v>68349.48</v>
      </c>
      <c r="F36" s="21">
        <f t="shared" si="17"/>
        <v>2.634957690256929E-2</v>
      </c>
      <c r="J36" s="102" t="s">
        <v>2</v>
      </c>
      <c r="K36" s="103"/>
      <c r="L36" s="60">
        <f>L25</f>
        <v>59</v>
      </c>
      <c r="M36" s="8">
        <f t="shared" si="18"/>
        <v>0.16298342541436464</v>
      </c>
      <c r="N36" s="61">
        <f>N25</f>
        <v>206024.03570247936</v>
      </c>
      <c r="O36" s="61">
        <f>O25</f>
        <v>249282.26000000004</v>
      </c>
      <c r="P36" s="59">
        <f t="shared" si="19"/>
        <v>9.6101419942277139E-2</v>
      </c>
    </row>
    <row r="37" spans="1:33" ht="29.95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">
      <c r="A40" s="44" t="s">
        <v>28</v>
      </c>
      <c r="B40" s="12">
        <f t="shared" si="13"/>
        <v>8</v>
      </c>
      <c r="C40" s="8">
        <f t="shared" si="14"/>
        <v>2.2099447513812154E-2</v>
      </c>
      <c r="D40" s="13">
        <f t="shared" si="15"/>
        <v>410333.49</v>
      </c>
      <c r="E40" s="23">
        <f t="shared" si="16"/>
        <v>496503.51999999996</v>
      </c>
      <c r="F40" s="21">
        <f t="shared" si="17"/>
        <v>0.19140829868254081</v>
      </c>
      <c r="G40" s="25"/>
      <c r="H40" s="25"/>
      <c r="I40" s="25"/>
      <c r="J40" s="104" t="s">
        <v>0</v>
      </c>
      <c r="K40" s="105"/>
      <c r="L40" s="83">
        <f>SUM(L34:L39)</f>
        <v>362</v>
      </c>
      <c r="M40" s="17">
        <f>SUM(M34:M39)</f>
        <v>1</v>
      </c>
      <c r="N40" s="84">
        <f>SUM(N34:N39)</f>
        <v>2161980.2633884298</v>
      </c>
      <c r="O40" s="85">
        <f>SUM(O34:O39)</f>
        <v>2593949.8100000005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25">
      <c r="A41" s="45" t="s">
        <v>29</v>
      </c>
      <c r="B41" s="12">
        <f t="shared" si="13"/>
        <v>170</v>
      </c>
      <c r="C41" s="8">
        <f>IF(B41,B41/$B$46,"")</f>
        <v>0.46961325966850831</v>
      </c>
      <c r="D41" s="13">
        <f t="shared" si="15"/>
        <v>1095877.03</v>
      </c>
      <c r="E41" s="23">
        <f t="shared" si="16"/>
        <v>1309089.9800000002</v>
      </c>
      <c r="F41" s="21">
        <f>IF(E41,E41/$E$46,"")</f>
        <v>0.50467051249538253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9.95" customHeight="1" x14ac:dyDescent="0.3">
      <c r="A42" s="46" t="s">
        <v>32</v>
      </c>
      <c r="B42" s="12">
        <f t="shared" si="13"/>
        <v>179</v>
      </c>
      <c r="C42" s="8">
        <f>IF(B42,B42/$B$46,"")</f>
        <v>0.49447513812154698</v>
      </c>
      <c r="D42" s="13">
        <f t="shared" si="15"/>
        <v>181320.77338842975</v>
      </c>
      <c r="E42" s="14">
        <f t="shared" si="16"/>
        <v>214273.05000000002</v>
      </c>
      <c r="F42" s="21">
        <f>IF(E42,E42/$E$46,"")</f>
        <v>8.2604932899607644E-2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29.95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9.95" customHeight="1" x14ac:dyDescent="0.3">
      <c r="A44" s="94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9.95" customHeight="1" x14ac:dyDescent="0.3">
      <c r="A45" s="94" t="s">
        <v>62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29.95" customHeight="1" thickBot="1" x14ac:dyDescent="0.35">
      <c r="A46" s="64" t="s">
        <v>0</v>
      </c>
      <c r="B46" s="16">
        <f>SUM(B34:B45)</f>
        <v>362</v>
      </c>
      <c r="C46" s="17">
        <f>SUM(C34:C45)</f>
        <v>1</v>
      </c>
      <c r="D46" s="18">
        <f>SUM(D34:D45)</f>
        <v>2161980.2633884298</v>
      </c>
      <c r="E46" s="18">
        <f>SUM(E34:E45)</f>
        <v>2593949.81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29.95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2021-04-15T14:05:50Z</dcterms:modified>
</cp:coreProperties>
</file>