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935" yWindow="-105" windowWidth="23263" windowHeight="12580" tabRatio="700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16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N37" i="1"/>
  <c r="P20" i="6" l="1"/>
  <c r="M20" i="6"/>
  <c r="M20" i="5"/>
  <c r="K18" i="1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F41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U25" i="4" l="1"/>
  <c r="U25" i="6"/>
  <c r="AE25" i="4"/>
  <c r="M25" i="6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4" i="6" l="1"/>
  <c r="P35" i="5"/>
  <c r="P40" i="5" s="1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<sst xmlns="http://schemas.openxmlformats.org/spreadsheetml/2006/main" count="465" uniqueCount="65">
  <si>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CONTRACTACIÓ  TRIMESTRAL</t>
  </si>
  <si>
    <t xml:space="preserve">PRIMER TRIMESTRE:     </t>
  </si>
  <si>
    <t>1 de gener a 31 de març de 2020</t>
  </si>
  <si>
    <t>Dades extretes a</t>
  </si>
  <si>
    <t xml:space="preserve">ENS:    </t>
  </si>
  <si>
    <t>SOLUCIONS INTEGRALS PER ALS RESIDUS, S.A.</t>
  </si>
  <si>
    <t>TIPUS DE CONTRACTES</t>
  </si>
  <si>
    <t>Procediment d'adjudicació</t>
  </si>
  <si>
    <t>Obres</t>
  </si>
  <si>
    <t>Serveis</t>
  </si>
  <si>
    <t>Subministraments</t>
  </si>
  <si>
    <t>Concessions de Serveis</t>
  </si>
  <si>
    <t>Privats de l'Administració</t>
  </si>
  <si>
    <t>Administratius especials</t>
  </si>
  <si>
    <t>Nombre</t>
  </si>
  <si>
    <t>% total contractes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</si>
  <si>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</si>
  <si>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</si>
  <si>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 xml:space="preserve">% total Preu </t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</si>
  <si>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</si>
  <si>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</si>
  <si>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</si>
  <si>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t>Obert</t>
  </si>
  <si>
    <t>Obert simplificat</t>
  </si>
  <si>
    <t>Obert simplificat abreujat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</si>
  <si>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</si>
  <si>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</si>
  <si>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</si>
  <si>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</si>
  <si>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</si>
  <si>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</si>
  <si>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Concurs de Projectes</t>
  </si>
  <si>
    <t>Designació de Formadors
     (art. 310 LCSP)</t>
  </si>
  <si>
    <t>Tramitació d'Emergència
     (art. 120 LCSP)</t>
  </si>
  <si>
    <t>Total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</si>
  <si>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</si>
  <si>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https://w123.bcn.cat/APPS/egaseta/cercaAvancada.do?reqCode=downloadFile&amp;publicacionsId=19302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</si>
  <si>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</si>
  <si>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TOTALS per procediment</t>
  </si>
  <si>
    <t>Tipus de contracte</t>
  </si>
  <si>
    <t>TOTALS per tipus contracte</t>
  </si>
  <si>
    <t>Nombre Total Contractes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</si>
  <si>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</si>
  <si>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</si>
  <si>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% total import</t>
  </si>
  <si>
    <t>Menors dins Autorització Genèrica de despesa</t>
  </si>
  <si>
    <t xml:space="preserve">SEGON TRIMESTRE:     </t>
  </si>
  <si>
    <t>1 d'abril a 30 de juny de 2020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</si>
  <si>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</si>
  <si>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</si>
  <si>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>* Menors derivats Autorització Genèrica de despesa</t>
  </si>
  <si>
    <t xml:space="preserve">TERCER TRIMESTRE:     </t>
  </si>
  <si>
    <t>1 de juliol a 30 de setembre de 2020</t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</si>
  <si>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</si>
  <si>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</si>
  <si>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 xml:space="preserve">QUART TRIMESTRE:     </t>
  </si>
  <si>
    <t>1 d'octubre a 31 de desembre de 2020</t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</si>
  <si>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</si>
  <si>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</si>
  <si>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>RESUM DE LA CONTRACTACIÓ  ANUAL</t>
  </si>
  <si>
    <t>ANY 2020</t>
  </si>
  <si>
    <t>1 de gener a 31 de desembre de 2020</t>
  </si>
  <si>
    <t>Preu net
(sense IVA)</t>
  </si>
  <si>
    <t>Total preu
(amb IVA)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</si>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</sst>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6" fillId="2" borderId="0" xfId="0" applyFont="1" applyFill="1" applyAlignment="1" applyProtection="1">
      <alignment vertical="center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4-4CD2-9EB6-123B99B754A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4-4CD2-9EB6-123B99B754A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4-4CD2-9EB6-123B99B754A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4-4CD2-9EB6-123B99B754A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4-4CD2-9EB6-123B99B754A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4-4CD2-9EB6-123B99B754A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B4-4CD2-9EB6-123B99B754A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4-4CD2-9EB6-123B99B754A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B4-4CD2-9EB6-123B99B754A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B4-4CD2-9EB6-123B99B754A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705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B4-4CD2-9EB6-123B99B75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F-42A0-9312-F9342055BE99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F-42A0-9312-F9342055BE99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F-42A0-9312-F9342055BE99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F-42A0-9312-F9342055BE99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F-42A0-9312-F9342055BE99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F-42A0-9312-F9342055BE99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FF-42A0-9312-F9342055BE99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FF-42A0-9312-F9342055BE99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FF-42A0-9312-F9342055BE99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FF-42A0-9312-F9342055BE9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247127.93</c:v>
                </c:pt>
                <c:pt idx="1">
                  <c:v>0</c:v>
                </c:pt>
                <c:pt idx="2">
                  <c:v>179953.12</c:v>
                </c:pt>
                <c:pt idx="3">
                  <c:v>0</c:v>
                </c:pt>
                <c:pt idx="4">
                  <c:v>0</c:v>
                </c:pt>
                <c:pt idx="5">
                  <c:v>17267.150000000001</c:v>
                </c:pt>
                <c:pt idx="6">
                  <c:v>0</c:v>
                </c:pt>
                <c:pt idx="7">
                  <c:v>746019.9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FFF-42A0-9312-F9342055BE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6A-4AB9-98E3-E1F413FDCA4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6A-4AB9-98E3-E1F413FDCA4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6A-4AB9-98E3-E1F413FDCA4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A-4AB9-98E3-E1F413FDCA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488</c:v>
                </c:pt>
                <c:pt idx="2">
                  <c:v>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6A-4AB9-98E3-E1F413FDCA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07-48AC-ABEC-616A91BC611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7-48AC-ABEC-616A91BC611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7-48AC-ABEC-616A91BC611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07-48AC-ABEC-616A91BC611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07-48AC-ABEC-616A91BC611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07-48AC-ABEC-616A91BC61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37355.72</c:v>
                </c:pt>
                <c:pt idx="1">
                  <c:v>702813.56</c:v>
                </c:pt>
                <c:pt idx="2">
                  <c:v>450198.82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07-48AC-ABEC-616A91BC61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pane ySplit="1" topLeftCell="A2" activePane="bottomLeft" state="frozen"/>
      <selection pane="bottomLeft" activeCell="J8" sqref="J8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1</v>
      </c>
      <c r="B7" s="31" t="s">
        <v>2</v>
      </c>
      <c r="C7" s="32"/>
      <c r="D7" s="32"/>
      <c r="E7" s="32"/>
      <c r="F7" s="32"/>
      <c r="G7" s="33"/>
      <c r="H7" s="73"/>
      <c r="I7" s="88" t="s">
        <v>3</v>
      </c>
      <c r="J7" s="89">
        <v>43978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24" t="s">
        <v>5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5" t="s">
        <v>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31" ht="29.95" customHeight="1" thickBot="1" x14ac:dyDescent="0.35">
      <c r="A11" s="117" t="s">
        <v>7</v>
      </c>
      <c r="B11" s="128" t="s">
        <v>8</v>
      </c>
      <c r="C11" s="129"/>
      <c r="D11" s="129"/>
      <c r="E11" s="129"/>
      <c r="F11" s="130"/>
      <c r="G11" s="131" t="s">
        <v>9</v>
      </c>
      <c r="H11" s="132"/>
      <c r="I11" s="132"/>
      <c r="J11" s="132"/>
      <c r="K11" s="133"/>
      <c r="L11" s="103" t="s">
        <v>10</v>
      </c>
      <c r="M11" s="104"/>
      <c r="N11" s="104"/>
      <c r="O11" s="104"/>
      <c r="P11" s="104"/>
      <c r="Q11" s="134" t="s">
        <v>11</v>
      </c>
      <c r="R11" s="135"/>
      <c r="S11" s="135"/>
      <c r="T11" s="135"/>
      <c r="U11" s="136"/>
      <c r="V11" s="140" t="s">
        <v>12</v>
      </c>
      <c r="W11" s="141"/>
      <c r="X11" s="141"/>
      <c r="Y11" s="141"/>
      <c r="Z11" s="142"/>
      <c r="AA11" s="137" t="s">
        <v>13</v>
      </c>
      <c r="AB11" s="138"/>
      <c r="AC11" s="138"/>
      <c r="AD11" s="138"/>
      <c r="AE11" s="139"/>
    </row>
    <row r="12" spans="1:31" ht="38.950000000000003" customHeight="1" thickBot="1" x14ac:dyDescent="0.35">
      <c r="A12" s="118"/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9" t="s">
        <v>14</v>
      </c>
      <c r="H12" s="35" t="s">
        <v>15</v>
      </c>
      <c r="I12" s="36" t="s">
        <v>16</v>
      </c>
      <c r="J12" s="37" t="s">
        <v>19</v>
      </c>
      <c r="K12" s="38" t="s">
        <v>18</v>
      </c>
      <c r="L12" s="39" t="s">
        <v>14</v>
      </c>
      <c r="M12" s="35" t="s">
        <v>15</v>
      </c>
      <c r="N12" s="36" t="s">
        <v>16</v>
      </c>
      <c r="O12" s="37" t="s">
        <v>20</v>
      </c>
      <c r="P12" s="38" t="s">
        <v>18</v>
      </c>
      <c r="Q12" s="39" t="s">
        <v>14</v>
      </c>
      <c r="R12" s="35" t="s">
        <v>15</v>
      </c>
      <c r="S12" s="36" t="s">
        <v>21</v>
      </c>
      <c r="T12" s="37" t="s">
        <v>19</v>
      </c>
      <c r="U12" s="40" t="s">
        <v>18</v>
      </c>
      <c r="V12" s="34" t="s">
        <v>14</v>
      </c>
      <c r="W12" s="35" t="s">
        <v>15</v>
      </c>
      <c r="X12" s="36" t="s">
        <v>21</v>
      </c>
      <c r="Y12" s="37" t="s">
        <v>19</v>
      </c>
      <c r="Z12" s="38" t="s">
        <v>18</v>
      </c>
      <c r="AA12" s="34" t="s">
        <v>14</v>
      </c>
      <c r="AB12" s="35" t="s">
        <v>15</v>
      </c>
      <c r="AC12" s="36" t="s">
        <v>21</v>
      </c>
      <c r="AD12" s="37" t="s">
        <v>19</v>
      </c>
      <c r="AE12" s="38" t="s">
        <v>18</v>
      </c>
    </row>
    <row r="13" spans="1:31" s="42" customFormat="1" ht="36" customHeight="1" x14ac:dyDescent="0.3">
      <c r="A13" s="41" t="s">
        <v>22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2.2556390977443608E-2</v>
      </c>
      <c r="I15" s="6">
        <v>49232</v>
      </c>
      <c r="J15" s="7">
        <v>57370.720000000001</v>
      </c>
      <c r="K15" s="21">
        <f t="shared" si="3"/>
        <v>0.39214650524404782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6"/>
      <c r="Y17" s="96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27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7.5187969924812026E-3</v>
      </c>
      <c r="I18" s="70">
        <v>6421</v>
      </c>
      <c r="J18" s="71">
        <v>7063.1</v>
      </c>
      <c r="K18" s="68">
        <f t="shared" si="3"/>
        <v>4.8278459485766152E-2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129</v>
      </c>
      <c r="H20" s="67">
        <f t="shared" si="2"/>
        <v>0.96992481203007519</v>
      </c>
      <c r="I20" s="70">
        <v>68909.240000000005</v>
      </c>
      <c r="J20" s="71">
        <v>81865.38</v>
      </c>
      <c r="K20" s="68">
        <f t="shared" si="3"/>
        <v>0.55957503527018604</v>
      </c>
      <c r="L20" s="69">
        <v>53</v>
      </c>
      <c r="M20" s="67">
        <f t="shared" si="4"/>
        <v>1</v>
      </c>
      <c r="N20" s="70">
        <v>19457.13</v>
      </c>
      <c r="O20" s="71">
        <v>23124.42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93" t="s">
        <v>30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5"/>
      <c r="J21" s="95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7"/>
      <c r="Y21" s="9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31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5"/>
      <c r="J22" s="95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7"/>
      <c r="Y22" s="98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2" t="s">
        <v>32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5"/>
      <c r="J23" s="95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7"/>
      <c r="Y23" s="98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4" t="s">
        <v>33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2" t="s">
        <v>34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133</v>
      </c>
      <c r="H25" s="17">
        <f t="shared" si="12"/>
        <v>1</v>
      </c>
      <c r="I25" s="18">
        <f t="shared" si="12"/>
        <v>124562.24000000001</v>
      </c>
      <c r="J25" s="18">
        <f t="shared" si="12"/>
        <v>146299.20000000001</v>
      </c>
      <c r="K25" s="19">
        <f t="shared" si="12"/>
        <v>1</v>
      </c>
      <c r="L25" s="16">
        <f t="shared" si="12"/>
        <v>53</v>
      </c>
      <c r="M25" s="17">
        <f t="shared" si="12"/>
        <v>1</v>
      </c>
      <c r="N25" s="18">
        <f t="shared" si="12"/>
        <v>19457.13</v>
      </c>
      <c r="O25" s="18">
        <f t="shared" si="12"/>
        <v>23124.42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3.9" hidden="1" customHeight="1" x14ac:dyDescent="0.3">
      <c r="A27" s="123" t="s">
        <v>35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" hidden="1" customHeight="1" x14ac:dyDescent="0.3">
      <c r="A28" s="124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19" t="s">
        <v>37</v>
      </c>
      <c r="B29" s="119"/>
      <c r="C29" s="119"/>
      <c r="D29" s="119"/>
      <c r="E29" s="119"/>
      <c r="F29" s="119"/>
      <c r="G29" s="119"/>
      <c r="H29" s="119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00" t="s">
        <v>7</v>
      </c>
      <c r="B31" s="105" t="s">
        <v>38</v>
      </c>
      <c r="C31" s="106"/>
      <c r="D31" s="106"/>
      <c r="E31" s="106"/>
      <c r="F31" s="107"/>
      <c r="G31" s="25"/>
      <c r="J31" s="111" t="s">
        <v>39</v>
      </c>
      <c r="K31" s="112"/>
      <c r="L31" s="105" t="s">
        <v>40</v>
      </c>
      <c r="M31" s="106"/>
      <c r="N31" s="106"/>
      <c r="O31" s="106"/>
      <c r="P31" s="107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01"/>
      <c r="B32" s="120"/>
      <c r="C32" s="121"/>
      <c r="D32" s="121"/>
      <c r="E32" s="121"/>
      <c r="F32" s="122"/>
      <c r="G32" s="25"/>
      <c r="J32" s="113"/>
      <c r="K32" s="114"/>
      <c r="L32" s="108"/>
      <c r="M32" s="109"/>
      <c r="N32" s="109"/>
      <c r="O32" s="109"/>
      <c r="P32" s="110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02"/>
      <c r="B33" s="56" t="s">
        <v>41</v>
      </c>
      <c r="C33" s="35" t="s">
        <v>15</v>
      </c>
      <c r="D33" s="36" t="s">
        <v>42</v>
      </c>
      <c r="E33" s="37" t="s">
        <v>43</v>
      </c>
      <c r="F33" s="57" t="s">
        <v>44</v>
      </c>
      <c r="J33" s="115"/>
      <c r="K33" s="116"/>
      <c r="L33" s="56" t="s">
        <v>41</v>
      </c>
      <c r="M33" s="35" t="s">
        <v>15</v>
      </c>
      <c r="N33" s="36" t="s">
        <v>42</v>
      </c>
      <c r="O33" s="37" t="s">
        <v>43</v>
      </c>
      <c r="P33" s="57" t="s">
        <v>44</v>
      </c>
    </row>
    <row r="34" spans="1:33" s="25" customFormat="1" ht="29.95" customHeight="1" x14ac:dyDescent="0.3">
      <c r="A34" s="41" t="s">
        <v>22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7" t="s">
        <v>8</v>
      </c>
      <c r="K34" s="14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3">
      <c r="A35" s="43" t="s">
        <v>23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3" t="s">
        <v>9</v>
      </c>
      <c r="K35" s="144"/>
      <c r="L35" s="61">
        <f>G25</f>
        <v>133</v>
      </c>
      <c r="M35" s="8">
        <f t="shared" si="18"/>
        <v>0.71505376344086025</v>
      </c>
      <c r="N35" s="62">
        <f>I25</f>
        <v>124562.24000000001</v>
      </c>
      <c r="O35" s="62">
        <f>J25</f>
        <v>146299.20000000001</v>
      </c>
      <c r="P35" s="60">
        <f t="shared" si="19"/>
        <v>0.86351123886976333</v>
      </c>
    </row>
    <row r="36" spans="1:33" ht="29.95" customHeight="1" x14ac:dyDescent="0.3">
      <c r="A36" s="43" t="s">
        <v>24</v>
      </c>
      <c r="B36" s="12">
        <f t="shared" si="13"/>
        <v>3</v>
      </c>
      <c r="C36" s="8">
        <f t="shared" si="14"/>
        <v>1.6129032258064516E-2</v>
      </c>
      <c r="D36" s="13">
        <f t="shared" si="15"/>
        <v>49232</v>
      </c>
      <c r="E36" s="14">
        <f t="shared" si="16"/>
        <v>57370.720000000001</v>
      </c>
      <c r="F36" s="21">
        <f t="shared" si="17"/>
        <v>0.33862291456173588</v>
      </c>
      <c r="G36" s="25"/>
      <c r="J36" s="143" t="s">
        <v>10</v>
      </c>
      <c r="K36" s="144"/>
      <c r="L36" s="61">
        <f>L25</f>
        <v>53</v>
      </c>
      <c r="M36" s="8">
        <f t="shared" si="18"/>
        <v>0.28494623655913981</v>
      </c>
      <c r="N36" s="62">
        <f>N25</f>
        <v>19457.13</v>
      </c>
      <c r="O36" s="62">
        <f>O25</f>
        <v>23124.42</v>
      </c>
      <c r="P36" s="60">
        <f t="shared" si="19"/>
        <v>0.13648876113023672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25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3" t="s">
        <v>11</v>
      </c>
      <c r="K37" s="14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26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3" t="s">
        <v>12</v>
      </c>
      <c r="K38" s="144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27</v>
      </c>
      <c r="B39" s="15">
        <f t="shared" si="13"/>
        <v>1</v>
      </c>
      <c r="C39" s="8">
        <f t="shared" si="14"/>
        <v>5.3763440860215058E-3</v>
      </c>
      <c r="D39" s="13">
        <f t="shared" si="15"/>
        <v>6421</v>
      </c>
      <c r="E39" s="22">
        <f t="shared" si="16"/>
        <v>7063.1</v>
      </c>
      <c r="F39" s="21">
        <f t="shared" si="17"/>
        <v>4.1688992361277613E-2</v>
      </c>
      <c r="G39" s="25"/>
      <c r="J39" s="143" t="s">
        <v>13</v>
      </c>
      <c r="K39" s="144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5" t="s">
        <v>34</v>
      </c>
      <c r="K40" s="146"/>
      <c r="L40" s="83">
        <f>SUM(L34:L39)</f>
        <v>186</v>
      </c>
      <c r="M40" s="17">
        <f>SUM(M34:M39)</f>
        <v>1</v>
      </c>
      <c r="N40" s="84">
        <f>SUM(N34:N39)</f>
        <v>144019.37</v>
      </c>
      <c r="O40" s="85">
        <f>SUM(O34:O39)</f>
        <v>169423.62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182</v>
      </c>
      <c r="C41" s="8">
        <f t="shared" si="14"/>
        <v>0.978494623655914</v>
      </c>
      <c r="D41" s="13">
        <f t="shared" si="15"/>
        <v>88366.37000000001</v>
      </c>
      <c r="E41" s="23">
        <f t="shared" si="16"/>
        <v>104989.8</v>
      </c>
      <c r="F41" s="21">
        <f t="shared" si="17"/>
        <v>0.61968809307698658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93" t="s">
        <v>45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31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32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4" t="s">
        <v>33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34</v>
      </c>
      <c r="B46" s="16">
        <f>SUM(B34:B45)</f>
        <v>186</v>
      </c>
      <c r="C46" s="17">
        <f>SUM(C34:C45)</f>
        <v>1</v>
      </c>
      <c r="D46" s="18">
        <f>SUM(D34:D45)</f>
        <v>144019.37</v>
      </c>
      <c r="E46" s="18">
        <f>SUM(E34:E45)</f>
        <v>169423.62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O22" sqref="O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46</v>
      </c>
      <c r="B7" s="31" t="s">
        <v>47</v>
      </c>
      <c r="C7" s="32"/>
      <c r="D7" s="32"/>
      <c r="E7" s="32"/>
      <c r="F7" s="32"/>
      <c r="G7" s="33"/>
      <c r="H7" s="73"/>
      <c r="I7" s="88" t="s">
        <v>3</v>
      </c>
      <c r="J7" s="89">
        <v>44061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SOLUCIONS INTEGRALS PER ALS RESIDUS, S.A.</v>
      </c>
      <c r="C8" s="74"/>
      <c r="D8" s="74"/>
      <c r="E8" s="74"/>
      <c r="F8" s="74"/>
      <c r="G8" s="75"/>
      <c r="H8" s="75"/>
      <c r="I8" s="75"/>
      <c r="J8" s="87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5" t="s">
        <v>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31" ht="29.95" customHeight="1" thickBot="1" x14ac:dyDescent="0.35">
      <c r="A11" s="117" t="s">
        <v>7</v>
      </c>
      <c r="B11" s="128" t="s">
        <v>8</v>
      </c>
      <c r="C11" s="129"/>
      <c r="D11" s="129"/>
      <c r="E11" s="129"/>
      <c r="F11" s="130"/>
      <c r="G11" s="131" t="s">
        <v>9</v>
      </c>
      <c r="H11" s="132"/>
      <c r="I11" s="132"/>
      <c r="J11" s="132"/>
      <c r="K11" s="133"/>
      <c r="L11" s="103" t="s">
        <v>10</v>
      </c>
      <c r="M11" s="104"/>
      <c r="N11" s="104"/>
      <c r="O11" s="104"/>
      <c r="P11" s="104"/>
      <c r="Q11" s="134" t="s">
        <v>11</v>
      </c>
      <c r="R11" s="135"/>
      <c r="S11" s="135"/>
      <c r="T11" s="135"/>
      <c r="U11" s="136"/>
      <c r="V11" s="140" t="s">
        <v>12</v>
      </c>
      <c r="W11" s="141"/>
      <c r="X11" s="141"/>
      <c r="Y11" s="141"/>
      <c r="Z11" s="142"/>
      <c r="AA11" s="137" t="s">
        <v>13</v>
      </c>
      <c r="AB11" s="138"/>
      <c r="AC11" s="138"/>
      <c r="AD11" s="138"/>
      <c r="AE11" s="139"/>
    </row>
    <row r="12" spans="1:31" ht="38.950000000000003" customHeight="1" thickBot="1" x14ac:dyDescent="0.35">
      <c r="A12" s="118"/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9" t="s">
        <v>14</v>
      </c>
      <c r="H12" s="35" t="s">
        <v>15</v>
      </c>
      <c r="I12" s="36" t="s">
        <v>16</v>
      </c>
      <c r="J12" s="37" t="s">
        <v>19</v>
      </c>
      <c r="K12" s="38" t="s">
        <v>18</v>
      </c>
      <c r="L12" s="39" t="s">
        <v>14</v>
      </c>
      <c r="M12" s="35" t="s">
        <v>15</v>
      </c>
      <c r="N12" s="36" t="s">
        <v>16</v>
      </c>
      <c r="O12" s="37" t="s">
        <v>20</v>
      </c>
      <c r="P12" s="38" t="s">
        <v>18</v>
      </c>
      <c r="Q12" s="39" t="s">
        <v>14</v>
      </c>
      <c r="R12" s="35" t="s">
        <v>15</v>
      </c>
      <c r="S12" s="36" t="s">
        <v>21</v>
      </c>
      <c r="T12" s="37" t="s">
        <v>19</v>
      </c>
      <c r="U12" s="40" t="s">
        <v>18</v>
      </c>
      <c r="V12" s="34" t="s">
        <v>14</v>
      </c>
      <c r="W12" s="35" t="s">
        <v>15</v>
      </c>
      <c r="X12" s="36" t="s">
        <v>21</v>
      </c>
      <c r="Y12" s="37" t="s">
        <v>19</v>
      </c>
      <c r="Z12" s="38" t="s">
        <v>18</v>
      </c>
      <c r="AA12" s="34" t="s">
        <v>14</v>
      </c>
      <c r="AB12" s="35" t="s">
        <v>15</v>
      </c>
      <c r="AC12" s="36" t="s">
        <v>21</v>
      </c>
      <c r="AD12" s="37" t="s">
        <v>19</v>
      </c>
      <c r="AE12" s="38" t="s">
        <v>18</v>
      </c>
    </row>
    <row r="13" spans="1:31" s="42" customFormat="1" ht="36" customHeight="1" x14ac:dyDescent="0.3">
      <c r="A13" s="41" t="s">
        <v>22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1.020408163265306E-2</v>
      </c>
      <c r="I15" s="6">
        <v>20364.68</v>
      </c>
      <c r="J15" s="7">
        <v>24641.26</v>
      </c>
      <c r="K15" s="21">
        <f t="shared" si="3"/>
        <v>0.18956573971400731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27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1.020408163265306E-2</v>
      </c>
      <c r="I18" s="70">
        <v>8433.1</v>
      </c>
      <c r="J18" s="71">
        <v>10204.049999999999</v>
      </c>
      <c r="K18" s="68">
        <f t="shared" si="3"/>
        <v>7.8499974689959687E-2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96</v>
      </c>
      <c r="H20" s="67">
        <f t="shared" si="2"/>
        <v>0.97959183673469385</v>
      </c>
      <c r="I20" s="70">
        <v>80478.649999999994</v>
      </c>
      <c r="J20" s="71">
        <v>95142.63</v>
      </c>
      <c r="K20" s="21">
        <f t="shared" si="3"/>
        <v>0.73193428559603302</v>
      </c>
      <c r="L20" s="69">
        <v>53</v>
      </c>
      <c r="M20" s="67">
        <f t="shared" si="4"/>
        <v>1</v>
      </c>
      <c r="N20" s="70">
        <v>124480.56</v>
      </c>
      <c r="O20" s="71">
        <v>150621.47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31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2" t="s">
        <v>32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4" t="s">
        <v>33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5">
      <c r="A25" s="82" t="s">
        <v>34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98</v>
      </c>
      <c r="H25" s="17">
        <f t="shared" si="32"/>
        <v>1</v>
      </c>
      <c r="I25" s="18">
        <f t="shared" si="32"/>
        <v>109276.43</v>
      </c>
      <c r="J25" s="18">
        <f t="shared" si="32"/>
        <v>129987.94</v>
      </c>
      <c r="K25" s="19">
        <f t="shared" si="32"/>
        <v>1</v>
      </c>
      <c r="L25" s="16">
        <f t="shared" si="32"/>
        <v>53</v>
      </c>
      <c r="M25" s="17">
        <f t="shared" si="32"/>
        <v>1</v>
      </c>
      <c r="N25" s="18">
        <f t="shared" si="32"/>
        <v>124480.56</v>
      </c>
      <c r="O25" s="18">
        <f t="shared" si="32"/>
        <v>150621.47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3.9" hidden="1" customHeight="1" x14ac:dyDescent="0.3">
      <c r="A27" s="123" t="s">
        <v>49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" hidden="1" customHeight="1" x14ac:dyDescent="0.3">
      <c r="A28" s="124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19" t="s">
        <v>37</v>
      </c>
      <c r="B29" s="119"/>
      <c r="C29" s="119"/>
      <c r="D29" s="119"/>
      <c r="E29" s="119"/>
      <c r="F29" s="119"/>
      <c r="G29" s="119"/>
      <c r="H29" s="119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00" t="s">
        <v>7</v>
      </c>
      <c r="B31" s="105" t="s">
        <v>38</v>
      </c>
      <c r="C31" s="106"/>
      <c r="D31" s="106"/>
      <c r="E31" s="106"/>
      <c r="F31" s="107"/>
      <c r="G31" s="25"/>
      <c r="J31" s="111" t="s">
        <v>39</v>
      </c>
      <c r="K31" s="112"/>
      <c r="L31" s="105" t="s">
        <v>40</v>
      </c>
      <c r="M31" s="106"/>
      <c r="N31" s="106"/>
      <c r="O31" s="106"/>
      <c r="P31" s="107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01"/>
      <c r="B32" s="108"/>
      <c r="C32" s="109"/>
      <c r="D32" s="109"/>
      <c r="E32" s="109"/>
      <c r="F32" s="110"/>
      <c r="G32" s="25"/>
      <c r="J32" s="113"/>
      <c r="K32" s="114"/>
      <c r="L32" s="108"/>
      <c r="M32" s="109"/>
      <c r="N32" s="109"/>
      <c r="O32" s="109"/>
      <c r="P32" s="110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02"/>
      <c r="B33" s="56" t="s">
        <v>41</v>
      </c>
      <c r="C33" s="35" t="s">
        <v>15</v>
      </c>
      <c r="D33" s="36" t="s">
        <v>42</v>
      </c>
      <c r="E33" s="37" t="s">
        <v>43</v>
      </c>
      <c r="F33" s="57" t="s">
        <v>44</v>
      </c>
      <c r="J33" s="115"/>
      <c r="K33" s="116"/>
      <c r="L33" s="56" t="s">
        <v>41</v>
      </c>
      <c r="M33" s="35" t="s">
        <v>15</v>
      </c>
      <c r="N33" s="36" t="s">
        <v>42</v>
      </c>
      <c r="O33" s="37" t="s">
        <v>43</v>
      </c>
      <c r="P33" s="57" t="s">
        <v>44</v>
      </c>
    </row>
    <row r="34" spans="1:33" s="25" customFormat="1" ht="29.95" customHeight="1" x14ac:dyDescent="0.3">
      <c r="A34" s="41" t="s">
        <v>22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7" t="s">
        <v>8</v>
      </c>
      <c r="K34" s="148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">
      <c r="A35" s="43" t="s">
        <v>23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3" t="s">
        <v>9</v>
      </c>
      <c r="K35" s="144"/>
      <c r="L35" s="61">
        <f>G25</f>
        <v>98</v>
      </c>
      <c r="M35" s="8">
        <f t="shared" si="38"/>
        <v>0.64900662251655628</v>
      </c>
      <c r="N35" s="62">
        <f>I25</f>
        <v>109276.43</v>
      </c>
      <c r="O35" s="62">
        <f>J25</f>
        <v>129987.94</v>
      </c>
      <c r="P35" s="60">
        <f t="shared" si="39"/>
        <v>0.46323442966506356</v>
      </c>
    </row>
    <row r="36" spans="1:33" ht="29.95" customHeight="1" x14ac:dyDescent="0.3">
      <c r="A36" s="43" t="s">
        <v>24</v>
      </c>
      <c r="B36" s="12">
        <f t="shared" si="33"/>
        <v>1</v>
      </c>
      <c r="C36" s="8">
        <f t="shared" si="34"/>
        <v>6.6225165562913907E-3</v>
      </c>
      <c r="D36" s="13">
        <f t="shared" si="35"/>
        <v>20364.68</v>
      </c>
      <c r="E36" s="14">
        <f t="shared" si="36"/>
        <v>24641.26</v>
      </c>
      <c r="F36" s="21">
        <f t="shared" si="37"/>
        <v>8.7813377320454064E-2</v>
      </c>
      <c r="G36" s="25"/>
      <c r="J36" s="143" t="s">
        <v>10</v>
      </c>
      <c r="K36" s="144"/>
      <c r="L36" s="61">
        <f>L25</f>
        <v>53</v>
      </c>
      <c r="M36" s="8">
        <f t="shared" si="38"/>
        <v>0.35099337748344372</v>
      </c>
      <c r="N36" s="62">
        <f>N25</f>
        <v>124480.56</v>
      </c>
      <c r="O36" s="62">
        <f>O25</f>
        <v>150621.47</v>
      </c>
      <c r="P36" s="60">
        <f t="shared" si="39"/>
        <v>0.53676557033493633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25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3" t="s">
        <v>11</v>
      </c>
      <c r="K37" s="144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26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3" t="s">
        <v>12</v>
      </c>
      <c r="K38" s="144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27</v>
      </c>
      <c r="B39" s="15">
        <f t="shared" si="33"/>
        <v>1</v>
      </c>
      <c r="C39" s="8">
        <f t="shared" si="34"/>
        <v>6.6225165562913907E-3</v>
      </c>
      <c r="D39" s="13">
        <f t="shared" si="35"/>
        <v>8433.1</v>
      </c>
      <c r="E39" s="22">
        <f t="shared" si="36"/>
        <v>10204.049999999999</v>
      </c>
      <c r="F39" s="21">
        <f t="shared" si="37"/>
        <v>3.6363891004225407E-2</v>
      </c>
      <c r="G39" s="25"/>
      <c r="J39" s="143" t="s">
        <v>13</v>
      </c>
      <c r="K39" s="144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5" t="s">
        <v>34</v>
      </c>
      <c r="K40" s="146"/>
      <c r="L40" s="83">
        <f>SUM(L34:L39)</f>
        <v>151</v>
      </c>
      <c r="M40" s="17">
        <f>SUM(M34:M39)</f>
        <v>1</v>
      </c>
      <c r="N40" s="84">
        <f>SUM(N34:N39)</f>
        <v>233756.99</v>
      </c>
      <c r="O40" s="85">
        <f>SUM(O34:O39)</f>
        <v>280609.41000000003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149</v>
      </c>
      <c r="C41" s="8">
        <f t="shared" si="34"/>
        <v>0.98675496688741726</v>
      </c>
      <c r="D41" s="13">
        <f t="shared" si="35"/>
        <v>204959.21</v>
      </c>
      <c r="E41" s="23">
        <f t="shared" si="36"/>
        <v>245764.1</v>
      </c>
      <c r="F41" s="21">
        <f t="shared" si="37"/>
        <v>0.87582273167532043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50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31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32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2" t="s">
        <v>33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34</v>
      </c>
      <c r="B46" s="16">
        <f>SUM(B34:B45)</f>
        <v>151</v>
      </c>
      <c r="C46" s="17">
        <f>SUM(C34:C45)</f>
        <v>1</v>
      </c>
      <c r="D46" s="18">
        <f>SUM(D34:D45)</f>
        <v>233756.99</v>
      </c>
      <c r="E46" s="18">
        <f>SUM(E34:E45)</f>
        <v>280609.41000000003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1" zoomScale="85" zoomScaleNormal="85" workbookViewId="0">
      <selection activeCell="O22" sqref="O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52</v>
      </c>
      <c r="C7" s="32"/>
      <c r="D7" s="32"/>
      <c r="E7" s="32"/>
      <c r="F7" s="32"/>
      <c r="G7" s="33"/>
      <c r="H7" s="73"/>
      <c r="I7" s="88" t="s">
        <v>3</v>
      </c>
      <c r="J7" s="89">
        <v>44127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SOLUCIONS INTEGRALS PER ALS RESIDUS, S.A.</v>
      </c>
      <c r="C8" s="74"/>
      <c r="D8" s="74"/>
      <c r="E8" s="74"/>
      <c r="F8" s="74"/>
      <c r="G8" s="75"/>
      <c r="H8" s="75"/>
      <c r="I8" s="75"/>
      <c r="J8" s="87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5" t="s">
        <v>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31" ht="29.95" customHeight="1" thickBot="1" x14ac:dyDescent="0.35">
      <c r="A11" s="117" t="s">
        <v>7</v>
      </c>
      <c r="B11" s="128" t="s">
        <v>8</v>
      </c>
      <c r="C11" s="129"/>
      <c r="D11" s="129"/>
      <c r="E11" s="129"/>
      <c r="F11" s="130"/>
      <c r="G11" s="131" t="s">
        <v>9</v>
      </c>
      <c r="H11" s="132"/>
      <c r="I11" s="132"/>
      <c r="J11" s="132"/>
      <c r="K11" s="133"/>
      <c r="L11" s="103" t="s">
        <v>10</v>
      </c>
      <c r="M11" s="104"/>
      <c r="N11" s="104"/>
      <c r="O11" s="104"/>
      <c r="P11" s="104"/>
      <c r="Q11" s="134" t="s">
        <v>11</v>
      </c>
      <c r="R11" s="135"/>
      <c r="S11" s="135"/>
      <c r="T11" s="135"/>
      <c r="U11" s="136"/>
      <c r="V11" s="140" t="s">
        <v>12</v>
      </c>
      <c r="W11" s="141"/>
      <c r="X11" s="141"/>
      <c r="Y11" s="141"/>
      <c r="Z11" s="142"/>
      <c r="AA11" s="137" t="s">
        <v>13</v>
      </c>
      <c r="AB11" s="138"/>
      <c r="AC11" s="138"/>
      <c r="AD11" s="138"/>
      <c r="AE11" s="139"/>
    </row>
    <row r="12" spans="1:31" ht="38.950000000000003" customHeight="1" thickBot="1" x14ac:dyDescent="0.35">
      <c r="A12" s="118"/>
      <c r="B12" s="34" t="s">
        <v>14</v>
      </c>
      <c r="C12" s="35" t="s">
        <v>15</v>
      </c>
      <c r="D12" s="36" t="s">
        <v>53</v>
      </c>
      <c r="E12" s="37" t="s">
        <v>17</v>
      </c>
      <c r="F12" s="38" t="s">
        <v>18</v>
      </c>
      <c r="G12" s="39" t="s">
        <v>14</v>
      </c>
      <c r="H12" s="35" t="s">
        <v>15</v>
      </c>
      <c r="I12" s="36" t="s">
        <v>16</v>
      </c>
      <c r="J12" s="37" t="s">
        <v>19</v>
      </c>
      <c r="K12" s="38" t="s">
        <v>18</v>
      </c>
      <c r="L12" s="39" t="s">
        <v>14</v>
      </c>
      <c r="M12" s="35" t="s">
        <v>15</v>
      </c>
      <c r="N12" s="36" t="s">
        <v>16</v>
      </c>
      <c r="O12" s="37" t="s">
        <v>20</v>
      </c>
      <c r="P12" s="38" t="s">
        <v>18</v>
      </c>
      <c r="Q12" s="39" t="s">
        <v>14</v>
      </c>
      <c r="R12" s="35" t="s">
        <v>15</v>
      </c>
      <c r="S12" s="36" t="s">
        <v>21</v>
      </c>
      <c r="T12" s="37" t="s">
        <v>19</v>
      </c>
      <c r="U12" s="40" t="s">
        <v>18</v>
      </c>
      <c r="V12" s="34" t="s">
        <v>14</v>
      </c>
      <c r="W12" s="35" t="s">
        <v>15</v>
      </c>
      <c r="X12" s="36" t="s">
        <v>21</v>
      </c>
      <c r="Y12" s="37" t="s">
        <v>19</v>
      </c>
      <c r="Z12" s="38" t="s">
        <v>18</v>
      </c>
      <c r="AA12" s="34" t="s">
        <v>14</v>
      </c>
      <c r="AB12" s="35" t="s">
        <v>15</v>
      </c>
      <c r="AC12" s="36" t="s">
        <v>21</v>
      </c>
      <c r="AD12" s="37" t="s">
        <v>19</v>
      </c>
      <c r="AE12" s="38" t="s">
        <v>18</v>
      </c>
    </row>
    <row r="13" spans="1:31" s="42" customFormat="1" ht="36" customHeight="1" x14ac:dyDescent="0.3">
      <c r="A13" s="41" t="s">
        <v>22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2.1052631578947368E-2</v>
      </c>
      <c r="I15" s="6">
        <v>38272.75</v>
      </c>
      <c r="J15" s="7">
        <v>46310.03</v>
      </c>
      <c r="K15" s="21">
        <f t="shared" si="3"/>
        <v>0.40586583106211627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27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93</v>
      </c>
      <c r="H20" s="67">
        <f t="shared" si="2"/>
        <v>0.97894736842105268</v>
      </c>
      <c r="I20" s="70">
        <v>57787.71</v>
      </c>
      <c r="J20" s="71">
        <v>67791.789999999994</v>
      </c>
      <c r="K20" s="68">
        <f t="shared" si="3"/>
        <v>0.59413416893788373</v>
      </c>
      <c r="L20" s="69">
        <v>48</v>
      </c>
      <c r="M20" s="67">
        <f t="shared" si="4"/>
        <v>1</v>
      </c>
      <c r="N20" s="70">
        <v>32746.59</v>
      </c>
      <c r="O20" s="71">
        <v>39623.370000000003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54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31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2" t="s">
        <v>32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4" t="s">
        <v>33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2" t="s">
        <v>34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95</v>
      </c>
      <c r="H25" s="17">
        <f t="shared" si="22"/>
        <v>1</v>
      </c>
      <c r="I25" s="18">
        <f t="shared" si="22"/>
        <v>96060.459999999992</v>
      </c>
      <c r="J25" s="18">
        <f t="shared" si="22"/>
        <v>114101.81999999999</v>
      </c>
      <c r="K25" s="19">
        <f t="shared" si="22"/>
        <v>1</v>
      </c>
      <c r="L25" s="16">
        <f t="shared" si="22"/>
        <v>48</v>
      </c>
      <c r="M25" s="17">
        <f t="shared" si="22"/>
        <v>1</v>
      </c>
      <c r="N25" s="18">
        <f t="shared" si="22"/>
        <v>32746.59</v>
      </c>
      <c r="O25" s="18">
        <f t="shared" si="22"/>
        <v>39623.370000000003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3.9" hidden="1" customHeight="1" x14ac:dyDescent="0.3">
      <c r="A27" s="123" t="s">
        <v>49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" hidden="1" customHeight="1" x14ac:dyDescent="0.3">
      <c r="A28" s="124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19" t="s">
        <v>37</v>
      </c>
      <c r="B29" s="119"/>
      <c r="C29" s="119"/>
      <c r="D29" s="119"/>
      <c r="E29" s="119"/>
      <c r="F29" s="119"/>
      <c r="G29" s="119"/>
      <c r="H29" s="119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00" t="s">
        <v>7</v>
      </c>
      <c r="B31" s="105" t="s">
        <v>38</v>
      </c>
      <c r="C31" s="106"/>
      <c r="D31" s="106"/>
      <c r="E31" s="106"/>
      <c r="F31" s="107"/>
      <c r="G31" s="25"/>
      <c r="J31" s="111" t="s">
        <v>39</v>
      </c>
      <c r="K31" s="112"/>
      <c r="L31" s="105" t="s">
        <v>40</v>
      </c>
      <c r="M31" s="106"/>
      <c r="N31" s="106"/>
      <c r="O31" s="106"/>
      <c r="P31" s="107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01"/>
      <c r="B32" s="120"/>
      <c r="C32" s="121"/>
      <c r="D32" s="121"/>
      <c r="E32" s="121"/>
      <c r="F32" s="122"/>
      <c r="G32" s="25"/>
      <c r="J32" s="113"/>
      <c r="K32" s="114"/>
      <c r="L32" s="108"/>
      <c r="M32" s="109"/>
      <c r="N32" s="109"/>
      <c r="O32" s="109"/>
      <c r="P32" s="110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02"/>
      <c r="B33" s="56" t="s">
        <v>41</v>
      </c>
      <c r="C33" s="35" t="s">
        <v>15</v>
      </c>
      <c r="D33" s="36" t="s">
        <v>42</v>
      </c>
      <c r="E33" s="37" t="s">
        <v>43</v>
      </c>
      <c r="F33" s="57" t="s">
        <v>44</v>
      </c>
      <c r="J33" s="115"/>
      <c r="K33" s="116"/>
      <c r="L33" s="56" t="s">
        <v>41</v>
      </c>
      <c r="M33" s="35" t="s">
        <v>15</v>
      </c>
      <c r="N33" s="36" t="s">
        <v>42</v>
      </c>
      <c r="O33" s="37" t="s">
        <v>43</v>
      </c>
      <c r="P33" s="57" t="s">
        <v>44</v>
      </c>
    </row>
    <row r="34" spans="1:33" s="25" customFormat="1" ht="29.95" customHeight="1" x14ac:dyDescent="0.3">
      <c r="A34" s="41" t="s">
        <v>22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7" t="s">
        <v>8</v>
      </c>
      <c r="K34" s="148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29.95" customHeight="1" x14ac:dyDescent="0.3">
      <c r="A35" s="43" t="s">
        <v>23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3" t="s">
        <v>9</v>
      </c>
      <c r="K35" s="144"/>
      <c r="L35" s="61">
        <f>G25</f>
        <v>95</v>
      </c>
      <c r="M35" s="8">
        <f>IF(L35,L35/$L$40,"")</f>
        <v>0.66433566433566438</v>
      </c>
      <c r="N35" s="62">
        <f>I25</f>
        <v>96060.459999999992</v>
      </c>
      <c r="O35" s="62">
        <f>J25</f>
        <v>114101.81999999999</v>
      </c>
      <c r="P35" s="60">
        <f>IF(O35,O35/$O$40,"")</f>
        <v>0.74224543160428025</v>
      </c>
    </row>
    <row r="36" spans="1:33" ht="29.95" customHeight="1" x14ac:dyDescent="0.3">
      <c r="A36" s="43" t="s">
        <v>24</v>
      </c>
      <c r="B36" s="12">
        <f t="shared" si="23"/>
        <v>2</v>
      </c>
      <c r="C36" s="8">
        <f t="shared" si="24"/>
        <v>1.3986013986013986E-2</v>
      </c>
      <c r="D36" s="13">
        <f t="shared" si="25"/>
        <v>38272.75</v>
      </c>
      <c r="E36" s="14">
        <f t="shared" si="26"/>
        <v>46310.03</v>
      </c>
      <c r="F36" s="21">
        <f t="shared" si="27"/>
        <v>0.30125205895013041</v>
      </c>
      <c r="G36" s="25"/>
      <c r="J36" s="143" t="s">
        <v>10</v>
      </c>
      <c r="K36" s="144"/>
      <c r="L36" s="61">
        <f>L25</f>
        <v>48</v>
      </c>
      <c r="M36" s="8">
        <f>IF(L36,L36/$L$40,"")</f>
        <v>0.33566433566433568</v>
      </c>
      <c r="N36" s="62">
        <f>N25</f>
        <v>32746.59</v>
      </c>
      <c r="O36" s="62">
        <f>O25</f>
        <v>39623.370000000003</v>
      </c>
      <c r="P36" s="60">
        <f>IF(O36,O36/$O$40,"")</f>
        <v>0.2577545683957197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25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3" t="s">
        <v>11</v>
      </c>
      <c r="K37" s="144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26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3" t="s">
        <v>12</v>
      </c>
      <c r="K38" s="144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27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3" t="s">
        <v>13</v>
      </c>
      <c r="K39" s="144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5" t="s">
        <v>34</v>
      </c>
      <c r="K40" s="146"/>
      <c r="L40" s="83">
        <f>SUM(L34:L39)</f>
        <v>143</v>
      </c>
      <c r="M40" s="17">
        <f>SUM(M34:M39)</f>
        <v>1</v>
      </c>
      <c r="N40" s="84">
        <f>SUM(N34:N39)</f>
        <v>128807.04999999999</v>
      </c>
      <c r="O40" s="85">
        <f>SUM(O34:O39)</f>
        <v>153725.19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141</v>
      </c>
      <c r="C41" s="8">
        <f t="shared" si="24"/>
        <v>0.98601398601398604</v>
      </c>
      <c r="D41" s="13">
        <f t="shared" si="25"/>
        <v>90534.3</v>
      </c>
      <c r="E41" s="23">
        <f t="shared" si="26"/>
        <v>107415.16</v>
      </c>
      <c r="F41" s="21">
        <f t="shared" si="27"/>
        <v>0.69874794104986959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50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31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32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4" t="s">
        <v>33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34</v>
      </c>
      <c r="B46" s="16">
        <f>SUM(B34:B45)</f>
        <v>143</v>
      </c>
      <c r="C46" s="17">
        <f>SUM(C34:C45)</f>
        <v>1</v>
      </c>
      <c r="D46" s="18">
        <f>SUM(D34:D45)</f>
        <v>128807.05</v>
      </c>
      <c r="E46" s="18">
        <f>SUM(E34:E45)</f>
        <v>153725.19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pane xSplit="1" ySplit="12" topLeftCell="D13" activePane="bottomRight" state="frozen"/>
      <selection pane="topRight" activeCell="B1" sqref="B1"/>
      <selection pane="bottomLeft" activeCell="A13" sqref="A13"/>
      <selection pane="bottomRight" activeCell="Q13" sqref="Q13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8" customHeight="1" x14ac:dyDescent="0.3">
      <c r="A5" s="28" t="s">
        <v>0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55</v>
      </c>
      <c r="B7" s="31" t="s">
        <v>56</v>
      </c>
      <c r="C7" s="32"/>
      <c r="D7" s="32"/>
      <c r="E7" s="32"/>
      <c r="F7" s="32"/>
      <c r="G7" s="33"/>
      <c r="H7" s="73"/>
      <c r="I7" s="88" t="s">
        <v>3</v>
      </c>
      <c r="J7" s="89">
        <v>44214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SOLUCIONS INTEGRALS PER ALS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5" t="s">
        <v>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31" ht="29.95" customHeight="1" thickBot="1" x14ac:dyDescent="0.35">
      <c r="A11" s="117" t="s">
        <v>7</v>
      </c>
      <c r="B11" s="128" t="s">
        <v>8</v>
      </c>
      <c r="C11" s="129"/>
      <c r="D11" s="129"/>
      <c r="E11" s="129"/>
      <c r="F11" s="130"/>
      <c r="G11" s="131" t="s">
        <v>9</v>
      </c>
      <c r="H11" s="132"/>
      <c r="I11" s="132"/>
      <c r="J11" s="132"/>
      <c r="K11" s="133"/>
      <c r="L11" s="103" t="s">
        <v>10</v>
      </c>
      <c r="M11" s="104"/>
      <c r="N11" s="104"/>
      <c r="O11" s="104"/>
      <c r="P11" s="104"/>
      <c r="Q11" s="134" t="s">
        <v>11</v>
      </c>
      <c r="R11" s="135"/>
      <c r="S11" s="135"/>
      <c r="T11" s="135"/>
      <c r="U11" s="136"/>
      <c r="V11" s="140" t="s">
        <v>12</v>
      </c>
      <c r="W11" s="141"/>
      <c r="X11" s="141"/>
      <c r="Y11" s="141"/>
      <c r="Z11" s="142"/>
      <c r="AA11" s="137" t="s">
        <v>13</v>
      </c>
      <c r="AB11" s="138"/>
      <c r="AC11" s="138"/>
      <c r="AD11" s="138"/>
      <c r="AE11" s="139"/>
    </row>
    <row r="12" spans="1:31" ht="38.950000000000003" customHeight="1" thickBot="1" x14ac:dyDescent="0.35">
      <c r="A12" s="118"/>
      <c r="B12" s="39" t="s">
        <v>14</v>
      </c>
      <c r="C12" s="35" t="s">
        <v>15</v>
      </c>
      <c r="D12" s="36" t="s">
        <v>57</v>
      </c>
      <c r="E12" s="37" t="s">
        <v>17</v>
      </c>
      <c r="F12" s="38" t="s">
        <v>18</v>
      </c>
      <c r="G12" s="39" t="s">
        <v>14</v>
      </c>
      <c r="H12" s="35" t="s">
        <v>15</v>
      </c>
      <c r="I12" s="36" t="s">
        <v>16</v>
      </c>
      <c r="J12" s="37" t="s">
        <v>19</v>
      </c>
      <c r="K12" s="38" t="s">
        <v>18</v>
      </c>
      <c r="L12" s="39" t="s">
        <v>14</v>
      </c>
      <c r="M12" s="35" t="s">
        <v>15</v>
      </c>
      <c r="N12" s="36" t="s">
        <v>16</v>
      </c>
      <c r="O12" s="37" t="s">
        <v>20</v>
      </c>
      <c r="P12" s="38" t="s">
        <v>18</v>
      </c>
      <c r="Q12" s="39" t="s">
        <v>14</v>
      </c>
      <c r="R12" s="35" t="s">
        <v>15</v>
      </c>
      <c r="S12" s="36" t="s">
        <v>21</v>
      </c>
      <c r="T12" s="37" t="s">
        <v>19</v>
      </c>
      <c r="U12" s="40" t="s">
        <v>18</v>
      </c>
      <c r="V12" s="34" t="s">
        <v>14</v>
      </c>
      <c r="W12" s="35" t="s">
        <v>15</v>
      </c>
      <c r="X12" s="36" t="s">
        <v>21</v>
      </c>
      <c r="Y12" s="37" t="s">
        <v>19</v>
      </c>
      <c r="Z12" s="38" t="s">
        <v>18</v>
      </c>
      <c r="AA12" s="34" t="s">
        <v>14</v>
      </c>
      <c r="AB12" s="35" t="s">
        <v>15</v>
      </c>
      <c r="AC12" s="36" t="s">
        <v>21</v>
      </c>
      <c r="AD12" s="37" t="s">
        <v>19</v>
      </c>
      <c r="AE12" s="38" t="s">
        <v>18</v>
      </c>
    </row>
    <row r="13" spans="1:31" s="42" customFormat="1" ht="36" customHeight="1" x14ac:dyDescent="0.3">
      <c r="A13" s="41" t="s">
        <v>22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6.1728395061728392E-3</v>
      </c>
      <c r="I13" s="4">
        <v>72152.25</v>
      </c>
      <c r="J13" s="5">
        <v>79367.48</v>
      </c>
      <c r="K13" s="21">
        <f t="shared" ref="K13:K21" si="3">IF(J13,J13/$J$25,"")</f>
        <v>0.25403723010287921</v>
      </c>
      <c r="L13" s="1">
        <v>1</v>
      </c>
      <c r="M13" s="20">
        <f>IF(L13,L13/$L$25,"")</f>
        <v>1.3333333333333334E-2</v>
      </c>
      <c r="N13" s="4">
        <v>138645</v>
      </c>
      <c r="O13" s="5">
        <v>167760.45000000001</v>
      </c>
      <c r="P13" s="21">
        <f>IF(O13,O13/$O$25,"")</f>
        <v>0.70835942101146498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1.8518518518518517E-2</v>
      </c>
      <c r="I15" s="6">
        <v>44452.160000000003</v>
      </c>
      <c r="J15" s="7">
        <v>51631.11</v>
      </c>
      <c r="K15" s="21">
        <f t="shared" si="3"/>
        <v>0.16525942579425565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27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9">
        <v>1</v>
      </c>
      <c r="C20" s="67">
        <f t="shared" si="0"/>
        <v>1</v>
      </c>
      <c r="D20" s="70">
        <v>30872.5</v>
      </c>
      <c r="E20" s="71">
        <v>37355.72</v>
      </c>
      <c r="F20" s="21">
        <f t="shared" si="1"/>
        <v>1</v>
      </c>
      <c r="G20" s="69">
        <v>158</v>
      </c>
      <c r="H20" s="67">
        <f t="shared" si="2"/>
        <v>0.97530864197530864</v>
      </c>
      <c r="I20" s="70">
        <v>152974.6</v>
      </c>
      <c r="J20" s="71">
        <v>181426.01</v>
      </c>
      <c r="K20" s="68">
        <f t="shared" si="3"/>
        <v>0.58070334410286517</v>
      </c>
      <c r="L20" s="69">
        <v>74</v>
      </c>
      <c r="M20" s="67">
        <f>IF(L20,L20/$L$25,"")</f>
        <v>0.98666666666666669</v>
      </c>
      <c r="N20" s="70">
        <v>57202.39</v>
      </c>
      <c r="O20" s="71">
        <v>69069.11</v>
      </c>
      <c r="P20" s="68">
        <f>IF(O20,O20/$O$25,"")</f>
        <v>0.29164057898853507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48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31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2" t="s">
        <v>32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4" t="s">
        <v>33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2" t="s">
        <v>34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30872.5</v>
      </c>
      <c r="E25" s="18">
        <f t="shared" si="30"/>
        <v>37355.72</v>
      </c>
      <c r="F25" s="19">
        <f t="shared" si="30"/>
        <v>1</v>
      </c>
      <c r="G25" s="16">
        <f t="shared" si="30"/>
        <v>162</v>
      </c>
      <c r="H25" s="17">
        <f t="shared" si="30"/>
        <v>1</v>
      </c>
      <c r="I25" s="18">
        <f t="shared" si="30"/>
        <v>269579.01</v>
      </c>
      <c r="J25" s="18">
        <f t="shared" si="30"/>
        <v>312424.59999999998</v>
      </c>
      <c r="K25" s="19">
        <f t="shared" si="30"/>
        <v>1</v>
      </c>
      <c r="L25" s="16">
        <f t="shared" si="30"/>
        <v>75</v>
      </c>
      <c r="M25" s="17">
        <f t="shared" si="30"/>
        <v>1</v>
      </c>
      <c r="N25" s="18">
        <f t="shared" si="30"/>
        <v>195847.39</v>
      </c>
      <c r="O25" s="18">
        <f t="shared" si="30"/>
        <v>236829.56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3.9" hidden="1" customHeight="1" x14ac:dyDescent="0.3">
      <c r="A27" s="123" t="s">
        <v>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" hidden="1" customHeight="1" x14ac:dyDescent="0.3">
      <c r="A28" s="124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19" t="s">
        <v>37</v>
      </c>
      <c r="B29" s="119"/>
      <c r="C29" s="119"/>
      <c r="D29" s="119"/>
      <c r="E29" s="119"/>
      <c r="F29" s="119"/>
      <c r="G29" s="119"/>
      <c r="H29" s="119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50"/>
      <c r="W30" s="50"/>
      <c r="X30" s="99"/>
      <c r="Y30" s="49"/>
      <c r="Z30" s="49"/>
      <c r="AA30" s="49"/>
      <c r="AB30" s="49"/>
      <c r="AC30" s="50"/>
      <c r="AD30" s="50"/>
      <c r="AE30" s="99"/>
    </row>
    <row r="31" spans="1:31" s="55" customFormat="1" ht="18" customHeight="1" x14ac:dyDescent="0.3">
      <c r="A31" s="100" t="s">
        <v>7</v>
      </c>
      <c r="B31" s="105" t="s">
        <v>38</v>
      </c>
      <c r="C31" s="106"/>
      <c r="D31" s="106"/>
      <c r="E31" s="106"/>
      <c r="F31" s="107"/>
      <c r="G31" s="25"/>
      <c r="J31" s="111" t="s">
        <v>39</v>
      </c>
      <c r="K31" s="112"/>
      <c r="L31" s="105" t="s">
        <v>40</v>
      </c>
      <c r="M31" s="106"/>
      <c r="N31" s="106"/>
      <c r="O31" s="106"/>
      <c r="P31" s="107"/>
      <c r="Q31" s="50"/>
      <c r="R31" s="99"/>
      <c r="S31" s="47"/>
      <c r="T31" s="47"/>
      <c r="U31" s="47"/>
      <c r="V31" s="50"/>
      <c r="W31" s="50"/>
      <c r="X31" s="99"/>
      <c r="AC31" s="50"/>
      <c r="AD31" s="50"/>
      <c r="AE31" s="99"/>
    </row>
    <row r="32" spans="1:31" s="55" customFormat="1" ht="18" customHeight="1" thickBot="1" x14ac:dyDescent="0.35">
      <c r="A32" s="101"/>
      <c r="B32" s="120"/>
      <c r="C32" s="121"/>
      <c r="D32" s="121"/>
      <c r="E32" s="121"/>
      <c r="F32" s="122"/>
      <c r="G32" s="25"/>
      <c r="J32" s="113"/>
      <c r="K32" s="114"/>
      <c r="L32" s="108"/>
      <c r="M32" s="109"/>
      <c r="N32" s="109"/>
      <c r="O32" s="109"/>
      <c r="P32" s="110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25" customFormat="1" ht="47.45" customHeight="1" thickBot="1" x14ac:dyDescent="0.35">
      <c r="A33" s="102"/>
      <c r="B33" s="56" t="s">
        <v>41</v>
      </c>
      <c r="C33" s="35" t="s">
        <v>15</v>
      </c>
      <c r="D33" s="36" t="s">
        <v>42</v>
      </c>
      <c r="E33" s="37" t="s">
        <v>43</v>
      </c>
      <c r="F33" s="57" t="s">
        <v>44</v>
      </c>
      <c r="J33" s="115"/>
      <c r="K33" s="116"/>
      <c r="L33" s="56" t="s">
        <v>41</v>
      </c>
      <c r="M33" s="35" t="s">
        <v>15</v>
      </c>
      <c r="N33" s="36" t="s">
        <v>42</v>
      </c>
      <c r="O33" s="37" t="s">
        <v>43</v>
      </c>
      <c r="P33" s="57" t="s">
        <v>44</v>
      </c>
    </row>
    <row r="34" spans="1:33" s="25" customFormat="1" ht="29.95" customHeight="1" x14ac:dyDescent="0.3">
      <c r="A34" s="41" t="s">
        <v>22</v>
      </c>
      <c r="B34" s="9">
        <f t="shared" ref="B34:B42" si="31">B13+G13+L13+Q13+AA13+V13</f>
        <v>2</v>
      </c>
      <c r="C34" s="8">
        <f t="shared" ref="C34:C45" si="32">IF(B34,B34/$B$46,"")</f>
        <v>8.4033613445378148E-3</v>
      </c>
      <c r="D34" s="10">
        <f t="shared" ref="D34:D42" si="33">D13+I13+N13+S13+AC13+X13</f>
        <v>210797.25</v>
      </c>
      <c r="E34" s="11">
        <f t="shared" ref="E34:E42" si="34">E13+J13+O13+T13+AD13+Y13</f>
        <v>247127.93</v>
      </c>
      <c r="F34" s="21">
        <f t="shared" ref="F34:F42" si="35">IF(E34,E34/$E$46,"")</f>
        <v>0.42128156791358506</v>
      </c>
      <c r="J34" s="147" t="s">
        <v>8</v>
      </c>
      <c r="K34" s="148"/>
      <c r="L34" s="58">
        <f>B25</f>
        <v>1</v>
      </c>
      <c r="M34" s="8">
        <f t="shared" ref="M34:M39" si="36">IF(L34,L34/$L$40,"")</f>
        <v>4.2016806722689074E-3</v>
      </c>
      <c r="N34" s="59">
        <f>D25</f>
        <v>30872.5</v>
      </c>
      <c r="O34" s="59">
        <f>E25</f>
        <v>37355.72</v>
      </c>
      <c r="P34" s="60">
        <f t="shared" ref="P34:P39" si="37">IF(O34,O34/$O$40,"")</f>
        <v>6.3680686728290373E-2</v>
      </c>
    </row>
    <row r="35" spans="1:33" s="25" customFormat="1" ht="29.95" customHeight="1" x14ac:dyDescent="0.3">
      <c r="A35" s="43" t="s">
        <v>23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3" t="s">
        <v>9</v>
      </c>
      <c r="K35" s="144"/>
      <c r="L35" s="61">
        <f>G25</f>
        <v>162</v>
      </c>
      <c r="M35" s="8">
        <f t="shared" si="36"/>
        <v>0.68067226890756305</v>
      </c>
      <c r="N35" s="62">
        <f>I25</f>
        <v>269579.01</v>
      </c>
      <c r="O35" s="62">
        <f>J25</f>
        <v>312424.59999999998</v>
      </c>
      <c r="P35" s="60">
        <f t="shared" si="37"/>
        <v>0.53259348444659682</v>
      </c>
    </row>
    <row r="36" spans="1:33" ht="29.95" customHeight="1" x14ac:dyDescent="0.3">
      <c r="A36" s="43" t="s">
        <v>24</v>
      </c>
      <c r="B36" s="12">
        <f t="shared" si="31"/>
        <v>3</v>
      </c>
      <c r="C36" s="8">
        <f t="shared" si="32"/>
        <v>1.2605042016806723E-2</v>
      </c>
      <c r="D36" s="13">
        <f t="shared" si="33"/>
        <v>44452.160000000003</v>
      </c>
      <c r="E36" s="14">
        <f t="shared" si="34"/>
        <v>51631.11</v>
      </c>
      <c r="F36" s="21">
        <f t="shared" si="35"/>
        <v>8.8016093421406399E-2</v>
      </c>
      <c r="G36" s="25"/>
      <c r="J36" s="143" t="s">
        <v>10</v>
      </c>
      <c r="K36" s="144"/>
      <c r="L36" s="61">
        <f>L25</f>
        <v>75</v>
      </c>
      <c r="M36" s="8">
        <f t="shared" si="36"/>
        <v>0.31512605042016806</v>
      </c>
      <c r="N36" s="62">
        <f>N25</f>
        <v>195847.39</v>
      </c>
      <c r="O36" s="62">
        <f>O25</f>
        <v>236829.56</v>
      </c>
      <c r="P36" s="60">
        <f t="shared" si="37"/>
        <v>0.40372582882511293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25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3" t="s">
        <v>11</v>
      </c>
      <c r="K37" s="144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26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3" t="s">
        <v>12</v>
      </c>
      <c r="K38" s="144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27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3" t="s">
        <v>13</v>
      </c>
      <c r="K39" s="144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5" t="s">
        <v>34</v>
      </c>
      <c r="K40" s="146"/>
      <c r="L40" s="83">
        <f>SUM(L34:L39)</f>
        <v>238</v>
      </c>
      <c r="M40" s="17">
        <f>SUM(M34:M39)</f>
        <v>1</v>
      </c>
      <c r="N40" s="84">
        <f>SUM(N34:N39)</f>
        <v>496298.9</v>
      </c>
      <c r="O40" s="85">
        <f>SUM(O34:O39)</f>
        <v>586609.87999999989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233</v>
      </c>
      <c r="C41" s="8">
        <f t="shared" si="32"/>
        <v>0.97899159663865543</v>
      </c>
      <c r="D41" s="13">
        <f t="shared" si="33"/>
        <v>241049.49</v>
      </c>
      <c r="E41" s="23">
        <f t="shared" si="34"/>
        <v>287850.84000000003</v>
      </c>
      <c r="F41" s="21">
        <f t="shared" si="35"/>
        <v>0.49070233866500856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50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99"/>
      <c r="M42" s="51"/>
      <c r="N42" s="47"/>
      <c r="O42" s="47"/>
      <c r="P42" s="50"/>
      <c r="Q42" s="50"/>
      <c r="R42" s="99"/>
      <c r="S42" s="47"/>
      <c r="T42" s="47"/>
      <c r="U42" s="47"/>
      <c r="V42" s="50"/>
      <c r="W42" s="50"/>
      <c r="X42" s="99"/>
      <c r="Y42" s="49"/>
      <c r="Z42" s="49"/>
      <c r="AA42" s="49"/>
      <c r="AB42" s="49"/>
      <c r="AC42" s="50"/>
      <c r="AD42" s="50"/>
      <c r="AE42" s="99"/>
    </row>
    <row r="43" spans="1:33" s="54" customFormat="1" ht="29.95" customHeight="1" x14ac:dyDescent="0.3">
      <c r="A43" s="80" t="s">
        <v>31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9"/>
      <c r="M43" s="51"/>
      <c r="N43" s="47"/>
      <c r="O43" s="47"/>
      <c r="P43" s="50"/>
      <c r="Q43" s="50"/>
      <c r="R43" s="99"/>
      <c r="S43" s="47"/>
      <c r="T43" s="47"/>
      <c r="U43" s="47"/>
      <c r="V43" s="50"/>
      <c r="W43" s="50"/>
      <c r="X43" s="99"/>
      <c r="Y43" s="49"/>
      <c r="Z43" s="49"/>
      <c r="AA43" s="49"/>
      <c r="AB43" s="49"/>
      <c r="AC43" s="50"/>
      <c r="AD43" s="50"/>
      <c r="AE43" s="99"/>
    </row>
    <row r="44" spans="1:33" s="54" customFormat="1" ht="29.95" customHeight="1" x14ac:dyDescent="0.3">
      <c r="A44" s="92" t="s">
        <v>32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9"/>
      <c r="M44" s="51"/>
      <c r="N44" s="47"/>
      <c r="O44" s="47"/>
      <c r="P44" s="50"/>
      <c r="Q44" s="50"/>
      <c r="R44" s="99"/>
      <c r="S44" s="47"/>
      <c r="T44" s="47"/>
      <c r="U44" s="47"/>
      <c r="V44" s="50"/>
      <c r="W44" s="50"/>
      <c r="X44" s="99"/>
      <c r="Y44" s="49"/>
      <c r="Z44" s="49"/>
      <c r="AA44" s="49"/>
      <c r="AB44" s="49"/>
      <c r="AC44" s="50"/>
      <c r="AD44" s="50"/>
      <c r="AE44" s="99"/>
    </row>
    <row r="45" spans="1:33" s="54" customFormat="1" ht="29.95" customHeight="1" x14ac:dyDescent="0.3">
      <c r="A45" s="92" t="s">
        <v>33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99"/>
      <c r="M45" s="51"/>
      <c r="N45" s="47"/>
      <c r="O45" s="47"/>
      <c r="P45" s="50"/>
      <c r="Q45" s="50"/>
      <c r="R45" s="99"/>
      <c r="S45" s="47"/>
      <c r="T45" s="47"/>
      <c r="U45" s="47"/>
      <c r="V45" s="50"/>
      <c r="W45" s="50"/>
      <c r="X45" s="99"/>
      <c r="Y45" s="49"/>
      <c r="Z45" s="49"/>
      <c r="AA45" s="49"/>
      <c r="AB45" s="49"/>
      <c r="AC45" s="50"/>
      <c r="AD45" s="50"/>
      <c r="AE45" s="99"/>
    </row>
    <row r="46" spans="1:33" s="54" customFormat="1" ht="29.95" customHeight="1" thickBot="1" x14ac:dyDescent="0.35">
      <c r="A46" s="65" t="s">
        <v>34</v>
      </c>
      <c r="B46" s="16">
        <f>SUM(B34:B45)</f>
        <v>238</v>
      </c>
      <c r="C46" s="17">
        <f>SUM(C34:C45)</f>
        <v>1</v>
      </c>
      <c r="D46" s="18">
        <f>SUM(D34:D45)</f>
        <v>496298.9</v>
      </c>
      <c r="E46" s="18">
        <f>SUM(E34:E45)</f>
        <v>586609.88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ht="36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5" sqref="A5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8" customHeight="1" x14ac:dyDescent="0.3">
      <c r="A5" s="28" t="s">
        <v>59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61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4</v>
      </c>
      <c r="B8" s="91" t="str">
        <f>'CONTRACTACIO 1r TR 2020'!B8</f>
        <v>SOLUCIONS INTEGRALS PER ALS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67" t="s">
        <v>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9"/>
    </row>
    <row r="11" spans="1:31" ht="29.95" customHeight="1" thickBot="1" x14ac:dyDescent="0.35">
      <c r="A11" s="170" t="s">
        <v>7</v>
      </c>
      <c r="B11" s="128" t="s">
        <v>8</v>
      </c>
      <c r="C11" s="129"/>
      <c r="D11" s="129"/>
      <c r="E11" s="129"/>
      <c r="F11" s="130"/>
      <c r="G11" s="131" t="s">
        <v>9</v>
      </c>
      <c r="H11" s="132"/>
      <c r="I11" s="132"/>
      <c r="J11" s="132"/>
      <c r="K11" s="133"/>
      <c r="L11" s="103" t="s">
        <v>10</v>
      </c>
      <c r="M11" s="104"/>
      <c r="N11" s="104"/>
      <c r="O11" s="104"/>
      <c r="P11" s="104"/>
      <c r="Q11" s="134" t="s">
        <v>11</v>
      </c>
      <c r="R11" s="135"/>
      <c r="S11" s="135"/>
      <c r="T11" s="135"/>
      <c r="U11" s="136"/>
      <c r="V11" s="137" t="s">
        <v>13</v>
      </c>
      <c r="W11" s="138"/>
      <c r="X11" s="138"/>
      <c r="Y11" s="138"/>
      <c r="Z11" s="139"/>
      <c r="AA11" s="140" t="s">
        <v>12</v>
      </c>
      <c r="AB11" s="141"/>
      <c r="AC11" s="141"/>
      <c r="AD11" s="141"/>
      <c r="AE11" s="142"/>
    </row>
    <row r="12" spans="1:31" ht="38.950000000000003" customHeight="1" thickBot="1" x14ac:dyDescent="0.35">
      <c r="A12" s="171"/>
      <c r="B12" s="34" t="s">
        <v>14</v>
      </c>
      <c r="C12" s="35" t="s">
        <v>15</v>
      </c>
      <c r="D12" s="36" t="s">
        <v>62</v>
      </c>
      <c r="E12" s="37" t="s">
        <v>63</v>
      </c>
      <c r="F12" s="38" t="s">
        <v>18</v>
      </c>
      <c r="G12" s="39" t="s">
        <v>14</v>
      </c>
      <c r="H12" s="35" t="s">
        <v>15</v>
      </c>
      <c r="I12" s="36" t="s">
        <v>62</v>
      </c>
      <c r="J12" s="37" t="s">
        <v>63</v>
      </c>
      <c r="K12" s="38" t="s">
        <v>18</v>
      </c>
      <c r="L12" s="39" t="s">
        <v>14</v>
      </c>
      <c r="M12" s="35" t="s">
        <v>15</v>
      </c>
      <c r="N12" s="36" t="s">
        <v>62</v>
      </c>
      <c r="O12" s="37" t="s">
        <v>63</v>
      </c>
      <c r="P12" s="38" t="s">
        <v>18</v>
      </c>
      <c r="Q12" s="39" t="s">
        <v>14</v>
      </c>
      <c r="R12" s="35" t="s">
        <v>15</v>
      </c>
      <c r="S12" s="36" t="s">
        <v>62</v>
      </c>
      <c r="T12" s="37" t="s">
        <v>63</v>
      </c>
      <c r="U12" s="40" t="s">
        <v>18</v>
      </c>
      <c r="V12" s="34" t="s">
        <v>14</v>
      </c>
      <c r="W12" s="35" t="s">
        <v>15</v>
      </c>
      <c r="X12" s="36" t="s">
        <v>62</v>
      </c>
      <c r="Y12" s="37" t="s">
        <v>63</v>
      </c>
      <c r="Z12" s="38" t="s">
        <v>18</v>
      </c>
      <c r="AA12" s="34" t="s">
        <v>14</v>
      </c>
      <c r="AB12" s="35" t="s">
        <v>15</v>
      </c>
      <c r="AC12" s="36" t="s">
        <v>62</v>
      </c>
      <c r="AD12" s="37" t="s">
        <v>63</v>
      </c>
      <c r="AE12" s="38" t="s">
        <v>18</v>
      </c>
    </row>
    <row r="13" spans="1:31" s="42" customFormat="1" ht="36" customHeight="1" x14ac:dyDescent="0.3">
      <c r="A13" s="41" t="s">
        <v>22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1</v>
      </c>
      <c r="H13" s="20">
        <f t="shared" ref="H13:H24" si="2">IF(G13,G13/$G$25,"")</f>
        <v>2.0491803278688526E-3</v>
      </c>
      <c r="I13" s="10">
        <f>'CONTRACTACIO 1r TR 2020'!I13+'CONTRACTACIO 2n TR 2020'!I13+'CONTRACTACIO 3r TR 2020'!I13+'CONTRACTACIO 4t TR 2020'!I13</f>
        <v>72152.25</v>
      </c>
      <c r="J13" s="10">
        <f>'CONTRACTACIO 1r TR 2020'!J13+'CONTRACTACIO 2n TR 2020'!J13+'CONTRACTACIO 3r TR 2020'!J13+'CONTRACTACIO 4t TR 2020'!J13</f>
        <v>79367.48</v>
      </c>
      <c r="K13" s="21">
        <f t="shared" ref="K13:K24" si="3">IF(J13,J13/$J$25,"")</f>
        <v>0.11292821384948803</v>
      </c>
      <c r="L13" s="9">
        <f>'CONTRACTACIO 1r TR 2020'!L13+'CONTRACTACIO 2n TR 2020'!L13+'CONTRACTACIO 3r TR 2020'!L13+'CONTRACTACIO 4t TR 2020'!L13</f>
        <v>1</v>
      </c>
      <c r="M13" s="20">
        <f t="shared" ref="M13:M24" si="4">IF(L13,L13/$L$25,"")</f>
        <v>4.3668122270742356E-3</v>
      </c>
      <c r="N13" s="10">
        <f>'CONTRACTACIO 1r TR 2020'!N13+'CONTRACTACIO 2n TR 2020'!N13+'CONTRACTACIO 3r TR 2020'!N13+'CONTRACTACIO 4t TR 2020'!N13</f>
        <v>138645</v>
      </c>
      <c r="O13" s="10">
        <f>'CONTRACTACIO 1r TR 2020'!O13+'CONTRACTACIO 2n TR 2020'!O13+'CONTRACTACIO 3r TR 2020'!O13+'CONTRACTACIO 4t TR 2020'!O13</f>
        <v>167760.45000000001</v>
      </c>
      <c r="P13" s="21">
        <f t="shared" ref="P13:P24" si="5">IF(O13,O13/$O$25,"")</f>
        <v>0.37263636097491326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23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24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9</v>
      </c>
      <c r="H15" s="20">
        <f t="shared" si="2"/>
        <v>1.8442622950819672E-2</v>
      </c>
      <c r="I15" s="13">
        <f>'CONTRACTACIO 1r TR 2020'!I15+'CONTRACTACIO 2n TR 2020'!I15+'CONTRACTACIO 3r TR 2020'!I15+'CONTRACTACIO 4t TR 2020'!I15</f>
        <v>152321.59</v>
      </c>
      <c r="J15" s="13">
        <f>'CONTRACTACIO 1r TR 2020'!J15+'CONTRACTACIO 2n TR 2020'!J15+'CONTRACTACIO 3r TR 2020'!J15+'CONTRACTACIO 4t TR 2020'!J15</f>
        <v>179953.12</v>
      </c>
      <c r="K15" s="21">
        <f t="shared" si="3"/>
        <v>0.2560467387681023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25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26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27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2</v>
      </c>
      <c r="H18" s="20">
        <f t="shared" si="2"/>
        <v>4.0983606557377051E-3</v>
      </c>
      <c r="I18" s="13">
        <f>'CONTRACTACIO 1r TR 2020'!I18+'CONTRACTACIO 2n TR 2020'!I18+'CONTRACTACIO 3r TR 2020'!I18+'CONTRACTACIO 4t TR 2020'!I18</f>
        <v>14854.1</v>
      </c>
      <c r="J18" s="13">
        <f>'CONTRACTACIO 1r TR 2020'!J18+'CONTRACTACIO 2n TR 2020'!J18+'CONTRACTACIO 3r TR 2020'!J18+'CONTRACTACIO 4t TR 2020'!J18</f>
        <v>17267.150000000001</v>
      </c>
      <c r="K18" s="21">
        <f t="shared" si="3"/>
        <v>2.4568606786698879E-2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2020'!B20+'CONTRACTACIO 2n TR 2020'!B20+'CONTRACTACIO 3r TR 2020'!B20+'CONTRACTACIO 4t TR 2020'!B20</f>
        <v>1</v>
      </c>
      <c r="C20" s="20">
        <f t="shared" si="0"/>
        <v>1</v>
      </c>
      <c r="D20" s="13">
        <f>'CONTRACTACIO 1r TR 2020'!D20+'CONTRACTACIO 2n TR 2020'!D20+'CONTRACTACIO 3r TR 2020'!D20+'CONTRACTACIO 4t TR 2020'!D20</f>
        <v>30872.5</v>
      </c>
      <c r="E20" s="13">
        <f>'CONTRACTACIO 1r TR 2020'!E20+'CONTRACTACIO 2n TR 2020'!E20+'CONTRACTACIO 3r TR 2020'!E20+'CONTRACTACIO 4t TR 2020'!E20</f>
        <v>37355.72</v>
      </c>
      <c r="F20" s="21">
        <f t="shared" si="1"/>
        <v>1</v>
      </c>
      <c r="G20" s="9">
        <f>'CONTRACTACIO 1r TR 2020'!G20+'CONTRACTACIO 2n TR 2020'!G20+'CONTRACTACIO 3r TR 2020'!G20+'CONTRACTACIO 4t TR 2020'!G20</f>
        <v>476</v>
      </c>
      <c r="H20" s="20">
        <f t="shared" si="2"/>
        <v>0.97540983606557374</v>
      </c>
      <c r="I20" s="13">
        <f>'CONTRACTACIO 1r TR 2020'!I20+'CONTRACTACIO 2n TR 2020'!I20+'CONTRACTACIO 3r TR 2020'!I20+'CONTRACTACIO 4t TR 2020'!I20</f>
        <v>360150.2</v>
      </c>
      <c r="J20" s="13">
        <f>'CONTRACTACIO 1r TR 2020'!J20+'CONTRACTACIO 2n TR 2020'!J20+'CONTRACTACIO 3r TR 2020'!J20+'CONTRACTACIO 4t TR 2020'!J20</f>
        <v>426225.81</v>
      </c>
      <c r="K20" s="21">
        <f t="shared" si="3"/>
        <v>0.60645644059571069</v>
      </c>
      <c r="L20" s="9">
        <f>'CONTRACTACIO 1r TR 2020'!L20+'CONTRACTACIO 2n TR 2020'!L20+'CONTRACTACIO 3r TR 2020'!L20+'CONTRACTACIO 4t TR 2020'!L20</f>
        <v>228</v>
      </c>
      <c r="M20" s="20">
        <f t="shared" si="4"/>
        <v>0.99563318777292575</v>
      </c>
      <c r="N20" s="13">
        <f>'CONTRACTACIO 1r TR 2020'!N20+'CONTRACTACIO 2n TR 2020'!N20+'CONTRACTACIO 3r TR 2020'!N20+'CONTRACTACIO 4t TR 2020'!N20</f>
        <v>233886.66999999998</v>
      </c>
      <c r="O20" s="13">
        <f>'CONTRACTACIO 1r TR 2020'!O20+'CONTRACTACIO 2n TR 2020'!O20+'CONTRACTACIO 3r TR 2020'!O20+'CONTRACTACIO 4t TR 2020'!O20</f>
        <v>282438.37</v>
      </c>
      <c r="P20" s="21">
        <f t="shared" si="5"/>
        <v>0.62736363902508674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48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">
      <c r="A22" s="90" t="s">
        <v>31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2" t="s">
        <v>32</v>
      </c>
      <c r="B23" s="81">
        <f>'CONTRACTACIO 1r TR 2020'!B23+'CONTRACTACIO 2n TR 2020'!B23+'CONTRACTACIO 3r TR 2020'!B23+'CONTRACTACIO 4t TR 2020'!B23</f>
        <v>0</v>
      </c>
      <c r="C23" s="67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8" t="str">
        <f t="shared" si="1"/>
        <v/>
      </c>
      <c r="G23" s="81">
        <f>'CONTRACTACIO 1r TR 2020'!G23+'CONTRACTACIO 2n TR 2020'!G23+'CONTRACTACIO 3r TR 2020'!G23+'CONTRACTACIO 4t TR 2020'!G23</f>
        <v>0</v>
      </c>
      <c r="H23" s="67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8" t="str">
        <f t="shared" si="3"/>
        <v/>
      </c>
      <c r="L23" s="81">
        <f>'CONTRACTACIO 1r TR 2020'!L23+'CONTRACTACIO 2n TR 2020'!L23+'CONTRACTACIO 3r TR 2020'!L23+'CONTRACTACIO 4t TR 2020'!L23</f>
        <v>0</v>
      </c>
      <c r="M23" s="67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8" t="str">
        <f t="shared" si="5"/>
        <v/>
      </c>
      <c r="Q23" s="81">
        <f>'CONTRACTACIO 1r TR 2020'!Q23+'CONTRACTACIO 2n TR 2020'!Q23+'CONTRACTACIO 3r TR 2020'!Q23+'CONTRACTACIO 4t TR 2020'!Q23</f>
        <v>0</v>
      </c>
      <c r="R23" s="67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8" t="str">
        <f t="shared" si="7"/>
        <v/>
      </c>
      <c r="V23" s="81">
        <f>'CONTRACTACIO 1r TR 2020'!AA23+'CONTRACTACIO 2n TR 2020'!AA23+'CONTRACTACIO 3r TR 2020'!AA23+'CONTRACTACIO 4t TR 2020'!AA23</f>
        <v>0</v>
      </c>
      <c r="W23" s="67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4" t="s">
        <v>33</v>
      </c>
      <c r="B24" s="81">
        <f>'CONTRACTACIO 1r TR 2020'!B24+'CONTRACTACIO 2n TR 2020'!B24+'CONTRACTACIO 3r TR 2020'!B24+'CONTRACTACIO 4t TR 2020'!B24</f>
        <v>0</v>
      </c>
      <c r="C24" s="67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8" t="str">
        <f t="shared" si="1"/>
        <v/>
      </c>
      <c r="G24" s="81">
        <f>'CONTRACTACIO 1r TR 2020'!G24+'CONTRACTACIO 2n TR 2020'!G24+'CONTRACTACIO 3r TR 2020'!G24+'CONTRACTACIO 4t TR 2020'!G24</f>
        <v>0</v>
      </c>
      <c r="H24" s="67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8" t="str">
        <f t="shared" si="3"/>
        <v/>
      </c>
      <c r="L24" s="81">
        <f>'CONTRACTACIO 1r TR 2020'!L24+'CONTRACTACIO 2n TR 2020'!L24+'CONTRACTACIO 3r TR 2020'!L24+'CONTRACTACIO 4t TR 2020'!L24</f>
        <v>0</v>
      </c>
      <c r="M24" s="67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8" t="str">
        <f t="shared" si="5"/>
        <v/>
      </c>
      <c r="Q24" s="81">
        <f>'CONTRACTACIO 1r TR 2020'!Q24+'CONTRACTACIO 2n TR 2020'!Q24+'CONTRACTACIO 3r TR 2020'!Q24+'CONTRACTACIO 4t TR 2020'!Q24</f>
        <v>0</v>
      </c>
      <c r="R24" s="67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8" t="str">
        <f t="shared" si="7"/>
        <v/>
      </c>
      <c r="V24" s="81">
        <f>'CONTRACTACIO 1r TR 2020'!AA24+'CONTRACTACIO 2n TR 2020'!AA24+'CONTRACTACIO 3r TR 2020'!AA24+'CONTRACTACIO 4t TR 2020'!AA24</f>
        <v>0</v>
      </c>
      <c r="W24" s="67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2" t="s">
        <v>34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30872.5</v>
      </c>
      <c r="E25" s="18">
        <f t="shared" si="12"/>
        <v>37355.72</v>
      </c>
      <c r="F25" s="19">
        <f t="shared" si="12"/>
        <v>1</v>
      </c>
      <c r="G25" s="16">
        <f t="shared" si="12"/>
        <v>488</v>
      </c>
      <c r="H25" s="17">
        <f t="shared" si="12"/>
        <v>1</v>
      </c>
      <c r="I25" s="18">
        <f t="shared" si="12"/>
        <v>599478.14</v>
      </c>
      <c r="J25" s="18">
        <f t="shared" si="12"/>
        <v>702813.56</v>
      </c>
      <c r="K25" s="19">
        <f t="shared" si="12"/>
        <v>0.99999999999999989</v>
      </c>
      <c r="L25" s="16">
        <f t="shared" si="12"/>
        <v>229</v>
      </c>
      <c r="M25" s="17">
        <f t="shared" si="12"/>
        <v>1</v>
      </c>
      <c r="N25" s="18">
        <f t="shared" si="12"/>
        <v>372531.67</v>
      </c>
      <c r="O25" s="18">
        <f t="shared" si="12"/>
        <v>450198.82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3.9" hidden="1" customHeight="1" x14ac:dyDescent="0.3">
      <c r="A27" s="123" t="s">
        <v>64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" hidden="1" customHeight="1" x14ac:dyDescent="0.3">
      <c r="A28" s="124" t="s">
        <v>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19" t="s">
        <v>37</v>
      </c>
      <c r="B29" s="119"/>
      <c r="C29" s="119"/>
      <c r="D29" s="119"/>
      <c r="E29" s="119"/>
      <c r="F29" s="119"/>
      <c r="G29" s="119"/>
      <c r="H29" s="119"/>
      <c r="I29" s="50"/>
      <c r="J29" s="50"/>
      <c r="K29" s="50"/>
      <c r="L29" s="99"/>
      <c r="M29" s="51"/>
      <c r="N29" s="47"/>
      <c r="O29" s="47"/>
      <c r="P29" s="50"/>
      <c r="Q29" s="50"/>
      <c r="R29" s="99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99"/>
      <c r="B30" s="99"/>
      <c r="C30" s="99"/>
      <c r="D30" s="99"/>
      <c r="E30" s="99"/>
      <c r="F30" s="99"/>
      <c r="G30" s="52"/>
      <c r="H30" s="52"/>
      <c r="I30" s="50"/>
      <c r="J30" s="50"/>
      <c r="K30" s="50"/>
      <c r="L30" s="99"/>
      <c r="M30" s="51"/>
      <c r="N30" s="47"/>
      <c r="O30" s="47"/>
      <c r="P30" s="50"/>
      <c r="Q30" s="50"/>
      <c r="R30" s="99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49" t="s">
        <v>7</v>
      </c>
      <c r="B31" s="152" t="s">
        <v>38</v>
      </c>
      <c r="C31" s="153"/>
      <c r="D31" s="153"/>
      <c r="E31" s="153"/>
      <c r="F31" s="154"/>
      <c r="G31" s="25"/>
      <c r="H31" s="55"/>
      <c r="I31" s="55"/>
      <c r="J31" s="158" t="s">
        <v>39</v>
      </c>
      <c r="K31" s="159"/>
      <c r="L31" s="152" t="s">
        <v>40</v>
      </c>
      <c r="M31" s="153"/>
      <c r="N31" s="153"/>
      <c r="O31" s="153"/>
      <c r="P31" s="154"/>
      <c r="Q31" s="50"/>
      <c r="R31" s="99"/>
      <c r="S31" s="47"/>
      <c r="T31" s="47"/>
      <c r="U31" s="47"/>
      <c r="V31" s="50"/>
      <c r="W31" s="50"/>
      <c r="X31" s="99"/>
      <c r="Y31" s="49"/>
      <c r="Z31" s="49"/>
      <c r="AA31" s="49"/>
      <c r="AB31" s="49"/>
      <c r="AC31" s="50"/>
      <c r="AD31" s="50"/>
      <c r="AE31" s="99"/>
    </row>
    <row r="32" spans="1:31" s="55" customFormat="1" ht="18" customHeight="1" thickBot="1" x14ac:dyDescent="0.35">
      <c r="A32" s="150"/>
      <c r="B32" s="155"/>
      <c r="C32" s="156"/>
      <c r="D32" s="156"/>
      <c r="E32" s="156"/>
      <c r="F32" s="157"/>
      <c r="G32" s="25"/>
      <c r="J32" s="160"/>
      <c r="K32" s="161"/>
      <c r="L32" s="164"/>
      <c r="M32" s="165"/>
      <c r="N32" s="165"/>
      <c r="O32" s="165"/>
      <c r="P32" s="166"/>
      <c r="Q32" s="50"/>
      <c r="R32" s="99"/>
      <c r="S32" s="47"/>
      <c r="T32" s="47"/>
      <c r="U32" s="47"/>
      <c r="V32" s="50"/>
      <c r="W32" s="50"/>
      <c r="X32" s="99"/>
      <c r="AC32" s="50"/>
      <c r="AD32" s="50"/>
      <c r="AE32" s="99"/>
    </row>
    <row r="33" spans="1:33" s="55" customFormat="1" ht="39.950000000000003" customHeight="1" thickBot="1" x14ac:dyDescent="0.35">
      <c r="A33" s="151"/>
      <c r="B33" s="56" t="s">
        <v>41</v>
      </c>
      <c r="C33" s="35" t="s">
        <v>15</v>
      </c>
      <c r="D33" s="36" t="s">
        <v>62</v>
      </c>
      <c r="E33" s="37" t="s">
        <v>63</v>
      </c>
      <c r="F33" s="57" t="s">
        <v>44</v>
      </c>
      <c r="G33" s="25"/>
      <c r="H33" s="25"/>
      <c r="I33" s="25"/>
      <c r="J33" s="162"/>
      <c r="K33" s="163"/>
      <c r="L33" s="56" t="s">
        <v>41</v>
      </c>
      <c r="M33" s="35" t="s">
        <v>15</v>
      </c>
      <c r="N33" s="36" t="s">
        <v>62</v>
      </c>
      <c r="O33" s="37" t="s">
        <v>63</v>
      </c>
      <c r="P33" s="57" t="s">
        <v>44</v>
      </c>
      <c r="Q33" s="50"/>
      <c r="R33" s="99"/>
      <c r="S33" s="47"/>
      <c r="T33" s="47"/>
      <c r="U33" s="47"/>
      <c r="V33" s="50"/>
      <c r="W33" s="50"/>
      <c r="X33" s="99"/>
      <c r="AC33" s="50"/>
      <c r="AD33" s="50"/>
      <c r="AE33" s="99"/>
    </row>
    <row r="34" spans="1:33" s="25" customFormat="1" ht="47.45" customHeight="1" x14ac:dyDescent="0.3">
      <c r="A34" s="41" t="s">
        <v>22</v>
      </c>
      <c r="B34" s="9">
        <f t="shared" ref="B34:B43" si="13">B13+G13+L13+Q13+V13+AA13</f>
        <v>2</v>
      </c>
      <c r="C34" s="8">
        <f t="shared" ref="C34:C40" si="14">IF(B34,B34/$B$46,"")</f>
        <v>2.7855153203342618E-3</v>
      </c>
      <c r="D34" s="10">
        <f t="shared" ref="D34:D43" si="15">D13+I13+N13+S13+X13+AC13</f>
        <v>210797.25</v>
      </c>
      <c r="E34" s="11">
        <f t="shared" ref="E34:E43" si="16">E13+J13+O13+T13+Y13+AD13</f>
        <v>247127.93</v>
      </c>
      <c r="F34" s="21">
        <f t="shared" ref="F34:F40" si="17">IF(E34,E34/$E$46,"")</f>
        <v>0.20760631102261559</v>
      </c>
      <c r="J34" s="147" t="s">
        <v>8</v>
      </c>
      <c r="K34" s="148"/>
      <c r="L34" s="58">
        <f>B25</f>
        <v>1</v>
      </c>
      <c r="M34" s="8">
        <f t="shared" ref="M34:M39" si="18">IF(L34,L34/$L$40,"")</f>
        <v>1.3927576601671309E-3</v>
      </c>
      <c r="N34" s="59">
        <f>D25</f>
        <v>30872.5</v>
      </c>
      <c r="O34" s="59">
        <f>E25</f>
        <v>37355.72</v>
      </c>
      <c r="P34" s="60">
        <f t="shared" ref="P34:P39" si="19">IF(O34,O34/$O$40,"")</f>
        <v>3.1381654128668265E-2</v>
      </c>
    </row>
    <row r="35" spans="1:33" s="25" customFormat="1" ht="29.95" customHeight="1" x14ac:dyDescent="0.3">
      <c r="A35" s="43" t="s">
        <v>23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3" t="s">
        <v>9</v>
      </c>
      <c r="K35" s="144"/>
      <c r="L35" s="61">
        <f>G25</f>
        <v>488</v>
      </c>
      <c r="M35" s="8">
        <f t="shared" si="18"/>
        <v>0.67966573816155984</v>
      </c>
      <c r="N35" s="62">
        <f>I25</f>
        <v>599478.14</v>
      </c>
      <c r="O35" s="62">
        <f>J25</f>
        <v>702813.56</v>
      </c>
      <c r="P35" s="60">
        <f t="shared" si="19"/>
        <v>0.59041699790174151</v>
      </c>
    </row>
    <row r="36" spans="1:33" s="25" customFormat="1" ht="29.95" customHeight="1" x14ac:dyDescent="0.3">
      <c r="A36" s="43" t="s">
        <v>24</v>
      </c>
      <c r="B36" s="12">
        <f t="shared" si="13"/>
        <v>9</v>
      </c>
      <c r="C36" s="8">
        <f t="shared" si="14"/>
        <v>1.2534818941504178E-2</v>
      </c>
      <c r="D36" s="13">
        <f t="shared" si="15"/>
        <v>152321.59</v>
      </c>
      <c r="E36" s="14">
        <f t="shared" si="16"/>
        <v>179953.12</v>
      </c>
      <c r="F36" s="21">
        <f t="shared" si="17"/>
        <v>0.1511743468259944</v>
      </c>
      <c r="J36" s="143" t="s">
        <v>10</v>
      </c>
      <c r="K36" s="144"/>
      <c r="L36" s="61">
        <f>L25</f>
        <v>229</v>
      </c>
      <c r="M36" s="8">
        <f t="shared" si="18"/>
        <v>0.31894150417827299</v>
      </c>
      <c r="N36" s="62">
        <f>N25</f>
        <v>372531.67</v>
      </c>
      <c r="O36" s="62">
        <f>O25</f>
        <v>450198.82</v>
      </c>
      <c r="P36" s="60">
        <f t="shared" si="19"/>
        <v>0.37820134796959021</v>
      </c>
    </row>
    <row r="37" spans="1:33" ht="29.95" customHeight="1" x14ac:dyDescent="0.3">
      <c r="A37" s="43" t="s">
        <v>25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3" t="s">
        <v>11</v>
      </c>
      <c r="K37" s="14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26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3" t="s">
        <v>12</v>
      </c>
      <c r="K38" s="144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27</v>
      </c>
      <c r="B39" s="15">
        <f t="shared" si="13"/>
        <v>2</v>
      </c>
      <c r="C39" s="8">
        <f t="shared" si="14"/>
        <v>2.7855153203342618E-3</v>
      </c>
      <c r="D39" s="13">
        <f t="shared" si="15"/>
        <v>14854.1</v>
      </c>
      <c r="E39" s="22">
        <f t="shared" si="16"/>
        <v>17267.150000000001</v>
      </c>
      <c r="F39" s="21">
        <f t="shared" si="17"/>
        <v>1.4505723061631105E-2</v>
      </c>
      <c r="G39" s="25"/>
      <c r="H39" s="25"/>
      <c r="I39" s="25"/>
      <c r="J39" s="143" t="s">
        <v>13</v>
      </c>
      <c r="K39" s="144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5" t="s">
        <v>34</v>
      </c>
      <c r="K40" s="146"/>
      <c r="L40" s="83">
        <f>SUM(L34:L39)</f>
        <v>718</v>
      </c>
      <c r="M40" s="17">
        <f>SUM(M34:M39)</f>
        <v>1</v>
      </c>
      <c r="N40" s="84">
        <f>SUM(N34:N39)</f>
        <v>1002882.31</v>
      </c>
      <c r="O40" s="85">
        <f>SUM(O34:O39)</f>
        <v>1190368.1000000001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705</v>
      </c>
      <c r="C41" s="8">
        <f>IF(B41,B41/$B$46,"")</f>
        <v>0.98189415041782735</v>
      </c>
      <c r="D41" s="13">
        <f t="shared" si="15"/>
        <v>624909.37</v>
      </c>
      <c r="E41" s="23">
        <f t="shared" si="16"/>
        <v>746019.9</v>
      </c>
      <c r="F41" s="21">
        <f>IF(E41,E41/$E$46,"")</f>
        <v>0.62671361908975887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3">
      <c r="A42" s="46" t="s">
        <v>50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99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0" t="s">
        <v>31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2" t="s">
        <v>32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9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2" t="s">
        <v>33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99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34</v>
      </c>
      <c r="B46" s="16">
        <f>SUM(B34:B45)</f>
        <v>718</v>
      </c>
      <c r="C46" s="17">
        <f>SUM(C34:C45)</f>
        <v>1</v>
      </c>
      <c r="D46" s="18">
        <f>SUM(D34:D45)</f>
        <v>1002882.3099999999</v>
      </c>
      <c r="E46" s="18">
        <f>SUM(E34:E45)</f>
        <v>1190368.1000000001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99"/>
      <c r="S46" s="47"/>
      <c r="T46" s="47"/>
      <c r="U46" s="47"/>
      <c r="V46" s="50"/>
      <c r="W46" s="50"/>
      <c r="X46" s="99"/>
      <c r="Y46" s="49"/>
      <c r="Z46" s="49"/>
      <c r="AA46" s="49"/>
      <c r="AB46" s="49"/>
      <c r="AC46" s="50"/>
      <c r="AD46" s="50"/>
      <c r="AE46" s="99"/>
    </row>
    <row r="47" spans="1:33" s="54" customFormat="1" ht="29.95" customHeight="1" x14ac:dyDescent="0.3">
      <c r="A47" s="99"/>
      <c r="B47" s="99"/>
      <c r="C47" s="99"/>
      <c r="D47" s="99"/>
      <c r="E47" s="99"/>
      <c r="F47" s="99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99"/>
      <c r="Y47" s="49"/>
      <c r="Z47" s="49"/>
      <c r="AA47" s="49"/>
      <c r="AB47" s="49"/>
      <c r="AC47" s="50"/>
      <c r="AD47" s="50"/>
      <c r="AE47" s="99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0" ma:contentTypeDescription="Crear nuevo documento." ma:contentTypeScope="" ma:versionID="d0b8cdd78beea7de9aa7a9adb0fbaf95">
  <xsd:schema xmlns:xsd="http://www.w3.org/2001/XMLSchema" xmlns:xs="http://www.w3.org/2001/XMLSchema" xmlns:p="http://schemas.microsoft.com/office/2006/metadata/properties" xmlns:ns2="3ac91607-b30e-4f2b-8490-aed21b6b8d6f" targetNamespace="http://schemas.microsoft.com/office/2006/metadata/properties" ma:root="true" ma:fieldsID="f98e7efeb0a3c78852749c6525930c93" ns2:_="">
    <xsd:import namespace="3ac91607-b30e-4f2b-8490-aed21b6b8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C0CAB-384F-43A1-96A0-01097565A0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c91607-b30e-4f2b-8490-aed21b6b8d6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75A570-E2CC-4E6E-A600-20716560A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B4E13-4378-4EA6-A680-61A2C1A0C4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/>
  <dcterms:created xsi:type="dcterms:W3CDTF">2016-02-03T12:33:15Z</dcterms:created>
  <dcterms:modified xsi:type="dcterms:W3CDTF">2021-03-29T12:33:35Z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