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10895" activeTab="3"/>
  </bookViews>
  <sheets>
    <sheet name="1T" sheetId="1" r:id="rId1"/>
    <sheet name="2T" sheetId="4" r:id="rId2"/>
    <sheet name="3T" sheetId="5" r:id="rId3"/>
    <sheet name="4T" sheetId="6" r:id="rId4"/>
    <sheet name="2018 - CONTRACTACIÓ ANUAL" sheetId="7" r:id="rId5"/>
  </sheets>
  <definedNames>
    <definedName name="_xlnm.Print_Area" localSheetId="0">'1T'!$A$1:$AE$43</definedName>
    <definedName name="_xlnm.Print_Area" localSheetId="4">'2018 -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B16" i="7" l="1"/>
  <c r="D16" i="7"/>
  <c r="J22" i="7"/>
  <c r="E41" i="7"/>
  <c r="E21" i="7"/>
  <c r="J21" i="7"/>
  <c r="O21" i="7"/>
  <c r="AD21" i="7"/>
  <c r="E40" i="7"/>
  <c r="J20" i="7"/>
  <c r="O20" i="7"/>
  <c r="E20" i="7"/>
  <c r="AD20" i="7"/>
  <c r="E39" i="7"/>
  <c r="J19" i="7"/>
  <c r="O19" i="7"/>
  <c r="E38" i="7"/>
  <c r="E13" i="7"/>
  <c r="J13" i="7"/>
  <c r="O13" i="7"/>
  <c r="T13" i="7"/>
  <c r="E32" i="7"/>
  <c r="J17" i="7"/>
  <c r="E36" i="7"/>
  <c r="E18" i="7"/>
  <c r="J18" i="7"/>
  <c r="O18" i="7"/>
  <c r="AD18" i="7"/>
  <c r="E37" i="7"/>
  <c r="E15" i="7"/>
  <c r="J15" i="7"/>
  <c r="O15" i="7"/>
  <c r="E34" i="7"/>
  <c r="E14" i="7"/>
  <c r="J14" i="7"/>
  <c r="O14" i="7"/>
  <c r="E33" i="7"/>
  <c r="E42" i="7"/>
  <c r="F32" i="7"/>
  <c r="F33" i="7"/>
  <c r="F34" i="7"/>
  <c r="F35" i="7"/>
  <c r="F36" i="7"/>
  <c r="F37" i="7"/>
  <c r="F38" i="7"/>
  <c r="F39" i="7"/>
  <c r="F40" i="7"/>
  <c r="F41" i="7"/>
  <c r="F42" i="7"/>
  <c r="I22" i="7"/>
  <c r="D41" i="7"/>
  <c r="D35" i="7"/>
  <c r="D21" i="7"/>
  <c r="I21" i="7"/>
  <c r="N21" i="7"/>
  <c r="AC21" i="7"/>
  <c r="D40" i="7"/>
  <c r="I20" i="7"/>
  <c r="N20" i="7"/>
  <c r="D20" i="7"/>
  <c r="AC20" i="7"/>
  <c r="D39" i="7"/>
  <c r="I19" i="7"/>
  <c r="N19" i="7"/>
  <c r="D38" i="7"/>
  <c r="D13" i="7"/>
  <c r="I13" i="7"/>
  <c r="N13" i="7"/>
  <c r="S13" i="7"/>
  <c r="D32" i="7"/>
  <c r="I17" i="7"/>
  <c r="D36" i="7"/>
  <c r="D18" i="7"/>
  <c r="I18" i="7"/>
  <c r="N18" i="7"/>
  <c r="AC18" i="7"/>
  <c r="D37" i="7"/>
  <c r="D15" i="7"/>
  <c r="I15" i="7"/>
  <c r="N15" i="7"/>
  <c r="D34" i="7"/>
  <c r="D14" i="7"/>
  <c r="I14" i="7"/>
  <c r="N14" i="7"/>
  <c r="D33" i="7"/>
  <c r="D42" i="7"/>
  <c r="G22" i="7"/>
  <c r="B41" i="7"/>
  <c r="B35" i="7"/>
  <c r="G21" i="7"/>
  <c r="L21" i="7"/>
  <c r="AA21" i="7"/>
  <c r="B21" i="7"/>
  <c r="B40" i="7"/>
  <c r="G20" i="7"/>
  <c r="L20" i="7"/>
  <c r="B39" i="7"/>
  <c r="G19" i="7"/>
  <c r="L19" i="7"/>
  <c r="B38" i="7"/>
  <c r="G13" i="7"/>
  <c r="B32" i="7"/>
  <c r="AA18" i="7"/>
  <c r="B37" i="7"/>
  <c r="G15" i="7"/>
  <c r="B34" i="7"/>
  <c r="B42" i="7"/>
  <c r="C32" i="7"/>
  <c r="C33" i="7"/>
  <c r="C34" i="7"/>
  <c r="C35" i="7"/>
  <c r="C36" i="7"/>
  <c r="C37" i="7"/>
  <c r="C38" i="7"/>
  <c r="C39" i="7"/>
  <c r="C40" i="7"/>
  <c r="C41" i="7"/>
  <c r="C42" i="7"/>
  <c r="E16" i="7"/>
  <c r="E17" i="7"/>
  <c r="E19" i="7"/>
  <c r="E22" i="7"/>
  <c r="E23" i="7"/>
  <c r="O32" i="7"/>
  <c r="J16" i="7"/>
  <c r="J23" i="7"/>
  <c r="O33" i="7"/>
  <c r="O16" i="7"/>
  <c r="O17" i="7"/>
  <c r="O22" i="7"/>
  <c r="O23" i="7"/>
  <c r="O34" i="7"/>
  <c r="T14" i="7"/>
  <c r="T15" i="7"/>
  <c r="T16" i="7"/>
  <c r="T17" i="7"/>
  <c r="T18" i="7"/>
  <c r="T19" i="7"/>
  <c r="T20" i="7"/>
  <c r="T21" i="7"/>
  <c r="T22" i="7"/>
  <c r="T23" i="7"/>
  <c r="O35" i="7"/>
  <c r="AD13" i="7"/>
  <c r="AD14" i="7"/>
  <c r="AD15" i="7"/>
  <c r="AD16" i="7"/>
  <c r="AD17" i="7"/>
  <c r="AD19" i="7"/>
  <c r="AD22" i="7"/>
  <c r="AD23" i="7"/>
  <c r="O36" i="7"/>
  <c r="Y13" i="7"/>
  <c r="Y14" i="7"/>
  <c r="Y15" i="7"/>
  <c r="Y16" i="7"/>
  <c r="Y17" i="7"/>
  <c r="Y18" i="7"/>
  <c r="Y19" i="7"/>
  <c r="Y20" i="7"/>
  <c r="Y21" i="7"/>
  <c r="Y22" i="7"/>
  <c r="Y23" i="7"/>
  <c r="O37" i="7"/>
  <c r="O38" i="7"/>
  <c r="P32" i="7"/>
  <c r="P33" i="7"/>
  <c r="P34" i="7"/>
  <c r="P35" i="7"/>
  <c r="P36" i="7"/>
  <c r="P37" i="7"/>
  <c r="P38" i="7"/>
  <c r="D17" i="7"/>
  <c r="D19" i="7"/>
  <c r="D22" i="7"/>
  <c r="D23" i="7"/>
  <c r="N32" i="7"/>
  <c r="I16" i="7"/>
  <c r="I23" i="7"/>
  <c r="N33" i="7"/>
  <c r="N16" i="7"/>
  <c r="N17" i="7"/>
  <c r="N22" i="7"/>
  <c r="N23" i="7"/>
  <c r="N34" i="7"/>
  <c r="S14" i="7"/>
  <c r="S15" i="7"/>
  <c r="S16" i="7"/>
  <c r="S17" i="7"/>
  <c r="S18" i="7"/>
  <c r="S19" i="7"/>
  <c r="S20" i="7"/>
  <c r="S21" i="7"/>
  <c r="S22" i="7"/>
  <c r="S23" i="7"/>
  <c r="N35" i="7"/>
  <c r="AC13" i="7"/>
  <c r="AC14" i="7"/>
  <c r="AC15" i="7"/>
  <c r="AC16" i="7"/>
  <c r="AC17" i="7"/>
  <c r="AC19" i="7"/>
  <c r="AC22" i="7"/>
  <c r="AC23" i="7"/>
  <c r="N36" i="7"/>
  <c r="X13" i="7"/>
  <c r="X14" i="7"/>
  <c r="X15" i="7"/>
  <c r="X16" i="7"/>
  <c r="X17" i="7"/>
  <c r="X18" i="7"/>
  <c r="X19" i="7"/>
  <c r="X20" i="7"/>
  <c r="X21" i="7"/>
  <c r="X22" i="7"/>
  <c r="X23" i="7"/>
  <c r="N37" i="7"/>
  <c r="N38" i="7"/>
  <c r="B13" i="7"/>
  <c r="B14" i="7"/>
  <c r="B15" i="7"/>
  <c r="B17" i="7"/>
  <c r="B18" i="7"/>
  <c r="B19" i="7"/>
  <c r="B20" i="7"/>
  <c r="B22" i="7"/>
  <c r="B23" i="7"/>
  <c r="L32" i="7"/>
  <c r="G14" i="7"/>
  <c r="G16" i="7"/>
  <c r="G17" i="7"/>
  <c r="G18" i="7"/>
  <c r="G23" i="7"/>
  <c r="L33" i="7"/>
  <c r="L13" i="7"/>
  <c r="L14" i="7"/>
  <c r="L15" i="7"/>
  <c r="L16" i="7"/>
  <c r="L17" i="7"/>
  <c r="L18" i="7"/>
  <c r="L22" i="7"/>
  <c r="L23" i="7"/>
  <c r="L34" i="7"/>
  <c r="Q13" i="7"/>
  <c r="Q14" i="7"/>
  <c r="Q15" i="7"/>
  <c r="Q16" i="7"/>
  <c r="Q17" i="7"/>
  <c r="Q18" i="7"/>
  <c r="Q19" i="7"/>
  <c r="Q20" i="7"/>
  <c r="Q21" i="7"/>
  <c r="Q22" i="7"/>
  <c r="Q23" i="7"/>
  <c r="L35" i="7"/>
  <c r="AA13" i="7"/>
  <c r="AA14" i="7"/>
  <c r="AA15" i="7"/>
  <c r="AA16" i="7"/>
  <c r="AA17" i="7"/>
  <c r="AA19" i="7"/>
  <c r="AA20" i="7"/>
  <c r="AA22" i="7"/>
  <c r="AA23" i="7"/>
  <c r="L36" i="7"/>
  <c r="V13" i="7"/>
  <c r="V14" i="7"/>
  <c r="V15" i="7"/>
  <c r="V16" i="7"/>
  <c r="V17" i="7"/>
  <c r="V18" i="7"/>
  <c r="V19" i="7"/>
  <c r="V20" i="7"/>
  <c r="V21" i="7"/>
  <c r="V22" i="7"/>
  <c r="V23" i="7"/>
  <c r="L37" i="7"/>
  <c r="L38" i="7"/>
  <c r="M32" i="7"/>
  <c r="M33" i="7"/>
  <c r="M34" i="7"/>
  <c r="M35" i="7"/>
  <c r="M36" i="7"/>
  <c r="M37" i="7"/>
  <c r="M38" i="7"/>
  <c r="AE22" i="7"/>
  <c r="AB22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P21" i="7"/>
  <c r="M21" i="7"/>
  <c r="P20" i="7"/>
  <c r="M20" i="7"/>
  <c r="P19" i="7"/>
  <c r="M19" i="7"/>
  <c r="P18" i="7"/>
  <c r="M18" i="7"/>
  <c r="P17" i="7"/>
  <c r="M17" i="7"/>
  <c r="P16" i="7"/>
  <c r="M16" i="7"/>
  <c r="P15" i="7"/>
  <c r="M15" i="7"/>
  <c r="P14" i="7"/>
  <c r="M14" i="7"/>
  <c r="AE13" i="7"/>
  <c r="AE23" i="7"/>
  <c r="AB13" i="7"/>
  <c r="AB23" i="7"/>
  <c r="Z13" i="7"/>
  <c r="Z23" i="7"/>
  <c r="W13" i="7"/>
  <c r="W23" i="7"/>
  <c r="U13" i="7"/>
  <c r="U23" i="7"/>
  <c r="R13" i="7"/>
  <c r="R23" i="7"/>
  <c r="P13" i="7"/>
  <c r="P23" i="7"/>
  <c r="M13" i="7"/>
  <c r="M23" i="7"/>
  <c r="K13" i="7"/>
  <c r="K14" i="7"/>
  <c r="K15" i="7"/>
  <c r="K16" i="7"/>
  <c r="K17" i="7"/>
  <c r="K18" i="7"/>
  <c r="K19" i="7"/>
  <c r="K20" i="7"/>
  <c r="K21" i="7"/>
  <c r="K22" i="7"/>
  <c r="K23" i="7"/>
  <c r="H13" i="7"/>
  <c r="H14" i="7"/>
  <c r="H15" i="7"/>
  <c r="H16" i="7"/>
  <c r="H17" i="7"/>
  <c r="H18" i="7"/>
  <c r="H19" i="7"/>
  <c r="H20" i="7"/>
  <c r="H21" i="7"/>
  <c r="H22" i="7"/>
  <c r="H23" i="7"/>
  <c r="F13" i="7"/>
  <c r="F14" i="7"/>
  <c r="F15" i="7"/>
  <c r="F16" i="7"/>
  <c r="F17" i="7"/>
  <c r="F18" i="7"/>
  <c r="F19" i="7"/>
  <c r="F20" i="7"/>
  <c r="F21" i="7"/>
  <c r="F22" i="7"/>
  <c r="F23" i="7"/>
  <c r="C13" i="7"/>
  <c r="C14" i="7"/>
  <c r="C15" i="7"/>
  <c r="C16" i="7"/>
  <c r="C17" i="7"/>
  <c r="C18" i="7"/>
  <c r="C19" i="7"/>
  <c r="C20" i="7"/>
  <c r="C21" i="7"/>
  <c r="C22" i="7"/>
  <c r="C23" i="7"/>
  <c r="J23" i="6"/>
  <c r="O34" i="6"/>
  <c r="O23" i="6"/>
  <c r="O35" i="6"/>
  <c r="E23" i="6"/>
  <c r="O33" i="6"/>
  <c r="O39" i="6"/>
  <c r="P33" i="6"/>
  <c r="P34" i="6"/>
  <c r="P35" i="6"/>
  <c r="P36" i="6"/>
  <c r="P37" i="6"/>
  <c r="P38" i="6"/>
  <c r="P39" i="6"/>
  <c r="I23" i="6"/>
  <c r="N34" i="6"/>
  <c r="N23" i="6"/>
  <c r="N35" i="6"/>
  <c r="D23" i="6"/>
  <c r="N33" i="6"/>
  <c r="N39" i="6"/>
  <c r="G23" i="6"/>
  <c r="L34" i="6"/>
  <c r="L23" i="6"/>
  <c r="L35" i="6"/>
  <c r="L39" i="6"/>
  <c r="M33" i="6"/>
  <c r="M34" i="6"/>
  <c r="M35" i="6"/>
  <c r="M36" i="6"/>
  <c r="M37" i="6"/>
  <c r="M38" i="6"/>
  <c r="M39" i="6"/>
  <c r="E42" i="6"/>
  <c r="E40" i="6"/>
  <c r="E39" i="6"/>
  <c r="E33" i="6"/>
  <c r="E37" i="6"/>
  <c r="E38" i="6"/>
  <c r="E35" i="6"/>
  <c r="E34" i="6"/>
  <c r="E43" i="6"/>
  <c r="F33" i="6"/>
  <c r="F34" i="6"/>
  <c r="F35" i="6"/>
  <c r="F36" i="6"/>
  <c r="F37" i="6"/>
  <c r="F38" i="6"/>
  <c r="F39" i="6"/>
  <c r="F40" i="6"/>
  <c r="F41" i="6"/>
  <c r="F42" i="6"/>
  <c r="F43" i="6"/>
  <c r="D42" i="6"/>
  <c r="D40" i="6"/>
  <c r="D39" i="6"/>
  <c r="D33" i="6"/>
  <c r="D37" i="6"/>
  <c r="D38" i="6"/>
  <c r="D35" i="6"/>
  <c r="D34" i="6"/>
  <c r="D43" i="6"/>
  <c r="B42" i="6"/>
  <c r="B41" i="6"/>
  <c r="B40" i="6"/>
  <c r="B39" i="6"/>
  <c r="B33" i="6"/>
  <c r="B35" i="6"/>
  <c r="B43" i="6"/>
  <c r="C33" i="6"/>
  <c r="C34" i="6"/>
  <c r="C35" i="6"/>
  <c r="C36" i="6"/>
  <c r="C37" i="6"/>
  <c r="C38" i="6"/>
  <c r="C39" i="6"/>
  <c r="C40" i="6"/>
  <c r="C41" i="6"/>
  <c r="C42" i="6"/>
  <c r="C43" i="6"/>
  <c r="AE13" i="6"/>
  <c r="AE14" i="6"/>
  <c r="AE15" i="6"/>
  <c r="AE16" i="6"/>
  <c r="AE17" i="6"/>
  <c r="AE18" i="6"/>
  <c r="AE19" i="6"/>
  <c r="AE20" i="6"/>
  <c r="AE21" i="6"/>
  <c r="AE22" i="6"/>
  <c r="AE23" i="6"/>
  <c r="AD23" i="6"/>
  <c r="AC23" i="6"/>
  <c r="AB13" i="6"/>
  <c r="AB14" i="6"/>
  <c r="AB15" i="6"/>
  <c r="AB16" i="6"/>
  <c r="AB17" i="6"/>
  <c r="AB18" i="6"/>
  <c r="AB19" i="6"/>
  <c r="AB20" i="6"/>
  <c r="AB21" i="6"/>
  <c r="AB22" i="6"/>
  <c r="AB23" i="6"/>
  <c r="AA23" i="6"/>
  <c r="Z13" i="6"/>
  <c r="Z14" i="6"/>
  <c r="Z15" i="6"/>
  <c r="Z16" i="6"/>
  <c r="Z17" i="6"/>
  <c r="Y23" i="6"/>
  <c r="Z18" i="6"/>
  <c r="Z19" i="6"/>
  <c r="Z20" i="6"/>
  <c r="Z21" i="6"/>
  <c r="Z22" i="6"/>
  <c r="Z23" i="6"/>
  <c r="X23" i="6"/>
  <c r="W13" i="6"/>
  <c r="W14" i="6"/>
  <c r="W15" i="6"/>
  <c r="W16" i="6"/>
  <c r="W17" i="6"/>
  <c r="V23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T23" i="6"/>
  <c r="S23" i="6"/>
  <c r="R13" i="6"/>
  <c r="R14" i="6"/>
  <c r="R15" i="6"/>
  <c r="R16" i="6"/>
  <c r="R17" i="6"/>
  <c r="R18" i="6"/>
  <c r="R19" i="6"/>
  <c r="R20" i="6"/>
  <c r="R21" i="6"/>
  <c r="R22" i="6"/>
  <c r="R23" i="6"/>
  <c r="Q23" i="6"/>
  <c r="P13" i="6"/>
  <c r="P14" i="6"/>
  <c r="P15" i="6"/>
  <c r="P16" i="6"/>
  <c r="P18" i="6"/>
  <c r="P19" i="6"/>
  <c r="P20" i="6"/>
  <c r="P21" i="6"/>
  <c r="P22" i="6"/>
  <c r="P23" i="6"/>
  <c r="M13" i="6"/>
  <c r="M14" i="6"/>
  <c r="M15" i="6"/>
  <c r="M16" i="6"/>
  <c r="M18" i="6"/>
  <c r="M19" i="6"/>
  <c r="M20" i="6"/>
  <c r="M21" i="6"/>
  <c r="M22" i="6"/>
  <c r="M23" i="6"/>
  <c r="K13" i="6"/>
  <c r="K14" i="6"/>
  <c r="K15" i="6"/>
  <c r="K16" i="6"/>
  <c r="K17" i="6"/>
  <c r="K18" i="6"/>
  <c r="K19" i="6"/>
  <c r="K20" i="6"/>
  <c r="K21" i="6"/>
  <c r="K22" i="6"/>
  <c r="K23" i="6"/>
  <c r="H13" i="6"/>
  <c r="H14" i="6"/>
  <c r="H15" i="6"/>
  <c r="H16" i="6"/>
  <c r="H17" i="6"/>
  <c r="H18" i="6"/>
  <c r="H19" i="6"/>
  <c r="H20" i="6"/>
  <c r="H21" i="6"/>
  <c r="H22" i="6"/>
  <c r="H23" i="6"/>
  <c r="F13" i="6"/>
  <c r="F14" i="6"/>
  <c r="F15" i="6"/>
  <c r="F16" i="6"/>
  <c r="F17" i="6"/>
  <c r="F18" i="6"/>
  <c r="F19" i="6"/>
  <c r="F20" i="6"/>
  <c r="F21" i="6"/>
  <c r="F22" i="6"/>
  <c r="F23" i="6"/>
  <c r="B23" i="6"/>
  <c r="C13" i="6"/>
  <c r="C14" i="6"/>
  <c r="C15" i="6"/>
  <c r="C16" i="6"/>
  <c r="C17" i="6"/>
  <c r="C18" i="6"/>
  <c r="C19" i="6"/>
  <c r="C20" i="6"/>
  <c r="C21" i="6"/>
  <c r="C22" i="6"/>
  <c r="C23" i="6"/>
  <c r="O38" i="5"/>
  <c r="P38" i="5"/>
  <c r="N38" i="5"/>
  <c r="L38" i="5"/>
  <c r="M38" i="5"/>
  <c r="E23" i="5"/>
  <c r="O33" i="5"/>
  <c r="J23" i="5"/>
  <c r="O34" i="5"/>
  <c r="O23" i="5"/>
  <c r="O35" i="5"/>
  <c r="Y23" i="5"/>
  <c r="O37" i="5"/>
  <c r="T23" i="5"/>
  <c r="O36" i="5"/>
  <c r="O39" i="5"/>
  <c r="P33" i="5"/>
  <c r="P34" i="5"/>
  <c r="P35" i="5"/>
  <c r="P36" i="5"/>
  <c r="P37" i="5"/>
  <c r="P39" i="5"/>
  <c r="D23" i="5"/>
  <c r="N33" i="5"/>
  <c r="I23" i="5"/>
  <c r="N34" i="5"/>
  <c r="N23" i="5"/>
  <c r="N35" i="5"/>
  <c r="X23" i="5"/>
  <c r="N37" i="5"/>
  <c r="S23" i="5"/>
  <c r="N36" i="5"/>
  <c r="N39" i="5"/>
  <c r="G23" i="5"/>
  <c r="L34" i="5"/>
  <c r="L23" i="5"/>
  <c r="L35" i="5"/>
  <c r="V23" i="5"/>
  <c r="L37" i="5"/>
  <c r="B23" i="5"/>
  <c r="L33" i="5"/>
  <c r="L39" i="5"/>
  <c r="M33" i="5"/>
  <c r="M34" i="5"/>
  <c r="M35" i="5"/>
  <c r="M36" i="5"/>
  <c r="M37" i="5"/>
  <c r="M39" i="5"/>
  <c r="E41" i="5"/>
  <c r="E33" i="5"/>
  <c r="E40" i="5"/>
  <c r="E39" i="5"/>
  <c r="E38" i="5"/>
  <c r="E35" i="5"/>
  <c r="E34" i="5"/>
  <c r="E43" i="5"/>
  <c r="F33" i="5"/>
  <c r="F34" i="5"/>
  <c r="F35" i="5"/>
  <c r="F36" i="5"/>
  <c r="F37" i="5"/>
  <c r="F38" i="5"/>
  <c r="F39" i="5"/>
  <c r="F40" i="5"/>
  <c r="F41" i="5"/>
  <c r="F42" i="5"/>
  <c r="F43" i="5"/>
  <c r="D41" i="5"/>
  <c r="D33" i="5"/>
  <c r="D40" i="5"/>
  <c r="D39" i="5"/>
  <c r="D38" i="5"/>
  <c r="D35" i="5"/>
  <c r="D34" i="5"/>
  <c r="D43" i="5"/>
  <c r="B41" i="5"/>
  <c r="B40" i="5"/>
  <c r="B39" i="5"/>
  <c r="B43" i="5"/>
  <c r="C33" i="5"/>
  <c r="C34" i="5"/>
  <c r="C35" i="5"/>
  <c r="C36" i="5"/>
  <c r="C37" i="5"/>
  <c r="C38" i="5"/>
  <c r="C39" i="5"/>
  <c r="C40" i="5"/>
  <c r="C41" i="5"/>
  <c r="C42" i="5"/>
  <c r="C43" i="5"/>
  <c r="E42" i="5"/>
  <c r="D42" i="5"/>
  <c r="B42" i="5"/>
  <c r="E36" i="5"/>
  <c r="E37" i="5"/>
  <c r="D36" i="5"/>
  <c r="D37" i="5"/>
  <c r="B33" i="5"/>
  <c r="B34" i="5"/>
  <c r="B35" i="5"/>
  <c r="B36" i="5"/>
  <c r="B37" i="5"/>
  <c r="B38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D23" i="5"/>
  <c r="AC23" i="5"/>
  <c r="AB13" i="5"/>
  <c r="AB14" i="5"/>
  <c r="AB15" i="5"/>
  <c r="AB16" i="5"/>
  <c r="AB17" i="5"/>
  <c r="AB18" i="5"/>
  <c r="AB19" i="5"/>
  <c r="AB20" i="5"/>
  <c r="AB21" i="5"/>
  <c r="AB23" i="5"/>
  <c r="AA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Q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0" i="5"/>
  <c r="P21" i="5"/>
  <c r="P23" i="5"/>
  <c r="M13" i="5"/>
  <c r="M14" i="5"/>
  <c r="M15" i="5"/>
  <c r="M16" i="5"/>
  <c r="M17" i="5"/>
  <c r="M18" i="5"/>
  <c r="M19" i="5"/>
  <c r="M20" i="5"/>
  <c r="M21" i="5"/>
  <c r="M23" i="5"/>
  <c r="K13" i="5"/>
  <c r="K14" i="5"/>
  <c r="K15" i="5"/>
  <c r="K16" i="5"/>
  <c r="K17" i="5"/>
  <c r="K18" i="5"/>
  <c r="K19" i="5"/>
  <c r="K20" i="5"/>
  <c r="K21" i="5"/>
  <c r="K23" i="5"/>
  <c r="H13" i="5"/>
  <c r="H14" i="5"/>
  <c r="H15" i="5"/>
  <c r="H16" i="5"/>
  <c r="H17" i="5"/>
  <c r="H18" i="5"/>
  <c r="H19" i="5"/>
  <c r="H20" i="5"/>
  <c r="H21" i="5"/>
  <c r="H23" i="5"/>
  <c r="F13" i="5"/>
  <c r="F14" i="5"/>
  <c r="F15" i="5"/>
  <c r="F16" i="5"/>
  <c r="F17" i="5"/>
  <c r="F18" i="5"/>
  <c r="F19" i="5"/>
  <c r="F20" i="5"/>
  <c r="F21" i="5"/>
  <c r="F23" i="5"/>
  <c r="C13" i="5"/>
  <c r="C14" i="5"/>
  <c r="C15" i="5"/>
  <c r="C16" i="5"/>
  <c r="C17" i="5"/>
  <c r="C18" i="5"/>
  <c r="C19" i="5"/>
  <c r="C20" i="5"/>
  <c r="C21" i="5"/>
  <c r="C23" i="5"/>
  <c r="E42" i="4"/>
  <c r="E33" i="4"/>
  <c r="E40" i="4"/>
  <c r="E41" i="4"/>
  <c r="E39" i="4"/>
  <c r="E38" i="4"/>
  <c r="E43" i="4"/>
  <c r="F42" i="4"/>
  <c r="D42" i="4"/>
  <c r="B42" i="4"/>
  <c r="B41" i="4"/>
  <c r="B39" i="4"/>
  <c r="B43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13" i="4"/>
  <c r="P14" i="4"/>
  <c r="P15" i="4"/>
  <c r="P16" i="4"/>
  <c r="P17" i="4"/>
  <c r="P18" i="4"/>
  <c r="P19" i="4"/>
  <c r="P20" i="4"/>
  <c r="P21" i="4"/>
  <c r="P22" i="4"/>
  <c r="P23" i="4"/>
  <c r="N23" i="4"/>
  <c r="L23" i="4"/>
  <c r="M13" i="4"/>
  <c r="M14" i="4"/>
  <c r="M15" i="4"/>
  <c r="M16" i="4"/>
  <c r="M17" i="4"/>
  <c r="M18" i="4"/>
  <c r="M19" i="4"/>
  <c r="M20" i="4"/>
  <c r="M21" i="4"/>
  <c r="M22" i="4"/>
  <c r="M23" i="4"/>
  <c r="J23" i="4"/>
  <c r="K13" i="4"/>
  <c r="K14" i="4"/>
  <c r="K15" i="4"/>
  <c r="K16" i="4"/>
  <c r="K17" i="4"/>
  <c r="K18" i="4"/>
  <c r="K19" i="4"/>
  <c r="K20" i="4"/>
  <c r="K21" i="4"/>
  <c r="K22" i="4"/>
  <c r="K23" i="4"/>
  <c r="I23" i="4"/>
  <c r="G23" i="4"/>
  <c r="H13" i="4"/>
  <c r="H14" i="4"/>
  <c r="H15" i="4"/>
  <c r="H16" i="4"/>
  <c r="H17" i="4"/>
  <c r="H18" i="4"/>
  <c r="H19" i="4"/>
  <c r="H20" i="4"/>
  <c r="H21" i="4"/>
  <c r="H22" i="4"/>
  <c r="H23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3" i="4"/>
  <c r="C14" i="4"/>
  <c r="C15" i="4"/>
  <c r="C16" i="4"/>
  <c r="C17" i="4"/>
  <c r="C18" i="4"/>
  <c r="C19" i="4"/>
  <c r="C20" i="4"/>
  <c r="C21" i="4"/>
  <c r="C22" i="4"/>
  <c r="C23" i="4"/>
  <c r="O33" i="4"/>
  <c r="O34" i="4"/>
  <c r="O35" i="4"/>
  <c r="O36" i="4"/>
  <c r="O37" i="4"/>
  <c r="O38" i="4"/>
  <c r="O39" i="4"/>
  <c r="P33" i="4"/>
  <c r="P34" i="4"/>
  <c r="P35" i="4"/>
  <c r="P36" i="4"/>
  <c r="P37" i="4"/>
  <c r="P38" i="4"/>
  <c r="P39" i="4"/>
  <c r="N33" i="4"/>
  <c r="N34" i="4"/>
  <c r="N35" i="4"/>
  <c r="N36" i="4"/>
  <c r="N37" i="4"/>
  <c r="N38" i="4"/>
  <c r="N39" i="4"/>
  <c r="L33" i="4"/>
  <c r="L34" i="4"/>
  <c r="L35" i="4"/>
  <c r="L36" i="4"/>
  <c r="L37" i="4"/>
  <c r="L38" i="4"/>
  <c r="L39" i="4"/>
  <c r="M33" i="4"/>
  <c r="M34" i="4"/>
  <c r="M35" i="4"/>
  <c r="M36" i="4"/>
  <c r="M37" i="4"/>
  <c r="M38" i="4"/>
  <c r="M39" i="4"/>
  <c r="F33" i="4"/>
  <c r="F34" i="4"/>
  <c r="F35" i="4"/>
  <c r="F36" i="4"/>
  <c r="F37" i="4"/>
  <c r="F38" i="4"/>
  <c r="F39" i="4"/>
  <c r="F40" i="4"/>
  <c r="F41" i="4"/>
  <c r="F43" i="4"/>
  <c r="D33" i="4"/>
  <c r="D40" i="4"/>
  <c r="D41" i="4"/>
  <c r="D39" i="4"/>
  <c r="D38" i="4"/>
  <c r="D43" i="4"/>
  <c r="B34" i="4"/>
  <c r="C33" i="4"/>
  <c r="C34" i="4"/>
  <c r="C35" i="4"/>
  <c r="C36" i="4"/>
  <c r="C37" i="4"/>
  <c r="C38" i="4"/>
  <c r="C39" i="4"/>
  <c r="C40" i="4"/>
  <c r="C41" i="4"/>
  <c r="C43" i="4"/>
  <c r="J23" i="1"/>
  <c r="O34" i="1"/>
  <c r="O23" i="1"/>
  <c r="O35" i="1"/>
  <c r="E23" i="1"/>
  <c r="O33" i="1"/>
  <c r="Y23" i="1"/>
  <c r="O37" i="1"/>
  <c r="O39" i="1"/>
  <c r="P33" i="1"/>
  <c r="P34" i="1"/>
  <c r="P35" i="1"/>
  <c r="P36" i="1"/>
  <c r="P37" i="1"/>
  <c r="P38" i="1"/>
  <c r="P39" i="1"/>
  <c r="I23" i="1"/>
  <c r="N34" i="1"/>
  <c r="N23" i="1"/>
  <c r="N35" i="1"/>
  <c r="D23" i="1"/>
  <c r="N33" i="1"/>
  <c r="X23" i="1"/>
  <c r="N37" i="1"/>
  <c r="N39" i="1"/>
  <c r="B23" i="1"/>
  <c r="L33" i="1"/>
  <c r="G23" i="1"/>
  <c r="L34" i="1"/>
  <c r="L23" i="1"/>
  <c r="L35" i="1"/>
  <c r="V23" i="1"/>
  <c r="L37" i="1"/>
  <c r="L39" i="1"/>
  <c r="M33" i="1"/>
  <c r="M34" i="1"/>
  <c r="M35" i="1"/>
  <c r="M36" i="1"/>
  <c r="M37" i="1"/>
  <c r="M38" i="1"/>
  <c r="M39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7" i="1"/>
  <c r="Z16" i="1"/>
  <c r="Z15" i="1"/>
  <c r="Z14" i="1"/>
  <c r="W22" i="1"/>
  <c r="W21" i="1"/>
  <c r="W20" i="1"/>
  <c r="W19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21" i="1"/>
  <c r="P20" i="1"/>
  <c r="P19" i="1"/>
  <c r="P18" i="1"/>
  <c r="P17" i="1"/>
  <c r="P16" i="1"/>
  <c r="P15" i="1"/>
  <c r="P14" i="1"/>
  <c r="M22" i="1"/>
  <c r="M21" i="1"/>
  <c r="M20" i="1"/>
  <c r="M19" i="1"/>
  <c r="M18" i="1"/>
  <c r="M17" i="1"/>
  <c r="M16" i="1"/>
  <c r="M15" i="1"/>
  <c r="M14" i="1"/>
  <c r="K22" i="1"/>
  <c r="K21" i="1"/>
  <c r="K20" i="1"/>
  <c r="K19" i="1"/>
  <c r="K18" i="1"/>
  <c r="K17" i="1"/>
  <c r="K16" i="1"/>
  <c r="K15" i="1"/>
  <c r="K14" i="1"/>
  <c r="H22" i="1"/>
  <c r="H21" i="1"/>
  <c r="H20" i="1"/>
  <c r="H19" i="1"/>
  <c r="H18" i="1"/>
  <c r="H17" i="1"/>
  <c r="H16" i="1"/>
  <c r="H15" i="1"/>
  <c r="H14" i="1"/>
  <c r="C22" i="1"/>
  <c r="C21" i="1"/>
  <c r="C20" i="1"/>
  <c r="C19" i="1"/>
  <c r="C18" i="1"/>
  <c r="C17" i="1"/>
  <c r="C16" i="1"/>
  <c r="C15" i="1"/>
  <c r="C14" i="1"/>
  <c r="F22" i="1"/>
  <c r="E42" i="1"/>
  <c r="E41" i="1"/>
  <c r="E33" i="1"/>
  <c r="E40" i="1"/>
  <c r="E39" i="1"/>
  <c r="E38" i="1"/>
  <c r="E43" i="1"/>
  <c r="F33" i="1"/>
  <c r="F34" i="1"/>
  <c r="F35" i="1"/>
  <c r="F36" i="1"/>
  <c r="F37" i="1"/>
  <c r="F38" i="1"/>
  <c r="F39" i="1"/>
  <c r="F40" i="1"/>
  <c r="F41" i="1"/>
  <c r="F42" i="1"/>
  <c r="F43" i="1"/>
  <c r="D42" i="1"/>
  <c r="D41" i="1"/>
  <c r="D33" i="1"/>
  <c r="D40" i="1"/>
  <c r="D39" i="1"/>
  <c r="D38" i="1"/>
  <c r="D43" i="1"/>
  <c r="B42" i="1"/>
  <c r="B41" i="1"/>
  <c r="B38" i="1"/>
  <c r="B43" i="1"/>
  <c r="C33" i="1"/>
  <c r="C34" i="1"/>
  <c r="C35" i="1"/>
  <c r="C36" i="1"/>
  <c r="C37" i="1"/>
  <c r="C38" i="1"/>
  <c r="C39" i="1"/>
  <c r="C40" i="1"/>
  <c r="C41" i="1"/>
  <c r="C42" i="1"/>
  <c r="C43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Q23" i="1"/>
  <c r="R13" i="1"/>
  <c r="R23" i="1"/>
  <c r="P13" i="1"/>
  <c r="P23" i="1"/>
  <c r="M13" i="1"/>
  <c r="M23" i="1"/>
  <c r="K13" i="1"/>
  <c r="K23" i="1"/>
  <c r="H13" i="1"/>
  <c r="H23" i="1"/>
  <c r="F20" i="1"/>
  <c r="F13" i="1"/>
  <c r="F14" i="1"/>
  <c r="F15" i="1"/>
  <c r="F16" i="1"/>
  <c r="F17" i="1"/>
  <c r="F18" i="1"/>
  <c r="F19" i="1"/>
  <c r="F21" i="1"/>
  <c r="F23" i="1"/>
  <c r="C13" i="1"/>
  <c r="C23" i="1"/>
  <c r="E36" i="6"/>
  <c r="E41" i="6"/>
  <c r="D36" i="6"/>
  <c r="D41" i="6"/>
  <c r="B34" i="6"/>
  <c r="B37" i="6"/>
  <c r="B38" i="6"/>
  <c r="B36" i="6"/>
  <c r="O37" i="6"/>
  <c r="O36" i="6"/>
  <c r="O38" i="6"/>
  <c r="N36" i="6"/>
  <c r="N38" i="6"/>
  <c r="N37" i="6"/>
  <c r="L33" i="6"/>
  <c r="L36" i="6"/>
  <c r="L37" i="6"/>
  <c r="L38" i="6"/>
  <c r="L36" i="5"/>
  <c r="E34" i="4"/>
  <c r="E35" i="4"/>
  <c r="E36" i="4"/>
  <c r="E37" i="4"/>
  <c r="D34" i="4"/>
  <c r="D35" i="4"/>
  <c r="D36" i="4"/>
  <c r="D37" i="4"/>
  <c r="B33" i="4"/>
  <c r="B40" i="4"/>
  <c r="B38" i="4"/>
  <c r="B35" i="4"/>
  <c r="B36" i="4"/>
  <c r="B37" i="4"/>
  <c r="E34" i="1"/>
  <c r="E35" i="1"/>
  <c r="E36" i="1"/>
  <c r="E37" i="1"/>
  <c r="B33" i="1"/>
  <c r="B34" i="1"/>
  <c r="B35" i="1"/>
  <c r="B36" i="1"/>
  <c r="B37" i="1"/>
  <c r="B39" i="1"/>
  <c r="B40" i="1"/>
  <c r="O36" i="1"/>
  <c r="O38" i="1"/>
  <c r="L36" i="1"/>
  <c r="L38" i="1"/>
  <c r="N38" i="1"/>
  <c r="N36" i="1"/>
  <c r="D37" i="1"/>
  <c r="D36" i="1"/>
  <c r="D35" i="1"/>
  <c r="D34" i="1"/>
  <c r="B33" i="7"/>
  <c r="B36" i="7"/>
  <c r="E35" i="7"/>
</calcChain>
</file>

<file path=xl/sharedStrings.xml><?xml version="1.0" encoding="utf-8"?>
<sst xmlns="http://schemas.openxmlformats.org/spreadsheetml/2006/main" count="445" uniqueCount="57">
  <si>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</si>
  <si>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</si>
  <si>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</si>
  <si>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</si>
  <si>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</si>
  <si>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</si>
  <si>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</si>
  <si>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</si>
  <si>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</si>
  <si>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</si>
  <si>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</si>
  <si>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</si>
  <si>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</si>
  <si>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</si>
  <si>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</si>
  <si>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</si>
  <si>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</si>
  <si>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</si>
  <si>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</si>
  <si>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</si>
  <si>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</si>
  <si>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</si>
  <si>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</si>
  <si>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</si>
  <si>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</si>
  <si>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</si>
  <si>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</si>
  <si>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</si>
  <si>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</si>
  <si>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</si>
  <si>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</si>
  <si>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</si>
  <si>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</si>
  <si>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</si>
  <si>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</si>
  <si>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</si>
  <si>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</si>
  <si>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1 de gener a 31 de març de 2018</t>
  </si>
  <si>
    <t>1 d'abril a 30 de juny de 2018</t>
  </si>
  <si>
    <t>1 de juliol a 30 de setembre de 2018</t>
  </si>
  <si>
    <t>1 d'octubre a 31 de desembre de 2018</t>
  </si>
  <si>
    <t>ANY 2018</t>
  </si>
  <si>
    <t>1 de gener a 31 de desembre de 2018</t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</si>
  <si>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</si>
  <si>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</si>
  <si>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</si>
  <si>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</si>
  <si>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</si>
  <si>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</si>
  <si>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GERÈNCIES i DISTRICTES</t>
  </si>
  <si>
    <t>Dades actualitzades a 5 de març de 2019</t>
  </si>
  <si>
    <t>Designació de Formadors</t>
  </si>
  <si>
    <t>Designació de formadors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</si>
  <si>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</si>
  <si>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t>Menors derivats Autorització Genèrica de despesa</t>
    </r>
    <r>
      <rPr>
        <i/>
        <sz val="10"/>
        <color rgb="FFFF000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*</t>
    </r>
  </si>
  <si>
    <r>
      <t xml:space="preserve">Menors derivats Autorització Genèrica de despesa </t>
    </r>
    <r>
      <rPr>
        <b/>
        <i/>
        <sz val="10"/>
        <color rgb="FFC00000"/>
        <rFont val="Arial"/>
        <family val="2"/>
      </rPr>
      <t>*</t>
    </r>
  </si>
  <si>
    <t>Dades actualitzades a 1 d'abril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</si>
</sst>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3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1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3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10" fontId="4" fillId="0" borderId="5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0" fontId="15" fillId="0" borderId="28" xfId="0" quotePrefix="1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/>
      <protection locked="0"/>
    </xf>
    <xf numFmtId="10" fontId="4" fillId="0" borderId="6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5" fillId="2" borderId="0" xfId="0" applyFont="1" applyFill="1" applyAlignment="1">
      <alignment vertical="center"/>
    </xf>
    <xf numFmtId="0" fontId="26" fillId="2" borderId="33" xfId="0" applyFont="1" applyFill="1" applyBorder="1" applyAlignment="1">
      <alignment vertical="center"/>
    </xf>
    <xf numFmtId="3" fontId="26" fillId="0" borderId="40" xfId="0" applyNumberFormat="1" applyFont="1" applyBorder="1" applyAlignment="1" applyProtection="1">
      <alignment horizontal="center" vertical="center"/>
      <protection locked="0"/>
    </xf>
    <xf numFmtId="10" fontId="26" fillId="0" borderId="1" xfId="1" applyNumberFormat="1" applyFont="1" applyBorder="1" applyAlignment="1" applyProtection="1">
      <alignment horizontal="center" vertical="center"/>
    </xf>
    <xf numFmtId="165" fontId="26" fillId="0" borderId="5" xfId="0" applyNumberFormat="1" applyFont="1" applyBorder="1" applyAlignment="1" applyProtection="1">
      <alignment horizontal="right" vertical="center"/>
      <protection locked="0"/>
    </xf>
    <xf numFmtId="165" fontId="26" fillId="0" borderId="4" xfId="0" applyNumberFormat="1" applyFont="1" applyFill="1" applyBorder="1" applyAlignment="1" applyProtection="1">
      <alignment horizontal="right" vertical="center"/>
      <protection locked="0"/>
    </xf>
    <xf numFmtId="10" fontId="26" fillId="0" borderId="6" xfId="0" applyNumberFormat="1" applyFont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6" fillId="2" borderId="34" xfId="0" applyFont="1" applyFill="1" applyBorder="1" applyAlignment="1">
      <alignment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26" fillId="2" borderId="35" xfId="0" applyFont="1" applyFill="1" applyBorder="1" applyAlignment="1">
      <alignment vertical="center"/>
    </xf>
    <xf numFmtId="0" fontId="26" fillId="2" borderId="9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 wrapText="1"/>
    </xf>
    <xf numFmtId="3" fontId="26" fillId="0" borderId="3" xfId="0" applyNumberFormat="1" applyFont="1" applyBorder="1" applyAlignment="1" applyProtection="1">
      <alignment horizontal="center" vertical="center"/>
      <protection locked="0"/>
    </xf>
    <xf numFmtId="3" fontId="26" fillId="0" borderId="3" xfId="0" quotePrefix="1" applyNumberFormat="1" applyFont="1" applyBorder="1" applyAlignment="1" applyProtection="1">
      <alignment horizontal="center" vertical="center"/>
      <protection locked="0"/>
    </xf>
    <xf numFmtId="0" fontId="11" fillId="0" borderId="44" xfId="0" quotePrefix="1" applyFont="1" applyBorder="1" applyAlignment="1">
      <alignment horizontal="center" vertical="center" wrapText="1"/>
    </xf>
    <xf numFmtId="10" fontId="26" fillId="0" borderId="46" xfId="0" applyNumberFormat="1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9" fillId="2" borderId="9" xfId="0" applyFont="1" applyFill="1" applyBorder="1" applyAlignment="1">
      <alignment vertical="center"/>
    </xf>
    <xf numFmtId="3" fontId="29" fillId="0" borderId="8" xfId="0" applyNumberFormat="1" applyFont="1" applyBorder="1" applyAlignment="1" applyProtection="1">
      <alignment horizontal="center" vertical="center"/>
      <protection locked="0"/>
    </xf>
    <xf numFmtId="10" fontId="29" fillId="0" borderId="1" xfId="1" applyNumberFormat="1" applyFont="1" applyBorder="1" applyAlignment="1" applyProtection="1">
      <alignment horizontal="center" vertical="center"/>
    </xf>
    <xf numFmtId="165" fontId="29" fillId="0" borderId="1" xfId="0" applyNumberFormat="1" applyFont="1" applyBorder="1" applyAlignment="1" applyProtection="1">
      <alignment horizontal="right" vertical="center"/>
      <protection locked="0"/>
    </xf>
    <xf numFmtId="165" fontId="29" fillId="0" borderId="2" xfId="0" applyNumberFormat="1" applyFont="1" applyFill="1" applyBorder="1" applyAlignment="1" applyProtection="1">
      <alignment horizontal="right" vertical="center"/>
      <protection locked="0"/>
    </xf>
    <xf numFmtId="10" fontId="29" fillId="0" borderId="6" xfId="0" applyNumberFormat="1" applyFont="1" applyBorder="1" applyAlignment="1" applyProtection="1">
      <alignment horizontal="center" vertical="center"/>
    </xf>
    <xf numFmtId="0" fontId="29" fillId="0" borderId="0" xfId="0" applyFont="1" applyAlignment="1">
      <alignment vertical="center"/>
    </xf>
    <xf numFmtId="0" fontId="30" fillId="2" borderId="8" xfId="0" applyFont="1" applyFill="1" applyBorder="1" applyAlignment="1">
      <alignment vertical="center" wrapText="1"/>
    </xf>
    <xf numFmtId="3" fontId="29" fillId="2" borderId="8" xfId="0" applyNumberFormat="1" applyFont="1" applyFill="1" applyBorder="1" applyAlignment="1" applyProtection="1">
      <alignment horizontal="center" vertical="center"/>
      <protection locked="0"/>
    </xf>
    <xf numFmtId="10" fontId="29" fillId="2" borderId="1" xfId="1" applyNumberFormat="1" applyFont="1" applyFill="1" applyBorder="1" applyAlignment="1" applyProtection="1">
      <alignment horizontal="center" vertical="center"/>
    </xf>
    <xf numFmtId="165" fontId="29" fillId="2" borderId="1" xfId="0" applyNumberFormat="1" applyFont="1" applyFill="1" applyBorder="1" applyAlignment="1" applyProtection="1">
      <alignment horizontal="right" vertical="center"/>
      <protection locked="0"/>
    </xf>
    <xf numFmtId="165" fontId="29" fillId="2" borderId="2" xfId="0" applyNumberFormat="1" applyFont="1" applyFill="1" applyBorder="1" applyAlignment="1" applyProtection="1">
      <alignment horizontal="right" vertical="center"/>
      <protection locked="0"/>
    </xf>
    <xf numFmtId="10" fontId="29" fillId="2" borderId="6" xfId="0" applyNumberFormat="1" applyFont="1" applyFill="1" applyBorder="1" applyAlignment="1" applyProtection="1">
      <alignment horizontal="center" vertical="center"/>
    </xf>
    <xf numFmtId="0" fontId="32" fillId="2" borderId="35" xfId="0" applyFont="1" applyFill="1" applyBorder="1" applyAlignment="1">
      <alignment vertical="center"/>
    </xf>
    <xf numFmtId="3" fontId="32" fillId="0" borderId="8" xfId="0" applyNumberFormat="1" applyFont="1" applyBorder="1" applyAlignment="1" applyProtection="1">
      <alignment horizontal="center" vertical="center"/>
      <protection locked="0"/>
    </xf>
    <xf numFmtId="10" fontId="32" fillId="0" borderId="1" xfId="1" applyNumberFormat="1" applyFont="1" applyBorder="1" applyAlignment="1" applyProtection="1">
      <alignment horizontal="center" vertical="center"/>
    </xf>
    <xf numFmtId="165" fontId="32" fillId="0" borderId="1" xfId="0" applyNumberFormat="1" applyFont="1" applyBorder="1" applyAlignment="1" applyProtection="1">
      <alignment horizontal="right" vertical="center"/>
      <protection locked="0"/>
    </xf>
    <xf numFmtId="165" fontId="32" fillId="0" borderId="2" xfId="0" applyNumberFormat="1" applyFont="1" applyFill="1" applyBorder="1" applyAlignment="1" applyProtection="1">
      <alignment horizontal="right" vertical="center"/>
      <protection locked="0"/>
    </xf>
    <xf numFmtId="10" fontId="32" fillId="0" borderId="6" xfId="0" applyNumberFormat="1" applyFont="1" applyBorder="1" applyAlignment="1" applyProtection="1">
      <alignment horizontal="center" vertical="center"/>
    </xf>
    <xf numFmtId="0" fontId="32" fillId="0" borderId="0" xfId="0" applyFont="1" applyAlignment="1">
      <alignment vertical="center"/>
    </xf>
    <xf numFmtId="3" fontId="32" fillId="0" borderId="40" xfId="0" applyNumberFormat="1" applyFont="1" applyBorder="1" applyAlignment="1" applyProtection="1">
      <alignment horizontal="center" vertical="center"/>
      <protection locked="0"/>
    </xf>
    <xf numFmtId="165" fontId="32" fillId="0" borderId="5" xfId="0" applyNumberFormat="1" applyFont="1" applyBorder="1" applyAlignment="1" applyProtection="1">
      <alignment horizontal="right" vertical="center"/>
      <protection locked="0"/>
    </xf>
    <xf numFmtId="165" fontId="32" fillId="0" borderId="4" xfId="0" applyNumberFormat="1" applyFont="1" applyFill="1" applyBorder="1" applyAlignment="1" applyProtection="1">
      <alignment horizontal="right" vertical="center"/>
      <protection locked="0"/>
    </xf>
    <xf numFmtId="10" fontId="32" fillId="0" borderId="45" xfId="0" applyNumberFormat="1" applyFont="1" applyBorder="1" applyAlignment="1" applyProtection="1">
      <alignment horizontal="center" vertical="center"/>
    </xf>
    <xf numFmtId="3" fontId="32" fillId="0" borderId="7" xfId="0" applyNumberFormat="1" applyFont="1" applyBorder="1" applyAlignment="1" applyProtection="1">
      <alignment horizontal="center" vertical="center"/>
      <protection locked="0"/>
    </xf>
    <xf numFmtId="3" fontId="32" fillId="0" borderId="3" xfId="0" applyNumberFormat="1" applyFont="1" applyBorder="1" applyAlignment="1" applyProtection="1">
      <alignment horizontal="center" vertical="center"/>
      <protection locked="0"/>
    </xf>
    <xf numFmtId="3" fontId="32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'2018 -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'2018 - CONTRACTACIÓ ANUAL'!$B$32:$B$41</c:f>
              <c:numCache>
                <c:formatCode>#,##0</c:formatCode>
                <c:ptCount val="10"/>
                <c:pt idx="0">
                  <c:v>246</c:v>
                </c:pt>
                <c:pt idx="1">
                  <c:v>61</c:v>
                </c:pt>
                <c:pt idx="2">
                  <c:v>53</c:v>
                </c:pt>
                <c:pt idx="3">
                  <c:v>0</c:v>
                </c:pt>
                <c:pt idx="4">
                  <c:v>3</c:v>
                </c:pt>
                <c:pt idx="5">
                  <c:v>38</c:v>
                </c:pt>
                <c:pt idx="6">
                  <c:v>356</c:v>
                </c:pt>
                <c:pt idx="7">
                  <c:v>3559</c:v>
                </c:pt>
                <c:pt idx="8">
                  <c:v>7164</c:v>
                </c:pt>
                <c:pt idx="9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'2018 -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'2018 - CONTRACTACIÓ ANUAL'!$E$32:$E$41</c:f>
              <c:numCache>
                <c:formatCode>#,##0.00\ "€"</c:formatCode>
                <c:ptCount val="10"/>
                <c:pt idx="0">
                  <c:v>256775150.86999986</c:v>
                </c:pt>
                <c:pt idx="1">
                  <c:v>5242897.1900000004</c:v>
                </c:pt>
                <c:pt idx="2">
                  <c:v>1403399.91</c:v>
                </c:pt>
                <c:pt idx="3">
                  <c:v>0</c:v>
                </c:pt>
                <c:pt idx="4">
                  <c:v>3027696.31</c:v>
                </c:pt>
                <c:pt idx="5">
                  <c:v>5680474.6200000001</c:v>
                </c:pt>
                <c:pt idx="6">
                  <c:v>28170832.23</c:v>
                </c:pt>
                <c:pt idx="7">
                  <c:v>40488447.160000011</c:v>
                </c:pt>
                <c:pt idx="8">
                  <c:v>15919371.049999991</c:v>
                </c:pt>
                <c:pt idx="9">
                  <c:v>33392.94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'2018 -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'2018 - CONTRACTACIÓ ANUAL'!$L$32:$L$37</c:f>
              <c:numCache>
                <c:formatCode>#,##0</c:formatCode>
                <c:ptCount val="6"/>
                <c:pt idx="0">
                  <c:v>452</c:v>
                </c:pt>
                <c:pt idx="1">
                  <c:v>9379</c:v>
                </c:pt>
                <c:pt idx="2">
                  <c:v>1572</c:v>
                </c:pt>
                <c:pt idx="3">
                  <c:v>4</c:v>
                </c:pt>
                <c:pt idx="4">
                  <c:v>91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'2018 -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'2018 - CONTRACTACIÓ ANUAL'!$O$32:$O$37</c:f>
              <c:numCache>
                <c:formatCode>#,##0.00\ "€"</c:formatCode>
                <c:ptCount val="6"/>
                <c:pt idx="0">
                  <c:v>28463390.180000003</c:v>
                </c:pt>
                <c:pt idx="1">
                  <c:v>289306755.6099999</c:v>
                </c:pt>
                <c:pt idx="2">
                  <c:v>38074448.280000001</c:v>
                </c:pt>
                <c:pt idx="3">
                  <c:v>461063.91</c:v>
                </c:pt>
                <c:pt idx="4">
                  <c:v>436004.3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4" zoomScale="80" zoomScaleNormal="80" workbookViewId="0">
      <selection activeCell="V18" sqref="V18:Z18"/>
    </sheetView>
  </sheetViews>
  <sheetFormatPr defaultColWidth="9.125" defaultRowHeight="14.3" x14ac:dyDescent="0.25"/>
  <cols>
    <col min="1" max="1" width="26.125" style="3" customWidth="1"/>
    <col min="2" max="2" width="11.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375" style="3" customWidth="1"/>
    <col min="10" max="10" width="20" style="3" customWidth="1"/>
    <col min="11" max="12" width="11.5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5">
      <c r="B4" s="4"/>
      <c r="H4" s="4"/>
      <c r="N4" s="4"/>
    </row>
    <row r="5" spans="1:31" s="2" customFormat="1" ht="30.75" customHeight="1" x14ac:dyDescent="0.25">
      <c r="A5" s="8" t="s">
        <v>12</v>
      </c>
      <c r="B5" s="4"/>
      <c r="H5" s="4"/>
      <c r="N5" s="4"/>
    </row>
    <row r="6" spans="1:31" s="2" customFormat="1" ht="6.8" customHeight="1" x14ac:dyDescent="0.35">
      <c r="A6" s="1"/>
      <c r="B6" s="4"/>
      <c r="H6" s="4"/>
      <c r="N6" s="4"/>
    </row>
    <row r="7" spans="1:31" s="2" customFormat="1" ht="24.8" customHeight="1" x14ac:dyDescent="0.25">
      <c r="A7" s="7" t="s">
        <v>48</v>
      </c>
      <c r="B7" s="77" t="s">
        <v>37</v>
      </c>
      <c r="C7" s="62"/>
      <c r="D7" s="62"/>
      <c r="E7" s="62"/>
      <c r="F7" s="62"/>
      <c r="G7" s="63"/>
      <c r="H7" s="123" t="s">
        <v>50</v>
      </c>
      <c r="I7" s="123"/>
      <c r="J7" s="62"/>
      <c r="K7" s="62"/>
      <c r="L7" s="62"/>
      <c r="N7" s="4"/>
      <c r="P7" s="62"/>
      <c r="Q7" s="62"/>
      <c r="R7" s="62"/>
      <c r="V7" s="62"/>
      <c r="W7" s="62"/>
      <c r="X7" s="62"/>
      <c r="AC7" s="62"/>
      <c r="AD7" s="62"/>
      <c r="AE7" s="62"/>
    </row>
    <row r="8" spans="1:31" s="2" customFormat="1" ht="34.5" customHeight="1" x14ac:dyDescent="0.25">
      <c r="A8" s="7" t="s">
        <v>11</v>
      </c>
      <c r="B8" s="78" t="s">
        <v>49</v>
      </c>
      <c r="C8" s="64"/>
      <c r="D8" s="64"/>
      <c r="E8" s="64"/>
      <c r="F8" s="64"/>
      <c r="G8" s="56"/>
      <c r="H8" s="56"/>
      <c r="I8" s="56"/>
      <c r="J8" s="56"/>
      <c r="K8" s="56"/>
      <c r="L8" s="7"/>
      <c r="N8" s="4"/>
      <c r="R8" s="7"/>
      <c r="X8" s="7"/>
      <c r="AE8" s="7"/>
    </row>
    <row r="9" spans="1:31" ht="26.35" customHeight="1" thickBot="1" x14ac:dyDescent="0.4">
      <c r="A9" s="2"/>
      <c r="B9" s="4"/>
      <c r="C9" s="2"/>
      <c r="D9" s="2"/>
      <c r="E9" s="2"/>
      <c r="F9" s="2"/>
      <c r="G9" s="2"/>
      <c r="H9" s="4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9.1" customHeight="1" thickBot="1" x14ac:dyDescent="0.4">
      <c r="A10" s="2"/>
      <c r="B10" s="198" t="s">
        <v>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200"/>
    </row>
    <row r="11" spans="1:31" ht="30.1" customHeight="1" thickBot="1" x14ac:dyDescent="0.3">
      <c r="A11" s="191" t="s">
        <v>10</v>
      </c>
      <c r="B11" s="201" t="s">
        <v>3</v>
      </c>
      <c r="C11" s="202"/>
      <c r="D11" s="202"/>
      <c r="E11" s="202"/>
      <c r="F11" s="203"/>
      <c r="G11" s="204" t="s">
        <v>1</v>
      </c>
      <c r="H11" s="205"/>
      <c r="I11" s="205"/>
      <c r="J11" s="205"/>
      <c r="K11" s="206"/>
      <c r="L11" s="177" t="s">
        <v>2</v>
      </c>
      <c r="M11" s="178"/>
      <c r="N11" s="178"/>
      <c r="O11" s="178"/>
      <c r="P11" s="178"/>
      <c r="Q11" s="207" t="s">
        <v>34</v>
      </c>
      <c r="R11" s="208"/>
      <c r="S11" s="208"/>
      <c r="T11" s="208"/>
      <c r="U11" s="209"/>
      <c r="V11" s="213" t="s">
        <v>5</v>
      </c>
      <c r="W11" s="214"/>
      <c r="X11" s="214"/>
      <c r="Y11" s="214"/>
      <c r="Z11" s="215"/>
      <c r="AA11" s="210" t="s">
        <v>4</v>
      </c>
      <c r="AB11" s="211"/>
      <c r="AC11" s="211"/>
      <c r="AD11" s="211"/>
      <c r="AE11" s="212"/>
    </row>
    <row r="12" spans="1:31" ht="39.1" customHeight="1" thickBot="1" x14ac:dyDescent="0.3">
      <c r="A12" s="192"/>
      <c r="B12" s="18" t="s">
        <v>7</v>
      </c>
      <c r="C12" s="19" t="s">
        <v>8</v>
      </c>
      <c r="D12" s="20" t="s">
        <v>23</v>
      </c>
      <c r="E12" s="21" t="s">
        <v>24</v>
      </c>
      <c r="F12" s="22" t="s">
        <v>13</v>
      </c>
      <c r="G12" s="23" t="s">
        <v>7</v>
      </c>
      <c r="H12" s="19" t="s">
        <v>8</v>
      </c>
      <c r="I12" s="20" t="s">
        <v>23</v>
      </c>
      <c r="J12" s="21" t="s">
        <v>22</v>
      </c>
      <c r="K12" s="22" t="s">
        <v>13</v>
      </c>
      <c r="L12" s="23" t="s">
        <v>7</v>
      </c>
      <c r="M12" s="19" t="s">
        <v>8</v>
      </c>
      <c r="N12" s="20" t="s">
        <v>23</v>
      </c>
      <c r="O12" s="21" t="s">
        <v>20</v>
      </c>
      <c r="P12" s="22" t="s">
        <v>13</v>
      </c>
      <c r="Q12" s="23" t="s">
        <v>7</v>
      </c>
      <c r="R12" s="19" t="s">
        <v>8</v>
      </c>
      <c r="S12" s="20" t="s">
        <v>21</v>
      </c>
      <c r="T12" s="21" t="s">
        <v>22</v>
      </c>
      <c r="U12" s="27" t="s">
        <v>13</v>
      </c>
      <c r="V12" s="18" t="s">
        <v>7</v>
      </c>
      <c r="W12" s="19" t="s">
        <v>8</v>
      </c>
      <c r="X12" s="20" t="s">
        <v>21</v>
      </c>
      <c r="Y12" s="21" t="s">
        <v>22</v>
      </c>
      <c r="Z12" s="22" t="s">
        <v>13</v>
      </c>
      <c r="AA12" s="18" t="s">
        <v>7</v>
      </c>
      <c r="AB12" s="19" t="s">
        <v>8</v>
      </c>
      <c r="AC12" s="20" t="s">
        <v>21</v>
      </c>
      <c r="AD12" s="21" t="s">
        <v>22</v>
      </c>
      <c r="AE12" s="22" t="s">
        <v>13</v>
      </c>
    </row>
    <row r="13" spans="1:31" s="9" customFormat="1" ht="36" customHeight="1" x14ac:dyDescent="0.35">
      <c r="A13" s="13" t="s">
        <v>25</v>
      </c>
      <c r="B13" s="167">
        <v>2</v>
      </c>
      <c r="C13" s="162">
        <f>IF(B13,B13/$B$23,"")</f>
        <v>2.7397260273972601E-2</v>
      </c>
      <c r="D13" s="168">
        <v>509459.06</v>
      </c>
      <c r="E13" s="169">
        <v>616445.46</v>
      </c>
      <c r="F13" s="165">
        <f t="shared" ref="F13:F22" si="0">IF(E13,E13/$E$23,"")</f>
        <v>0.16877910465071516</v>
      </c>
      <c r="G13" s="167">
        <v>30</v>
      </c>
      <c r="H13" s="162">
        <f>IF(G13,G13/$G$23,"")</f>
        <v>1.7371163867979156E-2</v>
      </c>
      <c r="I13" s="168">
        <v>7567456.0499999998</v>
      </c>
      <c r="J13" s="169">
        <v>9029922.2200000007</v>
      </c>
      <c r="K13" s="165">
        <f>IF(J13,J13/$J$23,"")</f>
        <v>0.30792915675240334</v>
      </c>
      <c r="L13" s="167">
        <v>10</v>
      </c>
      <c r="M13" s="162">
        <f>IF(L13,L13/$L$23,"")</f>
        <v>3.3557046979865772E-2</v>
      </c>
      <c r="N13" s="168">
        <v>14104764.319999998</v>
      </c>
      <c r="O13" s="169">
        <v>16984760.599999998</v>
      </c>
      <c r="P13" s="165">
        <f>IF(O13,O13/$O$23,"")</f>
        <v>0.88367289415904315</v>
      </c>
      <c r="Q13" s="167">
        <v>1</v>
      </c>
      <c r="R13" s="162">
        <f>IF(Q13,Q13/$Q$23,"")</f>
        <v>1</v>
      </c>
      <c r="S13" s="168">
        <v>0</v>
      </c>
      <c r="T13" s="169">
        <v>0</v>
      </c>
      <c r="U13" s="165" t="str">
        <f t="shared" ref="U13:U22" si="1">IF(T13,T13/$T$23,"")</f>
        <v/>
      </c>
      <c r="V13" s="28"/>
      <c r="W13" s="53" t="str">
        <f>IF(V13,V13/$V$23,"")</f>
        <v/>
      </c>
      <c r="X13" s="31"/>
      <c r="Y13" s="32"/>
      <c r="Z13" s="54" t="str">
        <f>IF(Y13,Y13/$Y$23,"")</f>
        <v/>
      </c>
      <c r="AA13" s="28"/>
      <c r="AB13" s="53" t="str">
        <f>IF(AA13,AA13/$AA$23,"")</f>
        <v/>
      </c>
      <c r="AC13" s="31"/>
      <c r="AD13" s="32"/>
      <c r="AE13" s="54" t="str">
        <f>IF(AD13,AD13/$AD$23,"")</f>
        <v/>
      </c>
    </row>
    <row r="14" spans="1:31" s="9" customFormat="1" ht="36" customHeight="1" x14ac:dyDescent="0.35">
      <c r="A14" s="14" t="s">
        <v>18</v>
      </c>
      <c r="B14" s="29"/>
      <c r="C14" s="53" t="str">
        <f t="shared" ref="C14:C22" si="2">IF(B14,B14/$B$23,"")</f>
        <v/>
      </c>
      <c r="D14" s="33"/>
      <c r="E14" s="34"/>
      <c r="F14" s="54" t="str">
        <f t="shared" si="0"/>
        <v/>
      </c>
      <c r="G14" s="29"/>
      <c r="H14" s="53" t="str">
        <f t="shared" ref="H14:H22" si="3">IF(G14,G14/$G$23,"")</f>
        <v/>
      </c>
      <c r="I14" s="33"/>
      <c r="J14" s="34"/>
      <c r="K14" s="54" t="str">
        <f t="shared" ref="K14:K22" si="4">IF(J14,J14/$J$23,"")</f>
        <v/>
      </c>
      <c r="L14" s="29"/>
      <c r="M14" s="53" t="str">
        <f t="shared" ref="M14:M22" si="5">IF(L14,L14/$L$23,"")</f>
        <v/>
      </c>
      <c r="N14" s="33"/>
      <c r="O14" s="34"/>
      <c r="P14" s="54" t="str">
        <f t="shared" ref="P14:P22" si="6">IF(O14,O14/$O$23,"")</f>
        <v/>
      </c>
      <c r="Q14" s="29"/>
      <c r="R14" s="53" t="str">
        <f t="shared" ref="R14:R22" si="7">IF(Q14,Q14/$Q$23,"")</f>
        <v/>
      </c>
      <c r="S14" s="33"/>
      <c r="T14" s="34"/>
      <c r="U14" s="54" t="str">
        <f t="shared" si="1"/>
        <v/>
      </c>
      <c r="V14" s="29"/>
      <c r="W14" s="53" t="str">
        <f t="shared" ref="W14:W22" si="8">IF(V14,V14/$V$23,"")</f>
        <v/>
      </c>
      <c r="X14" s="33"/>
      <c r="Y14" s="34"/>
      <c r="Z14" s="54" t="str">
        <f t="shared" ref="Z14:Z22" si="9">IF(Y14,Y14/$Y$23,"")</f>
        <v/>
      </c>
      <c r="AA14" s="29"/>
      <c r="AB14" s="53" t="str">
        <f t="shared" ref="AB14:AB22" si="10">IF(AA14,AA14/$AA$23,"")</f>
        <v/>
      </c>
      <c r="AC14" s="33"/>
      <c r="AD14" s="34"/>
      <c r="AE14" s="54" t="str">
        <f t="shared" ref="AE14:AE22" si="11">IF(AD14,AD14/$AD$23,"")</f>
        <v/>
      </c>
    </row>
    <row r="15" spans="1:31" s="9" customFormat="1" ht="36" customHeight="1" x14ac:dyDescent="0.35">
      <c r="A15" s="14" t="s">
        <v>19</v>
      </c>
      <c r="B15" s="29"/>
      <c r="C15" s="53" t="str">
        <f t="shared" si="2"/>
        <v/>
      </c>
      <c r="D15" s="33"/>
      <c r="E15" s="34"/>
      <c r="F15" s="54" t="str">
        <f t="shared" si="0"/>
        <v/>
      </c>
      <c r="G15" s="29"/>
      <c r="H15" s="53" t="str">
        <f t="shared" si="3"/>
        <v/>
      </c>
      <c r="I15" s="33"/>
      <c r="J15" s="34"/>
      <c r="K15" s="54" t="str">
        <f t="shared" si="4"/>
        <v/>
      </c>
      <c r="L15" s="29"/>
      <c r="M15" s="53" t="str">
        <f t="shared" si="5"/>
        <v/>
      </c>
      <c r="N15" s="33"/>
      <c r="O15" s="34"/>
      <c r="P15" s="54" t="str">
        <f t="shared" si="6"/>
        <v/>
      </c>
      <c r="Q15" s="29"/>
      <c r="R15" s="53" t="str">
        <f t="shared" si="7"/>
        <v/>
      </c>
      <c r="S15" s="33"/>
      <c r="T15" s="34"/>
      <c r="U15" s="54" t="str">
        <f t="shared" si="1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5">
      <c r="A16" s="14" t="s">
        <v>26</v>
      </c>
      <c r="B16" s="29"/>
      <c r="C16" s="53" t="str">
        <f t="shared" si="2"/>
        <v/>
      </c>
      <c r="D16" s="33"/>
      <c r="E16" s="34"/>
      <c r="F16" s="54" t="str">
        <f t="shared" si="0"/>
        <v/>
      </c>
      <c r="G16" s="29"/>
      <c r="H16" s="53" t="str">
        <f t="shared" si="3"/>
        <v/>
      </c>
      <c r="I16" s="33"/>
      <c r="J16" s="34"/>
      <c r="K16" s="54" t="str">
        <f t="shared" si="4"/>
        <v/>
      </c>
      <c r="L16" s="29"/>
      <c r="M16" s="53" t="str">
        <f t="shared" si="5"/>
        <v/>
      </c>
      <c r="N16" s="33"/>
      <c r="O16" s="34"/>
      <c r="P16" s="54" t="str">
        <f t="shared" si="6"/>
        <v/>
      </c>
      <c r="Q16" s="29"/>
      <c r="R16" s="53" t="str">
        <f t="shared" si="7"/>
        <v/>
      </c>
      <c r="S16" s="33"/>
      <c r="T16" s="34"/>
      <c r="U16" s="54" t="str">
        <f t="shared" si="1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27</v>
      </c>
      <c r="B17" s="30"/>
      <c r="C17" s="53" t="str">
        <f t="shared" si="2"/>
        <v/>
      </c>
      <c r="D17" s="33"/>
      <c r="E17" s="34"/>
      <c r="F17" s="54" t="str">
        <f t="shared" si="0"/>
        <v/>
      </c>
      <c r="G17" s="30"/>
      <c r="H17" s="53" t="str">
        <f t="shared" si="3"/>
        <v/>
      </c>
      <c r="I17" s="33"/>
      <c r="J17" s="34"/>
      <c r="K17" s="54" t="str">
        <f t="shared" si="4"/>
        <v/>
      </c>
      <c r="L17" s="30"/>
      <c r="M17" s="53" t="str">
        <f t="shared" si="5"/>
        <v/>
      </c>
      <c r="N17" s="33"/>
      <c r="O17" s="34"/>
      <c r="P17" s="54" t="str">
        <f t="shared" si="6"/>
        <v/>
      </c>
      <c r="Q17" s="30"/>
      <c r="R17" s="53" t="str">
        <f t="shared" si="7"/>
        <v/>
      </c>
      <c r="S17" s="33"/>
      <c r="T17" s="34"/>
      <c r="U17" s="54" t="str">
        <f t="shared" si="1"/>
        <v/>
      </c>
      <c r="V17" s="30"/>
      <c r="W17" s="53" t="str">
        <f t="shared" si="8"/>
        <v/>
      </c>
      <c r="X17" s="33"/>
      <c r="Y17" s="34"/>
      <c r="Z17" s="54" t="str">
        <f t="shared" si="9"/>
        <v/>
      </c>
      <c r="AA17" s="30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130" customFormat="1" ht="36" customHeight="1" x14ac:dyDescent="0.35">
      <c r="A18" s="136" t="s">
        <v>33</v>
      </c>
      <c r="B18" s="135"/>
      <c r="C18" s="126" t="str">
        <f t="shared" si="2"/>
        <v/>
      </c>
      <c r="D18" s="133"/>
      <c r="E18" s="134"/>
      <c r="F18" s="129" t="str">
        <f t="shared" si="0"/>
        <v/>
      </c>
      <c r="G18" s="173">
        <v>4</v>
      </c>
      <c r="H18" s="162">
        <f t="shared" si="3"/>
        <v>2.3161551823972205E-3</v>
      </c>
      <c r="I18" s="163">
        <v>544451.67999999993</v>
      </c>
      <c r="J18" s="164">
        <v>658786.54</v>
      </c>
      <c r="K18" s="165">
        <f t="shared" si="4"/>
        <v>2.2465263686627129E-2</v>
      </c>
      <c r="L18" s="173">
        <v>2</v>
      </c>
      <c r="M18" s="162">
        <f t="shared" si="5"/>
        <v>6.7114093959731542E-3</v>
      </c>
      <c r="N18" s="163">
        <v>228263</v>
      </c>
      <c r="O18" s="164">
        <v>260275.18</v>
      </c>
      <c r="P18" s="165">
        <f t="shared" si="6"/>
        <v>1.3541440294917429E-2</v>
      </c>
      <c r="Q18" s="135"/>
      <c r="R18" s="126" t="str">
        <f t="shared" si="7"/>
        <v/>
      </c>
      <c r="S18" s="133"/>
      <c r="T18" s="134"/>
      <c r="U18" s="129" t="str">
        <f t="shared" si="1"/>
        <v/>
      </c>
      <c r="V18" s="173"/>
      <c r="W18" s="162"/>
      <c r="X18" s="163"/>
      <c r="Y18" s="164"/>
      <c r="Z18" s="165"/>
      <c r="AA18" s="135"/>
      <c r="AB18" s="53" t="str">
        <f t="shared" si="10"/>
        <v/>
      </c>
      <c r="AC18" s="133"/>
      <c r="AD18" s="134"/>
      <c r="AE18" s="129" t="str">
        <f t="shared" si="11"/>
        <v/>
      </c>
    </row>
    <row r="19" spans="1:31" s="9" customFormat="1" ht="36" customHeight="1" x14ac:dyDescent="0.35">
      <c r="A19" s="15" t="s">
        <v>28</v>
      </c>
      <c r="B19" s="29"/>
      <c r="C19" s="53" t="str">
        <f t="shared" si="2"/>
        <v/>
      </c>
      <c r="D19" s="33"/>
      <c r="E19" s="34"/>
      <c r="F19" s="54" t="str">
        <f t="shared" si="0"/>
        <v/>
      </c>
      <c r="G19" s="161">
        <v>85</v>
      </c>
      <c r="H19" s="162">
        <f t="shared" si="3"/>
        <v>4.9218297625940939E-2</v>
      </c>
      <c r="I19" s="163">
        <v>6697370</v>
      </c>
      <c r="J19" s="164">
        <v>7815483.7399999993</v>
      </c>
      <c r="K19" s="165">
        <f t="shared" si="4"/>
        <v>0.26651561985107769</v>
      </c>
      <c r="L19" s="161">
        <v>15</v>
      </c>
      <c r="M19" s="162">
        <f t="shared" si="5"/>
        <v>5.0335570469798654E-2</v>
      </c>
      <c r="N19" s="163">
        <v>148016.87000000002</v>
      </c>
      <c r="O19" s="164">
        <v>179100.39</v>
      </c>
      <c r="P19" s="165">
        <f t="shared" si="6"/>
        <v>9.3181272143637618E-3</v>
      </c>
      <c r="Q19" s="29"/>
      <c r="R19" s="53" t="str">
        <f t="shared" si="7"/>
        <v/>
      </c>
      <c r="S19" s="33"/>
      <c r="T19" s="34"/>
      <c r="U19" s="54" t="str">
        <f t="shared" si="1"/>
        <v/>
      </c>
      <c r="V19" s="29"/>
      <c r="W19" s="53" t="str">
        <f t="shared" si="8"/>
        <v/>
      </c>
      <c r="X19" s="33"/>
      <c r="Y19" s="34"/>
      <c r="Z19" s="54" t="str">
        <f t="shared" si="9"/>
        <v/>
      </c>
      <c r="AA19" s="29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130" customFormat="1" ht="36" customHeight="1" x14ac:dyDescent="0.35">
      <c r="A20" s="137" t="s">
        <v>29</v>
      </c>
      <c r="B20" s="161">
        <v>69</v>
      </c>
      <c r="C20" s="162">
        <f t="shared" si="2"/>
        <v>0.9452054794520548</v>
      </c>
      <c r="D20" s="163">
        <v>2490746.94</v>
      </c>
      <c r="E20" s="164">
        <v>3013803.7600000002</v>
      </c>
      <c r="F20" s="165">
        <f t="shared" si="0"/>
        <v>0.82516156450525058</v>
      </c>
      <c r="G20" s="161">
        <v>773</v>
      </c>
      <c r="H20" s="162">
        <f t="shared" si="3"/>
        <v>0.44759698899826289</v>
      </c>
      <c r="I20" s="163">
        <v>7513291.5000000047</v>
      </c>
      <c r="J20" s="164">
        <v>8934088.2100000046</v>
      </c>
      <c r="K20" s="165">
        <f t="shared" si="4"/>
        <v>0.30466112352149255</v>
      </c>
      <c r="L20" s="161">
        <v>120</v>
      </c>
      <c r="M20" s="162">
        <f t="shared" si="5"/>
        <v>0.40268456375838924</v>
      </c>
      <c r="N20" s="163">
        <v>1069204.82</v>
      </c>
      <c r="O20" s="164">
        <v>1290292.7</v>
      </c>
      <c r="P20" s="165">
        <f t="shared" si="6"/>
        <v>6.7130571420670249E-2</v>
      </c>
      <c r="Q20" s="132"/>
      <c r="R20" s="126" t="str">
        <f t="shared" si="7"/>
        <v/>
      </c>
      <c r="S20" s="133"/>
      <c r="T20" s="134"/>
      <c r="U20" s="129" t="str">
        <f t="shared" si="1"/>
        <v/>
      </c>
      <c r="V20" s="161">
        <v>16</v>
      </c>
      <c r="W20" s="162">
        <f t="shared" si="8"/>
        <v>0.42105263157894735</v>
      </c>
      <c r="X20" s="163">
        <v>159447.61000000002</v>
      </c>
      <c r="Y20" s="164">
        <v>178482.99000000002</v>
      </c>
      <c r="Z20" s="165">
        <f t="shared" si="9"/>
        <v>0.86499051230637758</v>
      </c>
      <c r="AA20" s="132"/>
      <c r="AB20" s="53" t="str">
        <f t="shared" si="10"/>
        <v/>
      </c>
      <c r="AC20" s="133"/>
      <c r="AD20" s="134"/>
      <c r="AE20" s="129" t="str">
        <f t="shared" si="11"/>
        <v/>
      </c>
    </row>
    <row r="21" spans="1:31" s="9" customFormat="1" ht="39.9" customHeight="1" x14ac:dyDescent="0.25">
      <c r="A21" s="61" t="s">
        <v>35</v>
      </c>
      <c r="B21" s="161">
        <v>2</v>
      </c>
      <c r="C21" s="162">
        <f t="shared" si="2"/>
        <v>2.7397260273972601E-2</v>
      </c>
      <c r="D21" s="163">
        <v>18290.07</v>
      </c>
      <c r="E21" s="164">
        <v>22130.98</v>
      </c>
      <c r="F21" s="165">
        <f t="shared" si="0"/>
        <v>6.0593308440342539E-3</v>
      </c>
      <c r="G21" s="161">
        <v>835</v>
      </c>
      <c r="H21" s="162">
        <f t="shared" si="3"/>
        <v>0.48349739432541983</v>
      </c>
      <c r="I21" s="163">
        <v>2456830.92</v>
      </c>
      <c r="J21" s="164">
        <v>2886393.56</v>
      </c>
      <c r="K21" s="165">
        <f t="shared" si="4"/>
        <v>9.8428836188399371E-2</v>
      </c>
      <c r="L21" s="161">
        <v>151</v>
      </c>
      <c r="M21" s="162">
        <f t="shared" si="5"/>
        <v>0.50671140939597314</v>
      </c>
      <c r="N21" s="163">
        <v>435340.83</v>
      </c>
      <c r="O21" s="164">
        <v>506213.42</v>
      </c>
      <c r="P21" s="165">
        <f t="shared" si="6"/>
        <v>2.6336966911005344E-2</v>
      </c>
      <c r="Q21" s="161"/>
      <c r="R21" s="162" t="str">
        <f t="shared" si="7"/>
        <v/>
      </c>
      <c r="S21" s="163"/>
      <c r="T21" s="164"/>
      <c r="U21" s="165" t="str">
        <f t="shared" si="1"/>
        <v/>
      </c>
      <c r="V21" s="161">
        <v>22</v>
      </c>
      <c r="W21" s="162">
        <f t="shared" si="8"/>
        <v>0.57894736842105265</v>
      </c>
      <c r="X21" s="163">
        <v>26393.079999999998</v>
      </c>
      <c r="Y21" s="164">
        <v>27857.99</v>
      </c>
      <c r="Z21" s="165">
        <f t="shared" si="9"/>
        <v>0.13500948769362248</v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6" customHeight="1" x14ac:dyDescent="0.25">
      <c r="A22" s="137" t="s">
        <v>51</v>
      </c>
      <c r="B22" s="132"/>
      <c r="C22" s="126" t="str">
        <f t="shared" si="2"/>
        <v/>
      </c>
      <c r="D22" s="133"/>
      <c r="E22" s="134"/>
      <c r="F22" s="129" t="str">
        <f t="shared" si="0"/>
        <v/>
      </c>
      <c r="G22" s="132"/>
      <c r="H22" s="126" t="str">
        <f t="shared" si="3"/>
        <v/>
      </c>
      <c r="I22" s="133"/>
      <c r="J22" s="134"/>
      <c r="K22" s="129" t="str">
        <f t="shared" si="4"/>
        <v/>
      </c>
      <c r="L22" s="132"/>
      <c r="M22" s="126" t="str">
        <f t="shared" si="5"/>
        <v/>
      </c>
      <c r="N22" s="133"/>
      <c r="O22" s="134"/>
      <c r="P22" s="129" t="str">
        <f t="shared" si="6"/>
        <v/>
      </c>
      <c r="Q22" s="132"/>
      <c r="R22" s="126" t="str">
        <f t="shared" si="7"/>
        <v/>
      </c>
      <c r="S22" s="133"/>
      <c r="T22" s="134"/>
      <c r="U22" s="129" t="str">
        <f t="shared" si="1"/>
        <v/>
      </c>
      <c r="V22" s="132"/>
      <c r="W22" s="126" t="str">
        <f t="shared" si="8"/>
        <v/>
      </c>
      <c r="X22" s="133"/>
      <c r="Y22" s="134"/>
      <c r="Z22" s="129" t="str">
        <f t="shared" si="9"/>
        <v/>
      </c>
      <c r="AA22" s="132"/>
      <c r="AB22" s="53" t="str">
        <f t="shared" si="10"/>
        <v/>
      </c>
      <c r="AC22" s="133"/>
      <c r="AD22" s="134"/>
      <c r="AE22" s="129" t="str">
        <f t="shared" si="11"/>
        <v/>
      </c>
    </row>
    <row r="23" spans="1:31" ht="32.950000000000003" customHeight="1" thickBot="1" x14ac:dyDescent="0.4">
      <c r="A23" s="16" t="s">
        <v>0</v>
      </c>
      <c r="B23" s="24">
        <f t="shared" ref="B23:AE23" si="12">SUM(B13:B22)</f>
        <v>73</v>
      </c>
      <c r="C23" s="25">
        <f t="shared" si="12"/>
        <v>1</v>
      </c>
      <c r="D23" s="35">
        <f t="shared" si="12"/>
        <v>3018496.07</v>
      </c>
      <c r="E23" s="35">
        <f t="shared" si="12"/>
        <v>3652380.2</v>
      </c>
      <c r="F23" s="26">
        <f t="shared" si="12"/>
        <v>1</v>
      </c>
      <c r="G23" s="24">
        <f t="shared" si="12"/>
        <v>1727</v>
      </c>
      <c r="H23" s="25">
        <f t="shared" si="12"/>
        <v>1</v>
      </c>
      <c r="I23" s="35">
        <f t="shared" si="12"/>
        <v>24779400.150000006</v>
      </c>
      <c r="J23" s="35">
        <f t="shared" si="12"/>
        <v>29324674.270000003</v>
      </c>
      <c r="K23" s="26">
        <f t="shared" si="12"/>
        <v>1</v>
      </c>
      <c r="L23" s="24">
        <f t="shared" si="12"/>
        <v>298</v>
      </c>
      <c r="M23" s="25">
        <f t="shared" si="12"/>
        <v>1</v>
      </c>
      <c r="N23" s="35">
        <f t="shared" si="12"/>
        <v>15985589.839999998</v>
      </c>
      <c r="O23" s="35">
        <f t="shared" si="12"/>
        <v>19220642.289999999</v>
      </c>
      <c r="P23" s="26">
        <f t="shared" si="12"/>
        <v>1</v>
      </c>
      <c r="Q23" s="24">
        <f t="shared" si="12"/>
        <v>1</v>
      </c>
      <c r="R23" s="25">
        <f t="shared" si="12"/>
        <v>1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38</v>
      </c>
      <c r="W23" s="25">
        <f t="shared" si="12"/>
        <v>1</v>
      </c>
      <c r="X23" s="35">
        <f t="shared" si="12"/>
        <v>185840.69</v>
      </c>
      <c r="Y23" s="35">
        <f t="shared" si="12"/>
        <v>206340.98</v>
      </c>
      <c r="Z23" s="26">
        <f t="shared" si="12"/>
        <v>1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" customHeight="1" x14ac:dyDescent="0.35">
      <c r="B24" s="4"/>
      <c r="H24" s="4"/>
      <c r="N24" s="4"/>
    </row>
    <row r="25" spans="1:31" s="67" customFormat="1" ht="48.1" customHeight="1" x14ac:dyDescent="0.25">
      <c r="A25" s="197" t="s">
        <v>53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93" t="s">
        <v>36</v>
      </c>
      <c r="B26" s="193"/>
      <c r="C26" s="193"/>
      <c r="D26" s="193"/>
      <c r="E26" s="193"/>
      <c r="F26" s="193"/>
      <c r="G26" s="193"/>
      <c r="H26" s="193"/>
      <c r="I26" s="68"/>
      <c r="J26" s="68"/>
      <c r="K26" s="68"/>
      <c r="L26" s="59"/>
      <c r="M26" s="65"/>
      <c r="N26" s="66"/>
      <c r="O26" s="66"/>
      <c r="P26" s="68"/>
      <c r="Q26" s="68"/>
      <c r="R26" s="5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5">
      <c r="A27" s="59"/>
      <c r="B27" s="59"/>
      <c r="C27" s="59"/>
      <c r="D27" s="59"/>
      <c r="E27" s="59"/>
      <c r="F27" s="59"/>
      <c r="G27" s="69"/>
      <c r="H27" s="69"/>
      <c r="I27" s="68"/>
      <c r="J27" s="68"/>
      <c r="K27" s="68"/>
      <c r="L27" s="59"/>
      <c r="M27" s="65"/>
      <c r="N27" s="66"/>
      <c r="O27" s="66"/>
      <c r="P27" s="68"/>
      <c r="Q27" s="68"/>
      <c r="R27" s="5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5">
      <c r="A28" s="59"/>
      <c r="B28" s="59"/>
      <c r="C28" s="59"/>
      <c r="D28" s="59"/>
      <c r="E28" s="59"/>
      <c r="F28" s="59"/>
      <c r="G28" s="69"/>
      <c r="H28" s="69"/>
      <c r="I28" s="68"/>
      <c r="J28" s="68"/>
      <c r="K28" s="68"/>
      <c r="L28" s="59"/>
      <c r="M28" s="65"/>
      <c r="N28" s="66"/>
      <c r="O28" s="66"/>
      <c r="P28" s="68"/>
      <c r="Q28" s="68"/>
      <c r="R28" s="5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4">
      <c r="A29" s="59"/>
      <c r="B29" s="59"/>
      <c r="C29" s="59"/>
      <c r="D29" s="59"/>
      <c r="E29" s="59"/>
      <c r="F29" s="59"/>
      <c r="G29" s="69"/>
      <c r="H29" s="69"/>
      <c r="I29" s="68"/>
      <c r="J29" s="68"/>
      <c r="K29" s="68"/>
      <c r="L29" s="59"/>
      <c r="M29" s="65"/>
      <c r="N29" s="66"/>
      <c r="O29" s="66"/>
      <c r="P29" s="68"/>
      <c r="Q29" s="68"/>
      <c r="R29" s="59"/>
      <c r="S29" s="66"/>
      <c r="T29" s="66"/>
      <c r="U29" s="66"/>
      <c r="V29" s="68"/>
      <c r="W29" s="68"/>
      <c r="X29" s="59"/>
      <c r="Y29" s="67"/>
      <c r="Z29" s="67"/>
      <c r="AA29" s="67"/>
      <c r="AB29" s="67"/>
      <c r="AC29" s="68"/>
      <c r="AD29" s="68"/>
      <c r="AE29" s="59"/>
    </row>
    <row r="30" spans="1:31" s="72" customFormat="1" ht="18" customHeight="1" x14ac:dyDescent="0.25">
      <c r="A30" s="174" t="s">
        <v>10</v>
      </c>
      <c r="B30" s="179" t="s">
        <v>17</v>
      </c>
      <c r="C30" s="180"/>
      <c r="D30" s="180"/>
      <c r="E30" s="180"/>
      <c r="F30" s="181"/>
      <c r="G30" s="2"/>
      <c r="J30" s="185" t="s">
        <v>15</v>
      </c>
      <c r="K30" s="186"/>
      <c r="L30" s="179" t="s">
        <v>16</v>
      </c>
      <c r="M30" s="180"/>
      <c r="N30" s="180"/>
      <c r="O30" s="180"/>
      <c r="P30" s="181"/>
      <c r="Q30" s="68"/>
      <c r="R30" s="59"/>
      <c r="S30" s="66"/>
      <c r="T30" s="66"/>
      <c r="U30" s="66"/>
      <c r="V30" s="68"/>
      <c r="W30" s="68"/>
      <c r="X30" s="59"/>
      <c r="AC30" s="68"/>
      <c r="AD30" s="68"/>
      <c r="AE30" s="59"/>
    </row>
    <row r="31" spans="1:31" s="72" customFormat="1" ht="18" customHeight="1" thickBot="1" x14ac:dyDescent="0.3">
      <c r="A31" s="175"/>
      <c r="B31" s="194"/>
      <c r="C31" s="195"/>
      <c r="D31" s="195"/>
      <c r="E31" s="195"/>
      <c r="F31" s="196"/>
      <c r="G31" s="2"/>
      <c r="J31" s="187"/>
      <c r="K31" s="188"/>
      <c r="L31" s="182"/>
      <c r="M31" s="183"/>
      <c r="N31" s="183"/>
      <c r="O31" s="183"/>
      <c r="P31" s="184"/>
      <c r="Q31" s="68"/>
      <c r="R31" s="59"/>
      <c r="S31" s="66"/>
      <c r="T31" s="66"/>
      <c r="U31" s="66"/>
      <c r="V31" s="68"/>
      <c r="W31" s="68"/>
      <c r="X31" s="59"/>
      <c r="AC31" s="68"/>
      <c r="AD31" s="68"/>
      <c r="AE31" s="59"/>
    </row>
    <row r="32" spans="1:31" s="2" customFormat="1" ht="47.4" customHeight="1" thickBot="1" x14ac:dyDescent="0.3">
      <c r="A32" s="176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89"/>
      <c r="K32" s="190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35">
      <c r="A33" s="13" t="s">
        <v>25</v>
      </c>
      <c r="B33" s="42">
        <f t="shared" ref="B33:B42" si="13">B13+G13+L13+Q13+AA13+V13</f>
        <v>43</v>
      </c>
      <c r="C33" s="37">
        <f t="shared" ref="C33:C41" si="14">IF(B33,B33/$B$43,"")</f>
        <v>2.0121665886757137E-2</v>
      </c>
      <c r="D33" s="43">
        <f t="shared" ref="D33:D42" si="15">D13+I13+N13+S13+AC13+X13</f>
        <v>22181679.43</v>
      </c>
      <c r="E33" s="44">
        <f t="shared" ref="E33:E42" si="16">E13+J13+O13+T13+AD13+Y13</f>
        <v>26631128.279999997</v>
      </c>
      <c r="F33" s="54">
        <f t="shared" ref="F33:F41" si="17">IF(E33,E33/$E$43,"")</f>
        <v>0.50818847990547977</v>
      </c>
      <c r="J33" s="220" t="s">
        <v>3</v>
      </c>
      <c r="K33" s="221"/>
      <c r="L33" s="17">
        <f>B23</f>
        <v>73</v>
      </c>
      <c r="M33" s="37">
        <f t="shared" ref="M33:M38" si="18">IF(L33,L33/$L$39,"")</f>
        <v>3.4160037435657466E-2</v>
      </c>
      <c r="N33" s="40">
        <f>D23</f>
        <v>3018496.07</v>
      </c>
      <c r="O33" s="40">
        <f>E23</f>
        <v>3652380.2</v>
      </c>
      <c r="P33" s="57">
        <f t="shared" ref="P33:P38" si="19">IF(O33,O33/$O$39,"")</f>
        <v>6.9696541669577089E-2</v>
      </c>
    </row>
    <row r="34" spans="1:33" s="2" customFormat="1" ht="30.1" customHeight="1" x14ac:dyDescent="0.3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6"/>
        <v>0</v>
      </c>
      <c r="F34" s="54" t="str">
        <f t="shared" si="17"/>
        <v/>
      </c>
      <c r="J34" s="216" t="s">
        <v>1</v>
      </c>
      <c r="K34" s="217"/>
      <c r="L34" s="6">
        <f>G23</f>
        <v>1727</v>
      </c>
      <c r="M34" s="37">
        <f t="shared" si="18"/>
        <v>0.80814225549836216</v>
      </c>
      <c r="N34" s="41">
        <f>I23</f>
        <v>24779400.150000006</v>
      </c>
      <c r="O34" s="41">
        <f>J23</f>
        <v>29324674.270000003</v>
      </c>
      <c r="P34" s="57">
        <f t="shared" si="19"/>
        <v>0.55958806868075506</v>
      </c>
    </row>
    <row r="35" spans="1:33" ht="30.1" customHeight="1" x14ac:dyDescent="0.3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6"/>
        <v>0</v>
      </c>
      <c r="F35" s="54" t="str">
        <f t="shared" si="17"/>
        <v/>
      </c>
      <c r="G35" s="2"/>
      <c r="J35" s="216" t="s">
        <v>2</v>
      </c>
      <c r="K35" s="217"/>
      <c r="L35" s="6">
        <f>L23</f>
        <v>298</v>
      </c>
      <c r="M35" s="37">
        <f t="shared" si="18"/>
        <v>0.13944782405240991</v>
      </c>
      <c r="N35" s="41">
        <f>N23</f>
        <v>15985589.839999998</v>
      </c>
      <c r="O35" s="41">
        <f>O23</f>
        <v>19220642.289999999</v>
      </c>
      <c r="P35" s="57">
        <f t="shared" si="19"/>
        <v>0.36677788809637624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3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6"/>
        <v>0</v>
      </c>
      <c r="F36" s="54" t="str">
        <f t="shared" si="17"/>
        <v/>
      </c>
      <c r="G36" s="2"/>
      <c r="J36" s="216" t="s">
        <v>34</v>
      </c>
      <c r="K36" s="217"/>
      <c r="L36" s="6">
        <f>Q23</f>
        <v>1</v>
      </c>
      <c r="M36" s="37">
        <f t="shared" si="18"/>
        <v>4.6794571829667761E-4</v>
      </c>
      <c r="N36" s="41">
        <f>S23</f>
        <v>0</v>
      </c>
      <c r="O36" s="41">
        <f>T23</f>
        <v>0</v>
      </c>
      <c r="P36" s="57" t="str">
        <f t="shared" si="19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6"/>
        <v>0</v>
      </c>
      <c r="F37" s="54" t="str">
        <f t="shared" si="17"/>
        <v/>
      </c>
      <c r="G37" s="2"/>
      <c r="J37" s="216" t="s">
        <v>5</v>
      </c>
      <c r="K37" s="217"/>
      <c r="L37" s="6">
        <f>V23</f>
        <v>38</v>
      </c>
      <c r="M37" s="37">
        <f t="shared" si="18"/>
        <v>1.7781937295273748E-2</v>
      </c>
      <c r="N37" s="41">
        <f>X23</f>
        <v>185840.69</v>
      </c>
      <c r="O37" s="41">
        <f>Y23</f>
        <v>206340.98</v>
      </c>
      <c r="P37" s="57">
        <f t="shared" si="19"/>
        <v>3.9375015532915692E-3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35">
      <c r="A38" s="15" t="s">
        <v>33</v>
      </c>
      <c r="B38" s="48">
        <f t="shared" si="13"/>
        <v>6</v>
      </c>
      <c r="C38" s="37">
        <f t="shared" si="14"/>
        <v>2.8076743097800653E-3</v>
      </c>
      <c r="D38" s="46">
        <f t="shared" si="15"/>
        <v>772714.67999999993</v>
      </c>
      <c r="E38" s="73">
        <f t="shared" si="16"/>
        <v>919061.72</v>
      </c>
      <c r="F38" s="54">
        <f t="shared" si="17"/>
        <v>1.7537994391956559E-2</v>
      </c>
      <c r="G38" s="2"/>
      <c r="J38" s="216" t="s">
        <v>4</v>
      </c>
      <c r="K38" s="217"/>
      <c r="L38" s="6">
        <f>AA23</f>
        <v>0</v>
      </c>
      <c r="M38" s="37" t="str">
        <f t="shared" si="18"/>
        <v/>
      </c>
      <c r="N38" s="41">
        <f>AC23</f>
        <v>0</v>
      </c>
      <c r="O38" s="41">
        <f>AD23</f>
        <v>0</v>
      </c>
      <c r="P38" s="57" t="str">
        <f t="shared" si="19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4">
      <c r="A39" s="15" t="s">
        <v>28</v>
      </c>
      <c r="B39" s="45">
        <f t="shared" si="13"/>
        <v>100</v>
      </c>
      <c r="C39" s="37">
        <f t="shared" si="14"/>
        <v>4.6794571829667758E-2</v>
      </c>
      <c r="D39" s="46">
        <f t="shared" si="15"/>
        <v>6845386.8700000001</v>
      </c>
      <c r="E39" s="74">
        <f t="shared" si="16"/>
        <v>7994584.129999999</v>
      </c>
      <c r="F39" s="54">
        <f t="shared" si="17"/>
        <v>0.15255664400641658</v>
      </c>
      <c r="G39" s="2"/>
      <c r="J39" s="218" t="s">
        <v>0</v>
      </c>
      <c r="K39" s="219"/>
      <c r="L39" s="11">
        <f>SUM(L33:L38)</f>
        <v>2137</v>
      </c>
      <c r="M39" s="25">
        <f>SUM(M33:M38)</f>
        <v>1</v>
      </c>
      <c r="N39" s="38">
        <f>SUM(N33:N38)</f>
        <v>43969326.75</v>
      </c>
      <c r="O39" s="39">
        <f>SUM(O33:O38)</f>
        <v>52404037.740000002</v>
      </c>
      <c r="P39" s="58">
        <f>SUM(P33:P38)</f>
        <v>0.99999999999999989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35">
      <c r="A40" s="60" t="s">
        <v>29</v>
      </c>
      <c r="B40" s="45">
        <f t="shared" si="13"/>
        <v>978</v>
      </c>
      <c r="C40" s="37">
        <f t="shared" si="14"/>
        <v>0.45765091249415069</v>
      </c>
      <c r="D40" s="46">
        <f t="shared" si="15"/>
        <v>11232690.870000005</v>
      </c>
      <c r="E40" s="74">
        <f t="shared" si="16"/>
        <v>13416667.660000004</v>
      </c>
      <c r="F40" s="54">
        <f t="shared" si="17"/>
        <v>0.25602354777633979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13"/>
        <v>1010</v>
      </c>
      <c r="C41" s="37">
        <f t="shared" si="14"/>
        <v>0.47262517547964439</v>
      </c>
      <c r="D41" s="46">
        <f t="shared" si="15"/>
        <v>2936854.9</v>
      </c>
      <c r="E41" s="47">
        <f t="shared" si="16"/>
        <v>3442595.95</v>
      </c>
      <c r="F41" s="54">
        <f t="shared" si="17"/>
        <v>6.5693333919807223E-2</v>
      </c>
      <c r="G41" s="69"/>
      <c r="H41" s="69"/>
      <c r="I41" s="68"/>
      <c r="J41" s="68"/>
      <c r="K41" s="68"/>
      <c r="L41" s="59"/>
      <c r="M41" s="65"/>
      <c r="N41" s="66"/>
      <c r="O41" s="66"/>
      <c r="P41" s="68"/>
      <c r="Q41" s="68"/>
      <c r="R41" s="59"/>
      <c r="S41" s="66"/>
      <c r="T41" s="66"/>
      <c r="U41" s="66"/>
      <c r="V41" s="68"/>
      <c r="W41" s="68"/>
      <c r="X41" s="59"/>
      <c r="Y41" s="67"/>
      <c r="Z41" s="67"/>
      <c r="AA41" s="67"/>
      <c r="AB41" s="67"/>
      <c r="AC41" s="68"/>
      <c r="AD41" s="68"/>
      <c r="AE41" s="59"/>
    </row>
    <row r="42" spans="1:33" s="71" customFormat="1" ht="30.1" customHeight="1" x14ac:dyDescent="0.25">
      <c r="A42" s="137" t="s">
        <v>51</v>
      </c>
      <c r="B42" s="45">
        <f t="shared" si="13"/>
        <v>0</v>
      </c>
      <c r="C42" s="37" t="str">
        <f t="shared" ref="C42" si="20">IF(B42,B42/$B$43,"")</f>
        <v/>
      </c>
      <c r="D42" s="46">
        <f t="shared" si="15"/>
        <v>0</v>
      </c>
      <c r="E42" s="47">
        <f t="shared" si="16"/>
        <v>0</v>
      </c>
      <c r="F42" s="54" t="str">
        <f t="shared" ref="F42" si="21">IF(E42,E42/$E$43,"")</f>
        <v/>
      </c>
      <c r="G42" s="69"/>
      <c r="H42" s="69"/>
      <c r="I42" s="68"/>
      <c r="J42" s="68"/>
      <c r="K42" s="68"/>
      <c r="L42" s="144"/>
      <c r="M42" s="65"/>
      <c r="N42" s="66"/>
      <c r="O42" s="66"/>
      <c r="P42" s="68"/>
      <c r="Q42" s="68"/>
      <c r="R42" s="144"/>
      <c r="S42" s="66"/>
      <c r="T42" s="66"/>
      <c r="U42" s="66"/>
      <c r="V42" s="68"/>
      <c r="W42" s="68"/>
      <c r="X42" s="144"/>
      <c r="Y42" s="67"/>
      <c r="Z42" s="67"/>
      <c r="AA42" s="67"/>
      <c r="AB42" s="67"/>
      <c r="AC42" s="68"/>
      <c r="AD42" s="68"/>
      <c r="AE42" s="144"/>
    </row>
    <row r="43" spans="1:33" s="71" customFormat="1" ht="30.1" customHeight="1" thickBot="1" x14ac:dyDescent="0.4">
      <c r="A43" s="10" t="s">
        <v>0</v>
      </c>
      <c r="B43" s="49">
        <f>SUM(B33:B42)</f>
        <v>2137</v>
      </c>
      <c r="C43" s="50">
        <f>SUM(C33:C42)</f>
        <v>1</v>
      </c>
      <c r="D43" s="51">
        <f>SUM(D33:D42)</f>
        <v>43969326.750000007</v>
      </c>
      <c r="E43" s="51">
        <f>SUM(E33:E42)</f>
        <v>52404037.740000002</v>
      </c>
      <c r="F43" s="52">
        <f>SUM(F33:F42)</f>
        <v>0.99999999999999989</v>
      </c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76"/>
      <c r="V43" s="68"/>
      <c r="W43" s="68"/>
      <c r="X43" s="59"/>
      <c r="Y43" s="67"/>
      <c r="Z43" s="67"/>
      <c r="AA43" s="67"/>
      <c r="AB43" s="67"/>
      <c r="AC43" s="68"/>
      <c r="AD43" s="68"/>
      <c r="AE43" s="59"/>
    </row>
    <row r="44" spans="1:33" ht="36" customHeight="1" x14ac:dyDescent="0.35">
      <c r="A44" s="59"/>
      <c r="B44" s="59"/>
      <c r="C44" s="59"/>
      <c r="D44" s="59"/>
      <c r="E44" s="59"/>
      <c r="F44" s="59"/>
      <c r="G44" s="2"/>
      <c r="H44" s="4"/>
      <c r="I44" s="2"/>
      <c r="J44" s="2"/>
      <c r="K44" s="2"/>
      <c r="L44" s="2"/>
      <c r="M44" s="2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2" customFormat="1" ht="23.1" customHeight="1" x14ac:dyDescent="0.35">
      <c r="B45" s="4"/>
      <c r="H45" s="4"/>
      <c r="N45" s="4"/>
    </row>
    <row r="46" spans="1:33" s="2" customFormat="1" ht="14.45" x14ac:dyDescent="0.35">
      <c r="B46" s="4"/>
      <c r="H46" s="4"/>
      <c r="N46" s="4"/>
    </row>
    <row r="47" spans="1:33" s="2" customFormat="1" ht="14.45" x14ac:dyDescent="0.35">
      <c r="B47" s="4"/>
      <c r="H47" s="4"/>
      <c r="N47" s="4"/>
    </row>
    <row r="48" spans="1:33" s="2" customFormat="1" ht="14.45" x14ac:dyDescent="0.35">
      <c r="B48" s="4"/>
      <c r="H48" s="4"/>
      <c r="N48" s="4"/>
    </row>
    <row r="49" spans="2:14" s="2" customFormat="1" ht="14.45" x14ac:dyDescent="0.35">
      <c r="B49" s="4"/>
      <c r="H49" s="4"/>
      <c r="N49" s="4"/>
    </row>
    <row r="50" spans="2:14" s="2" customFormat="1" ht="14.45" x14ac:dyDescent="0.35">
      <c r="B50" s="4"/>
      <c r="H50" s="4"/>
      <c r="N50" s="4"/>
    </row>
    <row r="51" spans="2:14" s="2" customFormat="1" ht="14.45" x14ac:dyDescent="0.35">
      <c r="B51" s="4"/>
      <c r="H51" s="4"/>
      <c r="N51" s="4"/>
    </row>
    <row r="52" spans="2:14" s="2" customFormat="1" ht="14.45" x14ac:dyDescent="0.35">
      <c r="B52" s="4"/>
      <c r="H52" s="4"/>
      <c r="N52" s="4"/>
    </row>
    <row r="53" spans="2:14" s="2" customFormat="1" ht="14.45" x14ac:dyDescent="0.35">
      <c r="B53" s="4"/>
      <c r="H53" s="4"/>
      <c r="N53" s="4"/>
    </row>
    <row r="54" spans="2:14" s="2" customFormat="1" ht="14.45" x14ac:dyDescent="0.35">
      <c r="B54" s="4"/>
      <c r="H54" s="4"/>
      <c r="N54" s="4"/>
    </row>
    <row r="55" spans="2:14" s="2" customFormat="1" ht="14.45" x14ac:dyDescent="0.35">
      <c r="B55" s="4"/>
      <c r="H55" s="4"/>
      <c r="N55" s="4"/>
    </row>
    <row r="56" spans="2:14" s="2" customFormat="1" ht="14.45" x14ac:dyDescent="0.35">
      <c r="B56" s="4"/>
      <c r="H56" s="4"/>
      <c r="N56" s="4"/>
    </row>
    <row r="57" spans="2:14" s="2" customFormat="1" ht="14.45" x14ac:dyDescent="0.35">
      <c r="B57" s="4"/>
      <c r="H57" s="4"/>
      <c r="N57" s="4"/>
    </row>
    <row r="58" spans="2:14" s="2" customFormat="1" ht="14.45" x14ac:dyDescent="0.35">
      <c r="B58" s="4"/>
      <c r="H58" s="4"/>
      <c r="N58" s="4"/>
    </row>
    <row r="59" spans="2:14" s="2" customFormat="1" ht="14.45" x14ac:dyDescent="0.35">
      <c r="B59" s="4"/>
      <c r="H59" s="4"/>
      <c r="N59" s="4"/>
    </row>
    <row r="60" spans="2:14" s="2" customFormat="1" ht="14.45" x14ac:dyDescent="0.35">
      <c r="B60" s="4"/>
      <c r="H60" s="4"/>
      <c r="N60" s="4"/>
    </row>
    <row r="61" spans="2:14" s="2" customFormat="1" ht="14.45" x14ac:dyDescent="0.35">
      <c r="B61" s="4"/>
      <c r="H61" s="4"/>
      <c r="N61" s="4"/>
    </row>
    <row r="62" spans="2:14" s="2" customFormat="1" ht="14.45" x14ac:dyDescent="0.35">
      <c r="B62" s="4"/>
      <c r="H62" s="4"/>
      <c r="N62" s="4"/>
    </row>
    <row r="63" spans="2:14" s="2" customFormat="1" ht="14.45" x14ac:dyDescent="0.35">
      <c r="B63" s="4"/>
      <c r="H63" s="4"/>
      <c r="N63" s="4"/>
    </row>
    <row r="64" spans="2:14" s="2" customFormat="1" ht="14.45" x14ac:dyDescent="0.3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H102" s="4"/>
      <c r="N102" s="4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  <row r="105" spans="2:21" s="2" customFormat="1" x14ac:dyDescent="0.25">
      <c r="B105" s="4"/>
      <c r="F105" s="3"/>
      <c r="G105" s="3"/>
      <c r="H105" s="5"/>
      <c r="I105" s="3"/>
      <c r="J105" s="3"/>
      <c r="K105" s="3"/>
      <c r="L105" s="3"/>
      <c r="M105" s="3"/>
      <c r="N105" s="5"/>
      <c r="O105" s="3"/>
      <c r="P105" s="3"/>
      <c r="Q105" s="3"/>
      <c r="R105" s="3"/>
      <c r="S105" s="3"/>
      <c r="T105" s="3"/>
      <c r="U105" s="3"/>
    </row>
  </sheetData>
  <mergeCells count="21">
    <mergeCell ref="J37:K37"/>
    <mergeCell ref="J39:K39"/>
    <mergeCell ref="J33:K33"/>
    <mergeCell ref="J34:K34"/>
    <mergeCell ref="J35:K35"/>
    <mergeCell ref="J36:K36"/>
    <mergeCell ref="J38:K38"/>
    <mergeCell ref="B10:AE10"/>
    <mergeCell ref="B11:F11"/>
    <mergeCell ref="G11:K11"/>
    <mergeCell ref="Q11:U11"/>
    <mergeCell ref="AA11:AE11"/>
    <mergeCell ref="V11:Z11"/>
    <mergeCell ref="A30:A32"/>
    <mergeCell ref="L11:P11"/>
    <mergeCell ref="L30:P31"/>
    <mergeCell ref="J30:K32"/>
    <mergeCell ref="A11:A12"/>
    <mergeCell ref="A26:H26"/>
    <mergeCell ref="B30:F31"/>
    <mergeCell ref="A25:Q2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4" zoomScale="80" zoomScaleNormal="80" workbookViewId="0">
      <selection activeCell="E13" sqref="E13"/>
    </sheetView>
  </sheetViews>
  <sheetFormatPr defaultColWidth="9.125" defaultRowHeight="14.3" x14ac:dyDescent="0.25"/>
  <cols>
    <col min="1" max="1" width="26.125" style="3" customWidth="1"/>
    <col min="2" max="2" width="11.87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2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5">
      <c r="B4" s="4"/>
      <c r="H4" s="4"/>
      <c r="N4" s="4"/>
    </row>
    <row r="5" spans="1:31" s="2" customFormat="1" ht="30.75" customHeight="1" x14ac:dyDescent="0.25">
      <c r="A5" s="8" t="s">
        <v>12</v>
      </c>
      <c r="B5" s="4"/>
      <c r="H5" s="4"/>
      <c r="N5" s="4"/>
    </row>
    <row r="6" spans="1:31" s="2" customFormat="1" ht="6.8" customHeight="1" x14ac:dyDescent="0.3">
      <c r="A6" s="1"/>
      <c r="B6" s="4"/>
      <c r="H6" s="4"/>
      <c r="N6" s="4"/>
    </row>
    <row r="7" spans="1:31" s="2" customFormat="1" ht="24.8" customHeight="1" x14ac:dyDescent="0.25">
      <c r="A7" s="7" t="s">
        <v>45</v>
      </c>
      <c r="B7" s="77" t="s">
        <v>38</v>
      </c>
      <c r="C7" s="62"/>
      <c r="D7" s="62"/>
      <c r="E7" s="62"/>
      <c r="F7" s="62"/>
      <c r="G7" s="63"/>
      <c r="H7" s="123" t="s">
        <v>50</v>
      </c>
      <c r="J7" s="62"/>
      <c r="K7" s="62"/>
      <c r="L7" s="62"/>
      <c r="N7" s="4"/>
      <c r="P7" s="62"/>
      <c r="Q7" s="62"/>
      <c r="R7" s="62"/>
      <c r="V7" s="62"/>
      <c r="W7" s="62"/>
      <c r="X7" s="62"/>
      <c r="AC7" s="62"/>
      <c r="AD7" s="62"/>
      <c r="AE7" s="62"/>
    </row>
    <row r="8" spans="1:31" s="2" customFormat="1" ht="34.5" customHeight="1" x14ac:dyDescent="0.25">
      <c r="A8" s="7" t="s">
        <v>11</v>
      </c>
      <c r="B8" s="78" t="s">
        <v>49</v>
      </c>
      <c r="C8" s="64"/>
      <c r="D8" s="64"/>
      <c r="E8" s="64"/>
      <c r="F8" s="64"/>
      <c r="G8" s="56"/>
      <c r="H8" s="56"/>
      <c r="I8" s="56"/>
      <c r="J8" s="56"/>
      <c r="K8" s="56"/>
      <c r="L8" s="7"/>
      <c r="N8" s="4"/>
      <c r="R8" s="7"/>
      <c r="X8" s="7"/>
      <c r="AE8" s="7"/>
    </row>
    <row r="9" spans="1:31" ht="26.35" customHeight="1" thickBot="1" x14ac:dyDescent="0.35">
      <c r="A9" s="2"/>
      <c r="B9" s="4"/>
      <c r="C9" s="2"/>
      <c r="D9" s="2"/>
      <c r="E9" s="2"/>
      <c r="F9" s="2"/>
      <c r="G9" s="2"/>
      <c r="H9" s="4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9.1" customHeight="1" thickBot="1" x14ac:dyDescent="0.4">
      <c r="A10" s="2"/>
      <c r="B10" s="198" t="s">
        <v>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200"/>
    </row>
    <row r="11" spans="1:31" ht="30.1" customHeight="1" thickBot="1" x14ac:dyDescent="0.3">
      <c r="A11" s="191" t="s">
        <v>10</v>
      </c>
      <c r="B11" s="201" t="s">
        <v>3</v>
      </c>
      <c r="C11" s="202"/>
      <c r="D11" s="202"/>
      <c r="E11" s="202"/>
      <c r="F11" s="203"/>
      <c r="G11" s="204" t="s">
        <v>1</v>
      </c>
      <c r="H11" s="205"/>
      <c r="I11" s="205"/>
      <c r="J11" s="205"/>
      <c r="K11" s="206"/>
      <c r="L11" s="177" t="s">
        <v>2</v>
      </c>
      <c r="M11" s="178"/>
      <c r="N11" s="178"/>
      <c r="O11" s="178"/>
      <c r="P11" s="178"/>
      <c r="Q11" s="207" t="s">
        <v>34</v>
      </c>
      <c r="R11" s="208"/>
      <c r="S11" s="208"/>
      <c r="T11" s="208"/>
      <c r="U11" s="209"/>
      <c r="V11" s="213" t="s">
        <v>5</v>
      </c>
      <c r="W11" s="214"/>
      <c r="X11" s="214"/>
      <c r="Y11" s="214"/>
      <c r="Z11" s="215"/>
      <c r="AA11" s="210" t="s">
        <v>4</v>
      </c>
      <c r="AB11" s="211"/>
      <c r="AC11" s="211"/>
      <c r="AD11" s="211"/>
      <c r="AE11" s="212"/>
    </row>
    <row r="12" spans="1:31" ht="39.1" customHeight="1" thickBot="1" x14ac:dyDescent="0.3">
      <c r="A12" s="192"/>
      <c r="B12" s="18" t="s">
        <v>7</v>
      </c>
      <c r="C12" s="19" t="s">
        <v>8</v>
      </c>
      <c r="D12" s="20" t="s">
        <v>23</v>
      </c>
      <c r="E12" s="21" t="s">
        <v>24</v>
      </c>
      <c r="F12" s="22" t="s">
        <v>13</v>
      </c>
      <c r="G12" s="23" t="s">
        <v>7</v>
      </c>
      <c r="H12" s="19" t="s">
        <v>8</v>
      </c>
      <c r="I12" s="20" t="s">
        <v>23</v>
      </c>
      <c r="J12" s="21" t="s">
        <v>22</v>
      </c>
      <c r="K12" s="22" t="s">
        <v>13</v>
      </c>
      <c r="L12" s="23" t="s">
        <v>7</v>
      </c>
      <c r="M12" s="19" t="s">
        <v>8</v>
      </c>
      <c r="N12" s="20" t="s">
        <v>23</v>
      </c>
      <c r="O12" s="21" t="s">
        <v>20</v>
      </c>
      <c r="P12" s="22" t="s">
        <v>13</v>
      </c>
      <c r="Q12" s="23" t="s">
        <v>7</v>
      </c>
      <c r="R12" s="19" t="s">
        <v>8</v>
      </c>
      <c r="S12" s="20" t="s">
        <v>21</v>
      </c>
      <c r="T12" s="21" t="s">
        <v>22</v>
      </c>
      <c r="U12" s="27" t="s">
        <v>13</v>
      </c>
      <c r="V12" s="18" t="s">
        <v>7</v>
      </c>
      <c r="W12" s="19" t="s">
        <v>8</v>
      </c>
      <c r="X12" s="20" t="s">
        <v>21</v>
      </c>
      <c r="Y12" s="21" t="s">
        <v>22</v>
      </c>
      <c r="Z12" s="22" t="s">
        <v>13</v>
      </c>
      <c r="AA12" s="18" t="s">
        <v>7</v>
      </c>
      <c r="AB12" s="19" t="s">
        <v>8</v>
      </c>
      <c r="AC12" s="20" t="s">
        <v>21</v>
      </c>
      <c r="AD12" s="21" t="s">
        <v>22</v>
      </c>
      <c r="AE12" s="22" t="s">
        <v>13</v>
      </c>
    </row>
    <row r="13" spans="1:31" s="9" customFormat="1" ht="36" customHeight="1" x14ac:dyDescent="0.35">
      <c r="A13" s="13" t="s">
        <v>25</v>
      </c>
      <c r="B13" s="167">
        <v>10</v>
      </c>
      <c r="C13" s="162">
        <f t="shared" ref="C13:C21" si="0">IF(B13,B13/$B$23,"")</f>
        <v>0.14492753623188406</v>
      </c>
      <c r="D13" s="168">
        <v>3136522.9700000007</v>
      </c>
      <c r="E13" s="169">
        <v>3795192.8</v>
      </c>
      <c r="F13" s="165">
        <f t="shared" ref="F13:F22" si="1">IF(E13,E13/$E$23,"")</f>
        <v>0.724852257308081</v>
      </c>
      <c r="G13" s="167">
        <v>61</v>
      </c>
      <c r="H13" s="162">
        <f t="shared" ref="H13:H21" si="2">IF(G13,G13/$G$23,"")</f>
        <v>2.7087033747779751E-2</v>
      </c>
      <c r="I13" s="168">
        <v>147789330.40999997</v>
      </c>
      <c r="J13" s="169">
        <v>177515971.72999987</v>
      </c>
      <c r="K13" s="165">
        <f t="shared" ref="K13:K21" si="3">IF(J13,J13/$J$23,"")</f>
        <v>0.93194191109657798</v>
      </c>
      <c r="L13" s="167">
        <v>8</v>
      </c>
      <c r="M13" s="162">
        <f t="shared" ref="M13:M21" si="4">IF(L13,L13/$L$23,"")</f>
        <v>2.1447721179624665E-2</v>
      </c>
      <c r="N13" s="168">
        <v>916721.59</v>
      </c>
      <c r="O13" s="169">
        <v>1107807.52</v>
      </c>
      <c r="P13" s="165">
        <f t="shared" ref="P13:P21" si="5">IF(O13,O13/$O$23,"")</f>
        <v>0.15024270080195995</v>
      </c>
      <c r="Q13" s="167">
        <v>2</v>
      </c>
      <c r="R13" s="162">
        <f t="shared" ref="R13:R21" si="6">IF(Q13,Q13/$Q$23,"")</f>
        <v>1</v>
      </c>
      <c r="S13" s="168">
        <v>3093.36</v>
      </c>
      <c r="T13" s="169">
        <v>3093.36</v>
      </c>
      <c r="U13" s="165">
        <f t="shared" ref="U13:U22" si="7">IF(T13,T13/$T$23,"")</f>
        <v>1</v>
      </c>
      <c r="V13" s="28"/>
      <c r="W13" s="53" t="str">
        <f t="shared" ref="W13:W21" si="8">IF(V13,V13/$V$23,"")</f>
        <v/>
      </c>
      <c r="X13" s="31"/>
      <c r="Y13" s="32"/>
      <c r="Z13" s="54" t="str">
        <f t="shared" ref="Z13:Z21" si="9">IF(Y13,Y13/$Y$23,"")</f>
        <v/>
      </c>
      <c r="AA13" s="28"/>
      <c r="AB13" s="53" t="str">
        <f t="shared" ref="AB13:AB21" si="10">IF(AA13,AA13/$AA$23,"")</f>
        <v/>
      </c>
      <c r="AC13" s="31"/>
      <c r="AD13" s="32"/>
      <c r="AE13" s="54" t="str">
        <f t="shared" ref="AE13:AE21" si="11">IF(AD13,AD13/$AD$23,"")</f>
        <v/>
      </c>
    </row>
    <row r="14" spans="1:31" s="9" customFormat="1" ht="36" customHeight="1" x14ac:dyDescent="0.35">
      <c r="A14" s="14" t="s">
        <v>18</v>
      </c>
      <c r="B14" s="29"/>
      <c r="C14" s="53" t="str">
        <f t="shared" si="0"/>
        <v/>
      </c>
      <c r="D14" s="33"/>
      <c r="E14" s="34"/>
      <c r="F14" s="54" t="str">
        <f t="shared" si="1"/>
        <v/>
      </c>
      <c r="G14" s="29"/>
      <c r="H14" s="53" t="str">
        <f t="shared" si="2"/>
        <v/>
      </c>
      <c r="I14" s="33"/>
      <c r="J14" s="34"/>
      <c r="K14" s="54" t="str">
        <f t="shared" si="3"/>
        <v/>
      </c>
      <c r="L14" s="161">
        <v>1</v>
      </c>
      <c r="M14" s="162">
        <f t="shared" si="4"/>
        <v>2.6809651474530832E-3</v>
      </c>
      <c r="N14" s="163">
        <v>16649.66</v>
      </c>
      <c r="O14" s="164">
        <v>20146.09</v>
      </c>
      <c r="P14" s="165">
        <f t="shared" si="5"/>
        <v>2.7322462770422041E-3</v>
      </c>
      <c r="Q14" s="29"/>
      <c r="R14" s="53" t="str">
        <f t="shared" si="6"/>
        <v/>
      </c>
      <c r="S14" s="33"/>
      <c r="T14" s="34"/>
      <c r="U14" s="54" t="str">
        <f t="shared" si="7"/>
        <v/>
      </c>
      <c r="V14" s="29"/>
      <c r="W14" s="53" t="str">
        <f t="shared" si="8"/>
        <v/>
      </c>
      <c r="X14" s="33"/>
      <c r="Y14" s="34"/>
      <c r="Z14" s="54" t="str">
        <f t="shared" si="9"/>
        <v/>
      </c>
      <c r="AA14" s="29"/>
      <c r="AB14" s="53" t="str">
        <f t="shared" si="10"/>
        <v/>
      </c>
      <c r="AC14" s="33"/>
      <c r="AD14" s="34"/>
      <c r="AE14" s="54" t="str">
        <f t="shared" si="11"/>
        <v/>
      </c>
    </row>
    <row r="15" spans="1:31" s="9" customFormat="1" ht="36" customHeight="1" x14ac:dyDescent="0.35">
      <c r="A15" s="14" t="s">
        <v>19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5">
      <c r="A16" s="14" t="s">
        <v>26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27</v>
      </c>
      <c r="B17" s="30"/>
      <c r="C17" s="53" t="str">
        <f t="shared" si="0"/>
        <v/>
      </c>
      <c r="D17" s="33"/>
      <c r="E17" s="34"/>
      <c r="F17" s="54" t="str">
        <f t="shared" si="1"/>
        <v/>
      </c>
      <c r="G17" s="30"/>
      <c r="H17" s="53" t="str">
        <f t="shared" si="2"/>
        <v/>
      </c>
      <c r="I17" s="33"/>
      <c r="J17" s="34"/>
      <c r="K17" s="54" t="str">
        <f t="shared" si="3"/>
        <v/>
      </c>
      <c r="L17" s="30"/>
      <c r="M17" s="53" t="str">
        <f t="shared" si="4"/>
        <v/>
      </c>
      <c r="N17" s="33"/>
      <c r="O17" s="34"/>
      <c r="P17" s="54" t="str">
        <f t="shared" si="5"/>
        <v/>
      </c>
      <c r="Q17" s="30"/>
      <c r="R17" s="53" t="str">
        <f t="shared" si="6"/>
        <v/>
      </c>
      <c r="S17" s="33"/>
      <c r="T17" s="34"/>
      <c r="U17" s="54" t="str">
        <f t="shared" si="7"/>
        <v/>
      </c>
      <c r="V17" s="30"/>
      <c r="W17" s="53" t="str">
        <f t="shared" si="8"/>
        <v/>
      </c>
      <c r="X17" s="33"/>
      <c r="Y17" s="34"/>
      <c r="Z17" s="54" t="str">
        <f t="shared" si="9"/>
        <v/>
      </c>
      <c r="AA17" s="30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5">
      <c r="A18" s="15" t="s">
        <v>33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173">
        <v>3</v>
      </c>
      <c r="H18" s="162">
        <f t="shared" si="2"/>
        <v>1.3321492007104796E-3</v>
      </c>
      <c r="I18" s="163">
        <v>734943.64</v>
      </c>
      <c r="J18" s="164">
        <v>889281.8</v>
      </c>
      <c r="K18" s="165">
        <f t="shared" si="3"/>
        <v>4.668644585152819E-3</v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5">
      <c r="A19" s="15" t="s">
        <v>28</v>
      </c>
      <c r="B19" s="29"/>
      <c r="C19" s="53" t="str">
        <f t="shared" si="0"/>
        <v/>
      </c>
      <c r="D19" s="33"/>
      <c r="E19" s="34"/>
      <c r="F19" s="54" t="str">
        <f t="shared" si="1"/>
        <v/>
      </c>
      <c r="G19" s="161">
        <v>39</v>
      </c>
      <c r="H19" s="162">
        <f t="shared" si="2"/>
        <v>1.7317939609236235E-2</v>
      </c>
      <c r="I19" s="163">
        <v>3292777.9099999997</v>
      </c>
      <c r="J19" s="164">
        <v>3941286.2900000005</v>
      </c>
      <c r="K19" s="165">
        <f t="shared" si="3"/>
        <v>2.0691376902513405E-2</v>
      </c>
      <c r="L19" s="161">
        <v>20</v>
      </c>
      <c r="M19" s="162">
        <f t="shared" si="4"/>
        <v>5.3619302949061663E-2</v>
      </c>
      <c r="N19" s="163">
        <v>4304761.1100000003</v>
      </c>
      <c r="O19" s="164">
        <v>5208760.9399999995</v>
      </c>
      <c r="P19" s="165">
        <f t="shared" si="5"/>
        <v>0.70642083333876948</v>
      </c>
      <c r="Q19" s="29"/>
      <c r="R19" s="53" t="str">
        <f t="shared" si="6"/>
        <v/>
      </c>
      <c r="S19" s="33"/>
      <c r="T19" s="34"/>
      <c r="U19" s="54" t="str">
        <f t="shared" si="7"/>
        <v/>
      </c>
      <c r="V19" s="29"/>
      <c r="W19" s="53" t="str">
        <f t="shared" si="8"/>
        <v/>
      </c>
      <c r="X19" s="33"/>
      <c r="Y19" s="34"/>
      <c r="Z19" s="54" t="str">
        <f t="shared" si="9"/>
        <v/>
      </c>
      <c r="AA19" s="29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5">
      <c r="A20" s="60" t="s">
        <v>29</v>
      </c>
      <c r="B20" s="161">
        <v>46</v>
      </c>
      <c r="C20" s="162">
        <f t="shared" si="0"/>
        <v>0.66666666666666663</v>
      </c>
      <c r="D20" s="163">
        <v>1139771.1099999996</v>
      </c>
      <c r="E20" s="164">
        <v>1375650.3699999996</v>
      </c>
      <c r="F20" s="165">
        <f t="shared" si="1"/>
        <v>0.26273850328794801</v>
      </c>
      <c r="G20" s="161">
        <v>553</v>
      </c>
      <c r="H20" s="162">
        <f t="shared" si="2"/>
        <v>0.24555950266429841</v>
      </c>
      <c r="I20" s="163">
        <v>3682786.2099999995</v>
      </c>
      <c r="J20" s="164">
        <v>4377830.6999999983</v>
      </c>
      <c r="K20" s="165">
        <f t="shared" si="3"/>
        <v>2.298319339524408E-2</v>
      </c>
      <c r="L20" s="161">
        <v>77</v>
      </c>
      <c r="M20" s="162">
        <f t="shared" si="4"/>
        <v>0.2064343163538874</v>
      </c>
      <c r="N20" s="163">
        <v>396902.7</v>
      </c>
      <c r="O20" s="164">
        <v>477850.0400000001</v>
      </c>
      <c r="P20" s="165">
        <f t="shared" si="5"/>
        <v>6.4806818234926414E-2</v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161">
        <v>2</v>
      </c>
      <c r="W20" s="162">
        <f t="shared" si="8"/>
        <v>0.1111111111111111</v>
      </c>
      <c r="X20" s="163">
        <v>29261.22</v>
      </c>
      <c r="Y20" s="164">
        <v>31663.93</v>
      </c>
      <c r="Z20" s="165">
        <f t="shared" si="9"/>
        <v>0.51571413633815444</v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9.9" customHeight="1" x14ac:dyDescent="0.25">
      <c r="A21" s="61" t="s">
        <v>35</v>
      </c>
      <c r="B21" s="161">
        <v>13</v>
      </c>
      <c r="C21" s="162">
        <f t="shared" si="0"/>
        <v>0.18840579710144928</v>
      </c>
      <c r="D21" s="163">
        <v>53738.02</v>
      </c>
      <c r="E21" s="164">
        <v>64972.490000000005</v>
      </c>
      <c r="F21" s="165">
        <f t="shared" si="1"/>
        <v>1.2409239403970918E-2</v>
      </c>
      <c r="G21" s="161">
        <v>1596</v>
      </c>
      <c r="H21" s="162">
        <f t="shared" si="2"/>
        <v>0.70870337477797518</v>
      </c>
      <c r="I21" s="163">
        <v>3234766.4600000032</v>
      </c>
      <c r="J21" s="164">
        <v>3755282.36</v>
      </c>
      <c r="K21" s="165">
        <f t="shared" si="3"/>
        <v>1.9714874020511721E-2</v>
      </c>
      <c r="L21" s="161">
        <v>267</v>
      </c>
      <c r="M21" s="162">
        <f t="shared" si="4"/>
        <v>0.71581769436997322</v>
      </c>
      <c r="N21" s="163">
        <v>469617.32000000012</v>
      </c>
      <c r="O21" s="164">
        <v>558888.58999999973</v>
      </c>
      <c r="P21" s="165">
        <f t="shared" si="5"/>
        <v>7.5797401347301938E-2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161">
        <v>16</v>
      </c>
      <c r="W21" s="162">
        <f t="shared" si="8"/>
        <v>0.88888888888888884</v>
      </c>
      <c r="X21" s="163">
        <v>25851.200000000004</v>
      </c>
      <c r="Y21" s="164">
        <v>29734.290000000005</v>
      </c>
      <c r="Z21" s="165">
        <f t="shared" si="9"/>
        <v>0.48428586366184562</v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6" customHeight="1" x14ac:dyDescent="0.25">
      <c r="A22" s="137" t="s">
        <v>51</v>
      </c>
      <c r="B22" s="132"/>
      <c r="C22" s="126" t="str">
        <f t="shared" ref="C22" si="12">IF(B22,B22/$B$23,"")</f>
        <v/>
      </c>
      <c r="D22" s="133"/>
      <c r="E22" s="134"/>
      <c r="F22" s="129" t="str">
        <f t="shared" si="1"/>
        <v/>
      </c>
      <c r="G22" s="132"/>
      <c r="H22" s="126" t="str">
        <f t="shared" ref="H22" si="13">IF(G22,G22/$G$23,"")</f>
        <v/>
      </c>
      <c r="I22" s="133"/>
      <c r="J22" s="134"/>
      <c r="K22" s="129" t="str">
        <f t="shared" ref="K22" si="14">IF(J22,J22/$J$23,"")</f>
        <v/>
      </c>
      <c r="L22" s="132"/>
      <c r="M22" s="126" t="str">
        <f t="shared" ref="M22" si="15">IF(L22,L22/$L$23,"")</f>
        <v/>
      </c>
      <c r="N22" s="133"/>
      <c r="O22" s="134"/>
      <c r="P22" s="129" t="str">
        <f t="shared" ref="P22" si="16">IF(O22,O22/$O$23,"")</f>
        <v/>
      </c>
      <c r="Q22" s="132"/>
      <c r="R22" s="126" t="str">
        <f t="shared" ref="R22" si="17">IF(Q22,Q22/$Q$23,"")</f>
        <v/>
      </c>
      <c r="S22" s="133"/>
      <c r="T22" s="134"/>
      <c r="U22" s="129" t="str">
        <f t="shared" si="7"/>
        <v/>
      </c>
      <c r="V22" s="132"/>
      <c r="W22" s="126" t="str">
        <f t="shared" ref="W22" si="18">IF(V22,V22/$V$23,"")</f>
        <v/>
      </c>
      <c r="X22" s="133"/>
      <c r="Y22" s="134"/>
      <c r="Z22" s="129" t="str">
        <f t="shared" ref="Z22" si="19">IF(Y22,Y22/$Y$23,"")</f>
        <v/>
      </c>
      <c r="AA22" s="132"/>
      <c r="AB22" s="53" t="str">
        <f t="shared" ref="AB22" si="20">IF(AA22,AA22/$AA$23,"")</f>
        <v/>
      </c>
      <c r="AC22" s="133"/>
      <c r="AD22" s="134"/>
      <c r="AE22" s="129" t="str">
        <f t="shared" ref="AE22" si="21">IF(AD22,AD22/$AD$23,"")</f>
        <v/>
      </c>
    </row>
    <row r="23" spans="1:31" ht="32.950000000000003" customHeight="1" thickBot="1" x14ac:dyDescent="0.4">
      <c r="A23" s="16" t="s">
        <v>0</v>
      </c>
      <c r="B23" s="24">
        <f t="shared" ref="B23:AE23" si="22">SUM(B13:B22)</f>
        <v>69</v>
      </c>
      <c r="C23" s="25">
        <f t="shared" si="22"/>
        <v>1</v>
      </c>
      <c r="D23" s="35">
        <f t="shared" si="22"/>
        <v>4330032.0999999996</v>
      </c>
      <c r="E23" s="35">
        <f t="shared" si="22"/>
        <v>5235815.66</v>
      </c>
      <c r="F23" s="26">
        <f t="shared" si="22"/>
        <v>0.99999999999999989</v>
      </c>
      <c r="G23" s="24">
        <f t="shared" si="22"/>
        <v>2252</v>
      </c>
      <c r="H23" s="25">
        <f t="shared" si="22"/>
        <v>1</v>
      </c>
      <c r="I23" s="35">
        <f t="shared" si="22"/>
        <v>158734604.62999997</v>
      </c>
      <c r="J23" s="35">
        <f t="shared" si="22"/>
        <v>190479652.87999988</v>
      </c>
      <c r="K23" s="26">
        <f t="shared" si="22"/>
        <v>1</v>
      </c>
      <c r="L23" s="24">
        <f t="shared" si="22"/>
        <v>373</v>
      </c>
      <c r="M23" s="25">
        <f t="shared" si="22"/>
        <v>1</v>
      </c>
      <c r="N23" s="35">
        <f t="shared" si="22"/>
        <v>6104652.3800000008</v>
      </c>
      <c r="O23" s="35">
        <f t="shared" si="22"/>
        <v>7373453.1799999997</v>
      </c>
      <c r="P23" s="26">
        <f t="shared" si="22"/>
        <v>1</v>
      </c>
      <c r="Q23" s="24">
        <f t="shared" si="22"/>
        <v>2</v>
      </c>
      <c r="R23" s="25">
        <f t="shared" si="22"/>
        <v>1</v>
      </c>
      <c r="S23" s="35">
        <f t="shared" si="22"/>
        <v>3093.36</v>
      </c>
      <c r="T23" s="35">
        <f t="shared" si="22"/>
        <v>3093.36</v>
      </c>
      <c r="U23" s="26">
        <f t="shared" si="22"/>
        <v>1</v>
      </c>
      <c r="V23" s="24">
        <f t="shared" si="22"/>
        <v>18</v>
      </c>
      <c r="W23" s="25">
        <f t="shared" si="22"/>
        <v>1</v>
      </c>
      <c r="X23" s="35">
        <f t="shared" si="22"/>
        <v>55112.420000000006</v>
      </c>
      <c r="Y23" s="35">
        <f t="shared" si="22"/>
        <v>61398.22</v>
      </c>
      <c r="Z23" s="26">
        <f t="shared" si="22"/>
        <v>1</v>
      </c>
      <c r="AA23" s="24">
        <f t="shared" si="22"/>
        <v>0</v>
      </c>
      <c r="AB23" s="25">
        <f t="shared" si="22"/>
        <v>0</v>
      </c>
      <c r="AC23" s="35">
        <f t="shared" si="22"/>
        <v>0</v>
      </c>
      <c r="AD23" s="35">
        <f t="shared" si="22"/>
        <v>0</v>
      </c>
      <c r="AE23" s="26">
        <f t="shared" si="22"/>
        <v>0</v>
      </c>
    </row>
    <row r="24" spans="1:31" s="2" customFormat="1" ht="18.7" customHeight="1" x14ac:dyDescent="0.35">
      <c r="B24" s="4"/>
      <c r="H24" s="4"/>
      <c r="N24" s="4"/>
    </row>
    <row r="25" spans="1:31" s="67" customFormat="1" ht="48.1" customHeight="1" x14ac:dyDescent="0.25">
      <c r="A25" s="197" t="s">
        <v>53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93" t="s">
        <v>36</v>
      </c>
      <c r="B26" s="193"/>
      <c r="C26" s="193"/>
      <c r="D26" s="193"/>
      <c r="E26" s="193"/>
      <c r="F26" s="193"/>
      <c r="G26" s="193"/>
      <c r="H26" s="193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5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5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4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25">
      <c r="A30" s="174" t="s">
        <v>10</v>
      </c>
      <c r="B30" s="179" t="s">
        <v>17</v>
      </c>
      <c r="C30" s="180"/>
      <c r="D30" s="180"/>
      <c r="E30" s="180"/>
      <c r="F30" s="181"/>
      <c r="G30" s="2"/>
      <c r="J30" s="185" t="s">
        <v>15</v>
      </c>
      <c r="K30" s="186"/>
      <c r="L30" s="179" t="s">
        <v>16</v>
      </c>
      <c r="M30" s="180"/>
      <c r="N30" s="180"/>
      <c r="O30" s="180"/>
      <c r="P30" s="181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">
      <c r="A31" s="175"/>
      <c r="B31" s="194"/>
      <c r="C31" s="195"/>
      <c r="D31" s="195"/>
      <c r="E31" s="195"/>
      <c r="F31" s="196"/>
      <c r="G31" s="2"/>
      <c r="J31" s="187"/>
      <c r="K31" s="188"/>
      <c r="L31" s="182"/>
      <c r="M31" s="183"/>
      <c r="N31" s="183"/>
      <c r="O31" s="183"/>
      <c r="P31" s="184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">
      <c r="A32" s="176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89"/>
      <c r="K32" s="190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35">
      <c r="A33" s="13" t="s">
        <v>25</v>
      </c>
      <c r="B33" s="42">
        <f t="shared" ref="B33:B42" si="23">B13+G13+L13+Q13+AA13+V13</f>
        <v>81</v>
      </c>
      <c r="C33" s="37">
        <f t="shared" ref="C33:C42" si="24">IF(B33,B33/$B$43,"")</f>
        <v>2.9845246868091379E-2</v>
      </c>
      <c r="D33" s="43">
        <f t="shared" ref="D33:D42" si="25">D13+I13+N13+S13+AC13+X13</f>
        <v>151845668.32999998</v>
      </c>
      <c r="E33" s="44">
        <f t="shared" ref="E33:E42" si="26">E13+J13+O13+T13+AD13+Y13</f>
        <v>182422065.40999991</v>
      </c>
      <c r="F33" s="54">
        <f t="shared" ref="F33:F42" si="27">IF(E33,E33/$E$43,"")</f>
        <v>0.89795225414506985</v>
      </c>
      <c r="J33" s="220" t="s">
        <v>3</v>
      </c>
      <c r="K33" s="221"/>
      <c r="L33" s="17">
        <f>B23</f>
        <v>69</v>
      </c>
      <c r="M33" s="37">
        <f t="shared" ref="M33:M38" si="28">IF(L33,L33/$L$39,"")</f>
        <v>2.5423728813559324E-2</v>
      </c>
      <c r="N33" s="40">
        <f>D23</f>
        <v>4330032.0999999996</v>
      </c>
      <c r="O33" s="40">
        <f>E23</f>
        <v>5235815.66</v>
      </c>
      <c r="P33" s="57">
        <f t="shared" ref="P33:P38" si="29">IF(O33,O33/$O$39,"")</f>
        <v>2.5772718139213283E-2</v>
      </c>
    </row>
    <row r="34" spans="1:33" s="2" customFormat="1" ht="30.1" customHeight="1" x14ac:dyDescent="0.35">
      <c r="A34" s="14" t="s">
        <v>18</v>
      </c>
      <c r="B34" s="45">
        <f t="shared" si="23"/>
        <v>1</v>
      </c>
      <c r="C34" s="37">
        <f t="shared" si="24"/>
        <v>3.6845983787767134E-4</v>
      </c>
      <c r="D34" s="46">
        <f t="shared" si="25"/>
        <v>16649.66</v>
      </c>
      <c r="E34" s="47">
        <f t="shared" si="26"/>
        <v>20146.09</v>
      </c>
      <c r="F34" s="54">
        <f t="shared" si="27"/>
        <v>9.9166879220729349E-5</v>
      </c>
      <c r="J34" s="216" t="s">
        <v>1</v>
      </c>
      <c r="K34" s="217"/>
      <c r="L34" s="6">
        <f>G23</f>
        <v>2252</v>
      </c>
      <c r="M34" s="37">
        <f t="shared" si="28"/>
        <v>0.8297715549005158</v>
      </c>
      <c r="N34" s="41">
        <f>I23</f>
        <v>158734604.62999997</v>
      </c>
      <c r="O34" s="41">
        <f>J23</f>
        <v>190479652.87999988</v>
      </c>
      <c r="P34" s="57">
        <f t="shared" si="29"/>
        <v>0.93761482903915339</v>
      </c>
    </row>
    <row r="35" spans="1:33" ht="30.1" customHeight="1" x14ac:dyDescent="0.35">
      <c r="A35" s="14" t="s">
        <v>19</v>
      </c>
      <c r="B35" s="45">
        <f t="shared" si="23"/>
        <v>0</v>
      </c>
      <c r="C35" s="37" t="str">
        <f t="shared" si="24"/>
        <v/>
      </c>
      <c r="D35" s="46">
        <f t="shared" si="25"/>
        <v>0</v>
      </c>
      <c r="E35" s="47">
        <f t="shared" si="26"/>
        <v>0</v>
      </c>
      <c r="F35" s="54" t="str">
        <f t="shared" si="27"/>
        <v/>
      </c>
      <c r="G35" s="2"/>
      <c r="J35" s="216" t="s">
        <v>2</v>
      </c>
      <c r="K35" s="217"/>
      <c r="L35" s="6">
        <f>L23</f>
        <v>373</v>
      </c>
      <c r="M35" s="37">
        <f t="shared" si="28"/>
        <v>0.13743551952837141</v>
      </c>
      <c r="N35" s="41">
        <f>N23</f>
        <v>6104652.3800000008</v>
      </c>
      <c r="O35" s="41">
        <f>O23</f>
        <v>7373453.1799999997</v>
      </c>
      <c r="P35" s="57">
        <f t="shared" si="29"/>
        <v>3.6295000217946148E-2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35">
      <c r="A36" s="14" t="s">
        <v>26</v>
      </c>
      <c r="B36" s="45">
        <f t="shared" si="23"/>
        <v>0</v>
      </c>
      <c r="C36" s="37" t="str">
        <f t="shared" si="24"/>
        <v/>
      </c>
      <c r="D36" s="46">
        <f t="shared" si="25"/>
        <v>0</v>
      </c>
      <c r="E36" s="47">
        <f t="shared" si="26"/>
        <v>0</v>
      </c>
      <c r="F36" s="54" t="str">
        <f t="shared" si="27"/>
        <v/>
      </c>
      <c r="G36" s="2"/>
      <c r="J36" s="216" t="s">
        <v>34</v>
      </c>
      <c r="K36" s="217"/>
      <c r="L36" s="6">
        <f>Q23</f>
        <v>2</v>
      </c>
      <c r="M36" s="37">
        <f t="shared" si="28"/>
        <v>7.3691967575534268E-4</v>
      </c>
      <c r="N36" s="41">
        <f>S23</f>
        <v>3093.36</v>
      </c>
      <c r="O36" s="41">
        <f>T23</f>
        <v>3093.36</v>
      </c>
      <c r="P36" s="57">
        <f t="shared" si="29"/>
        <v>1.5226719304154571E-5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23"/>
        <v>0</v>
      </c>
      <c r="C37" s="37" t="str">
        <f t="shared" si="24"/>
        <v/>
      </c>
      <c r="D37" s="46">
        <f t="shared" si="25"/>
        <v>0</v>
      </c>
      <c r="E37" s="73">
        <f t="shared" si="26"/>
        <v>0</v>
      </c>
      <c r="F37" s="54" t="str">
        <f t="shared" si="27"/>
        <v/>
      </c>
      <c r="G37" s="2"/>
      <c r="J37" s="216" t="s">
        <v>5</v>
      </c>
      <c r="K37" s="217"/>
      <c r="L37" s="6">
        <f>V23</f>
        <v>18</v>
      </c>
      <c r="M37" s="37">
        <f t="shared" si="28"/>
        <v>6.6322770817980837E-3</v>
      </c>
      <c r="N37" s="41">
        <f>X23</f>
        <v>55112.420000000006</v>
      </c>
      <c r="O37" s="41">
        <f>Y23</f>
        <v>61398.22</v>
      </c>
      <c r="P37" s="57">
        <f t="shared" si="29"/>
        <v>3.0222588438291346E-4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35">
      <c r="A38" s="15" t="s">
        <v>33</v>
      </c>
      <c r="B38" s="48">
        <f t="shared" si="23"/>
        <v>3</v>
      </c>
      <c r="C38" s="37">
        <f t="shared" si="24"/>
        <v>1.105379513633014E-3</v>
      </c>
      <c r="D38" s="46">
        <f t="shared" si="25"/>
        <v>734943.64</v>
      </c>
      <c r="E38" s="73">
        <f t="shared" si="26"/>
        <v>889281.8</v>
      </c>
      <c r="F38" s="54">
        <f t="shared" si="27"/>
        <v>4.3773903945526303E-3</v>
      </c>
      <c r="G38" s="2"/>
      <c r="J38" s="216" t="s">
        <v>4</v>
      </c>
      <c r="K38" s="217"/>
      <c r="L38" s="6">
        <f>AA23</f>
        <v>0</v>
      </c>
      <c r="M38" s="37" t="str">
        <f t="shared" si="28"/>
        <v/>
      </c>
      <c r="N38" s="41">
        <f>AC23</f>
        <v>0</v>
      </c>
      <c r="O38" s="41">
        <f>AD23</f>
        <v>0</v>
      </c>
      <c r="P38" s="57" t="str">
        <f t="shared" si="29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4">
      <c r="A39" s="15" t="s">
        <v>28</v>
      </c>
      <c r="B39" s="45">
        <f t="shared" si="23"/>
        <v>59</v>
      </c>
      <c r="C39" s="37">
        <f t="shared" si="24"/>
        <v>2.1739130434782608E-2</v>
      </c>
      <c r="D39" s="46">
        <f t="shared" si="25"/>
        <v>7597539.0199999996</v>
      </c>
      <c r="E39" s="74">
        <f t="shared" si="26"/>
        <v>9150047.2300000004</v>
      </c>
      <c r="F39" s="54">
        <f t="shared" si="27"/>
        <v>4.5040086117027131E-2</v>
      </c>
      <c r="G39" s="2"/>
      <c r="J39" s="218" t="s">
        <v>0</v>
      </c>
      <c r="K39" s="219"/>
      <c r="L39" s="11">
        <f>SUM(L33:L38)</f>
        <v>2714</v>
      </c>
      <c r="M39" s="25">
        <f>SUM(M33:M38)</f>
        <v>0.99999999999999989</v>
      </c>
      <c r="N39" s="38">
        <f>SUM(N33:N38)</f>
        <v>169227494.88999996</v>
      </c>
      <c r="O39" s="39">
        <f>SUM(O33:O38)</f>
        <v>203153413.29999989</v>
      </c>
      <c r="P39" s="58">
        <f>SUM(P33:P38)</f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35">
      <c r="A40" s="60" t="s">
        <v>29</v>
      </c>
      <c r="B40" s="45">
        <f t="shared" si="23"/>
        <v>678</v>
      </c>
      <c r="C40" s="37">
        <f t="shared" si="24"/>
        <v>0.24981577008106118</v>
      </c>
      <c r="D40" s="46">
        <f t="shared" si="25"/>
        <v>5248721.2399999993</v>
      </c>
      <c r="E40" s="74">
        <f t="shared" si="26"/>
        <v>6262995.0399999982</v>
      </c>
      <c r="F40" s="54">
        <f t="shared" si="27"/>
        <v>3.0828893978519244E-2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23"/>
        <v>1892</v>
      </c>
      <c r="C41" s="37">
        <f t="shared" si="24"/>
        <v>0.69712601326455415</v>
      </c>
      <c r="D41" s="46">
        <f t="shared" si="25"/>
        <v>3783973.0000000037</v>
      </c>
      <c r="E41" s="47">
        <f t="shared" si="26"/>
        <v>4408877.7299999995</v>
      </c>
      <c r="F41" s="54">
        <f t="shared" si="27"/>
        <v>2.1702208485610525E-2</v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.1" customHeight="1" x14ac:dyDescent="0.25">
      <c r="A42" s="137" t="s">
        <v>51</v>
      </c>
      <c r="B42" s="45">
        <f t="shared" si="23"/>
        <v>0</v>
      </c>
      <c r="C42" s="37" t="str">
        <f t="shared" si="24"/>
        <v/>
      </c>
      <c r="D42" s="46">
        <f t="shared" si="25"/>
        <v>0</v>
      </c>
      <c r="E42" s="47">
        <f t="shared" si="26"/>
        <v>0</v>
      </c>
      <c r="F42" s="54" t="str">
        <f t="shared" si="27"/>
        <v/>
      </c>
      <c r="G42" s="69"/>
      <c r="H42" s="69"/>
      <c r="I42" s="68"/>
      <c r="J42" s="68"/>
      <c r="K42" s="68"/>
      <c r="L42" s="144"/>
      <c r="M42" s="65"/>
      <c r="N42" s="66"/>
      <c r="O42" s="66"/>
      <c r="P42" s="68"/>
      <c r="Q42" s="68"/>
      <c r="R42" s="144"/>
      <c r="S42" s="66"/>
      <c r="T42" s="66"/>
      <c r="U42" s="66"/>
      <c r="V42" s="68"/>
      <c r="W42" s="68"/>
      <c r="X42" s="144"/>
      <c r="Y42" s="67"/>
      <c r="Z42" s="67"/>
      <c r="AA42" s="67"/>
      <c r="AB42" s="67"/>
      <c r="AC42" s="68"/>
      <c r="AD42" s="68"/>
      <c r="AE42" s="144"/>
    </row>
    <row r="43" spans="1:33" s="71" customFormat="1" ht="30.1" customHeight="1" thickBot="1" x14ac:dyDescent="0.4">
      <c r="A43" s="10" t="s">
        <v>0</v>
      </c>
      <c r="B43" s="49">
        <f>SUM(B33:B42)</f>
        <v>2714</v>
      </c>
      <c r="C43" s="50">
        <f>SUM(C33:C42)</f>
        <v>1</v>
      </c>
      <c r="D43" s="51">
        <f>SUM(D33:D42)</f>
        <v>169227494.88999999</v>
      </c>
      <c r="E43" s="51">
        <f>SUM(E33:E42)</f>
        <v>203153413.29999989</v>
      </c>
      <c r="F43" s="52">
        <f>SUM(F33:F42)</f>
        <v>1.0000000000000002</v>
      </c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76"/>
      <c r="V43" s="68"/>
      <c r="W43" s="68"/>
      <c r="X43" s="79"/>
      <c r="Y43" s="67"/>
      <c r="Z43" s="67"/>
      <c r="AA43" s="67"/>
      <c r="AB43" s="67"/>
      <c r="AC43" s="68"/>
      <c r="AD43" s="68"/>
      <c r="AE43" s="79"/>
    </row>
    <row r="44" spans="1:33" ht="36" customHeight="1" x14ac:dyDescent="0.35">
      <c r="A44" s="79"/>
      <c r="B44" s="79"/>
      <c r="C44" s="79"/>
      <c r="D44" s="79"/>
      <c r="E44" s="79"/>
      <c r="F44" s="79"/>
      <c r="G44" s="2"/>
      <c r="H44" s="4"/>
      <c r="I44" s="2"/>
      <c r="J44" s="2"/>
      <c r="K44" s="2"/>
      <c r="L44" s="2"/>
      <c r="M44" s="2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2" customFormat="1" ht="23.1" customHeight="1" x14ac:dyDescent="0.35">
      <c r="B45" s="4"/>
      <c r="H45" s="4"/>
      <c r="N45" s="4"/>
    </row>
    <row r="46" spans="1:33" s="2" customFormat="1" ht="14.45" x14ac:dyDescent="0.35">
      <c r="B46" s="4"/>
      <c r="H46" s="4"/>
      <c r="N46" s="4"/>
    </row>
    <row r="47" spans="1:33" s="2" customFormat="1" ht="14.45" x14ac:dyDescent="0.35">
      <c r="B47" s="4"/>
      <c r="H47" s="4"/>
      <c r="N47" s="4"/>
    </row>
    <row r="48" spans="1:33" s="2" customFormat="1" ht="14.45" x14ac:dyDescent="0.35">
      <c r="B48" s="4"/>
      <c r="H48" s="4"/>
      <c r="N48" s="4"/>
    </row>
    <row r="49" spans="2:14" s="2" customFormat="1" ht="14.45" x14ac:dyDescent="0.35">
      <c r="B49" s="4"/>
      <c r="H49" s="4"/>
      <c r="N49" s="4"/>
    </row>
    <row r="50" spans="2:14" s="2" customFormat="1" ht="14.45" x14ac:dyDescent="0.35">
      <c r="B50" s="4"/>
      <c r="H50" s="4"/>
      <c r="N50" s="4"/>
    </row>
    <row r="51" spans="2:14" s="2" customFormat="1" ht="14.45" x14ac:dyDescent="0.35">
      <c r="B51" s="4"/>
      <c r="H51" s="4"/>
      <c r="N51" s="4"/>
    </row>
    <row r="52" spans="2:14" s="2" customFormat="1" ht="14.45" x14ac:dyDescent="0.35">
      <c r="B52" s="4"/>
      <c r="H52" s="4"/>
      <c r="N52" s="4"/>
    </row>
    <row r="53" spans="2:14" s="2" customFormat="1" ht="14.45" x14ac:dyDescent="0.35">
      <c r="B53" s="4"/>
      <c r="H53" s="4"/>
      <c r="N53" s="4"/>
    </row>
    <row r="54" spans="2:14" s="2" customFormat="1" ht="14.45" x14ac:dyDescent="0.35">
      <c r="B54" s="4"/>
      <c r="H54" s="4"/>
      <c r="N54" s="4"/>
    </row>
    <row r="55" spans="2:14" s="2" customFormat="1" ht="14.45" x14ac:dyDescent="0.35">
      <c r="B55" s="4"/>
      <c r="H55" s="4"/>
      <c r="N55" s="4"/>
    </row>
    <row r="56" spans="2:14" s="2" customFormat="1" ht="14.45" x14ac:dyDescent="0.35">
      <c r="B56" s="4"/>
      <c r="H56" s="4"/>
      <c r="N56" s="4"/>
    </row>
    <row r="57" spans="2:14" s="2" customFormat="1" ht="14.45" x14ac:dyDescent="0.35">
      <c r="B57" s="4"/>
      <c r="H57" s="4"/>
      <c r="N57" s="4"/>
    </row>
    <row r="58" spans="2:14" s="2" customFormat="1" ht="14.45" x14ac:dyDescent="0.35">
      <c r="B58" s="4"/>
      <c r="H58" s="4"/>
      <c r="N58" s="4"/>
    </row>
    <row r="59" spans="2:14" s="2" customFormat="1" ht="14.45" x14ac:dyDescent="0.35">
      <c r="B59" s="4"/>
      <c r="H59" s="4"/>
      <c r="N59" s="4"/>
    </row>
    <row r="60" spans="2:14" s="2" customFormat="1" ht="14.45" x14ac:dyDescent="0.35">
      <c r="B60" s="4"/>
      <c r="H60" s="4"/>
      <c r="N60" s="4"/>
    </row>
    <row r="61" spans="2:14" s="2" customFormat="1" ht="14.45" x14ac:dyDescent="0.35">
      <c r="B61" s="4"/>
      <c r="H61" s="4"/>
      <c r="N61" s="4"/>
    </row>
    <row r="62" spans="2:14" s="2" customFormat="1" ht="14.45" x14ac:dyDescent="0.35">
      <c r="B62" s="4"/>
      <c r="H62" s="4"/>
      <c r="N62" s="4"/>
    </row>
    <row r="63" spans="2:14" s="2" customFormat="1" ht="14.45" x14ac:dyDescent="0.35">
      <c r="B63" s="4"/>
      <c r="H63" s="4"/>
      <c r="N63" s="4"/>
    </row>
    <row r="64" spans="2:14" s="2" customFormat="1" ht="14.45" x14ac:dyDescent="0.3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H102" s="4"/>
      <c r="N102" s="4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  <row r="105" spans="2:21" s="2" customFormat="1" x14ac:dyDescent="0.25">
      <c r="B105" s="4"/>
      <c r="F105" s="3"/>
      <c r="G105" s="3"/>
      <c r="H105" s="5"/>
      <c r="I105" s="3"/>
      <c r="J105" s="3"/>
      <c r="K105" s="3"/>
      <c r="L105" s="3"/>
      <c r="M105" s="3"/>
      <c r="N105" s="5"/>
      <c r="O105" s="3"/>
      <c r="P105" s="3"/>
      <c r="Q105" s="3"/>
      <c r="R105" s="3"/>
      <c r="S105" s="3"/>
      <c r="T105" s="3"/>
      <c r="U105" s="3"/>
    </row>
  </sheetData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19" zoomScale="80" zoomScaleNormal="80" workbookViewId="0">
      <selection activeCell="L14" sqref="L14:P14"/>
    </sheetView>
  </sheetViews>
  <sheetFormatPr defaultColWidth="9.125" defaultRowHeight="14.3" x14ac:dyDescent="0.25"/>
  <cols>
    <col min="1" max="1" width="26.125" style="3" customWidth="1"/>
    <col min="2" max="2" width="11.5" style="5" customWidth="1"/>
    <col min="3" max="3" width="10.625" style="3" customWidth="1"/>
    <col min="4" max="4" width="19.125" style="3" customWidth="1"/>
    <col min="5" max="5" width="19.5" style="3" customWidth="1"/>
    <col min="6" max="6" width="11.5" style="3" customWidth="1"/>
    <col min="7" max="7" width="9.1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1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5">
      <c r="B4" s="4"/>
      <c r="H4" s="4"/>
      <c r="N4" s="4"/>
    </row>
    <row r="5" spans="1:31" s="2" customFormat="1" ht="30.75" customHeight="1" x14ac:dyDescent="0.25">
      <c r="A5" s="8" t="s">
        <v>12</v>
      </c>
      <c r="B5" s="4"/>
      <c r="H5" s="4"/>
      <c r="N5" s="4"/>
    </row>
    <row r="6" spans="1:31" s="2" customFormat="1" ht="6.8" customHeight="1" x14ac:dyDescent="0.35">
      <c r="A6" s="1"/>
      <c r="B6" s="4"/>
      <c r="H6" s="4"/>
      <c r="N6" s="4"/>
    </row>
    <row r="7" spans="1:31" s="2" customFormat="1" ht="24.8" customHeight="1" x14ac:dyDescent="0.25">
      <c r="A7" s="7" t="s">
        <v>46</v>
      </c>
      <c r="B7" s="77" t="s">
        <v>39</v>
      </c>
      <c r="C7" s="62"/>
      <c r="D7" s="62"/>
      <c r="E7" s="62"/>
      <c r="F7" s="62"/>
      <c r="G7" s="63"/>
      <c r="H7" s="123" t="s">
        <v>50</v>
      </c>
      <c r="J7" s="62"/>
      <c r="K7" s="62"/>
      <c r="L7" s="62"/>
      <c r="N7" s="4"/>
      <c r="P7" s="62"/>
      <c r="Q7" s="62"/>
      <c r="R7" s="62"/>
      <c r="V7" s="62"/>
      <c r="W7" s="62"/>
      <c r="X7" s="62"/>
      <c r="AC7" s="62"/>
      <c r="AD7" s="62"/>
      <c r="AE7" s="62"/>
    </row>
    <row r="8" spans="1:31" s="2" customFormat="1" ht="34.5" customHeight="1" x14ac:dyDescent="0.25">
      <c r="A8" s="7" t="s">
        <v>11</v>
      </c>
      <c r="B8" s="78" t="s">
        <v>49</v>
      </c>
      <c r="C8" s="64"/>
      <c r="D8" s="64"/>
      <c r="E8" s="64"/>
      <c r="F8" s="64"/>
      <c r="G8" s="56"/>
      <c r="H8" s="56"/>
      <c r="I8" s="56"/>
      <c r="J8" s="56"/>
      <c r="K8" s="56"/>
      <c r="L8" s="7"/>
      <c r="N8" s="4"/>
      <c r="R8" s="7"/>
      <c r="X8" s="7"/>
      <c r="AE8" s="7"/>
    </row>
    <row r="9" spans="1:31" ht="20.05" customHeight="1" thickBot="1" x14ac:dyDescent="0.4">
      <c r="A9" s="2"/>
      <c r="B9" s="4"/>
      <c r="C9" s="2"/>
      <c r="D9" s="2"/>
      <c r="E9" s="2"/>
      <c r="F9" s="2"/>
      <c r="G9" s="2"/>
      <c r="H9" s="4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9.1" customHeight="1" thickBot="1" x14ac:dyDescent="0.4">
      <c r="A10" s="2"/>
      <c r="B10" s="198" t="s">
        <v>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200"/>
    </row>
    <row r="11" spans="1:31" ht="30.1" customHeight="1" thickBot="1" x14ac:dyDescent="0.3">
      <c r="A11" s="191" t="s">
        <v>10</v>
      </c>
      <c r="B11" s="201" t="s">
        <v>3</v>
      </c>
      <c r="C11" s="202"/>
      <c r="D11" s="202"/>
      <c r="E11" s="202"/>
      <c r="F11" s="203"/>
      <c r="G11" s="204" t="s">
        <v>1</v>
      </c>
      <c r="H11" s="205"/>
      <c r="I11" s="205"/>
      <c r="J11" s="205"/>
      <c r="K11" s="206"/>
      <c r="L11" s="177" t="s">
        <v>2</v>
      </c>
      <c r="M11" s="178"/>
      <c r="N11" s="178"/>
      <c r="O11" s="178"/>
      <c r="P11" s="178"/>
      <c r="Q11" s="207" t="s">
        <v>34</v>
      </c>
      <c r="R11" s="208"/>
      <c r="S11" s="208"/>
      <c r="T11" s="208"/>
      <c r="U11" s="209"/>
      <c r="V11" s="213" t="s">
        <v>5</v>
      </c>
      <c r="W11" s="214"/>
      <c r="X11" s="214"/>
      <c r="Y11" s="214"/>
      <c r="Z11" s="215"/>
      <c r="AA11" s="210" t="s">
        <v>4</v>
      </c>
      <c r="AB11" s="211"/>
      <c r="AC11" s="211"/>
      <c r="AD11" s="211"/>
      <c r="AE11" s="212"/>
    </row>
    <row r="12" spans="1:31" ht="39.1" customHeight="1" thickBot="1" x14ac:dyDescent="0.3">
      <c r="A12" s="192"/>
      <c r="B12" s="18" t="s">
        <v>7</v>
      </c>
      <c r="C12" s="19" t="s">
        <v>8</v>
      </c>
      <c r="D12" s="20" t="s">
        <v>23</v>
      </c>
      <c r="E12" s="21" t="s">
        <v>24</v>
      </c>
      <c r="F12" s="22" t="s">
        <v>13</v>
      </c>
      <c r="G12" s="23" t="s">
        <v>7</v>
      </c>
      <c r="H12" s="19" t="s">
        <v>8</v>
      </c>
      <c r="I12" s="20" t="s">
        <v>23</v>
      </c>
      <c r="J12" s="21" t="s">
        <v>22</v>
      </c>
      <c r="K12" s="22" t="s">
        <v>13</v>
      </c>
      <c r="L12" s="23" t="s">
        <v>7</v>
      </c>
      <c r="M12" s="19" t="s">
        <v>8</v>
      </c>
      <c r="N12" s="20" t="s">
        <v>23</v>
      </c>
      <c r="O12" s="21" t="s">
        <v>20</v>
      </c>
      <c r="P12" s="22" t="s">
        <v>13</v>
      </c>
      <c r="Q12" s="23" t="s">
        <v>7</v>
      </c>
      <c r="R12" s="19" t="s">
        <v>8</v>
      </c>
      <c r="S12" s="20" t="s">
        <v>21</v>
      </c>
      <c r="T12" s="21" t="s">
        <v>22</v>
      </c>
      <c r="U12" s="141" t="s">
        <v>13</v>
      </c>
      <c r="V12" s="18" t="s">
        <v>7</v>
      </c>
      <c r="W12" s="19" t="s">
        <v>8</v>
      </c>
      <c r="X12" s="20" t="s">
        <v>21</v>
      </c>
      <c r="Y12" s="21" t="s">
        <v>22</v>
      </c>
      <c r="Z12" s="22" t="s">
        <v>13</v>
      </c>
      <c r="AA12" s="18" t="s">
        <v>7</v>
      </c>
      <c r="AB12" s="19" t="s">
        <v>8</v>
      </c>
      <c r="AC12" s="20" t="s">
        <v>21</v>
      </c>
      <c r="AD12" s="21" t="s">
        <v>22</v>
      </c>
      <c r="AE12" s="22" t="s">
        <v>13</v>
      </c>
    </row>
    <row r="13" spans="1:31" s="130" customFormat="1" ht="36" customHeight="1" x14ac:dyDescent="0.35">
      <c r="A13" s="124" t="s">
        <v>25</v>
      </c>
      <c r="B13" s="167">
        <v>7</v>
      </c>
      <c r="C13" s="162">
        <f t="shared" ref="C13:C21" si="0">IF(B13,B13/$B$23,"")</f>
        <v>6.6666666666666666E-2</v>
      </c>
      <c r="D13" s="168">
        <v>2687531.4299999997</v>
      </c>
      <c r="E13" s="169">
        <v>3251913.02</v>
      </c>
      <c r="F13" s="165">
        <f t="shared" ref="F13:F22" si="1">IF(E13,E13/$E$23,"")</f>
        <v>0.50176963391766083</v>
      </c>
      <c r="G13" s="167">
        <v>28</v>
      </c>
      <c r="H13" s="162">
        <f t="shared" ref="H13:H21" si="2">IF(G13,G13/$G$23,"")</f>
        <v>1.9060585432266849E-2</v>
      </c>
      <c r="I13" s="168">
        <v>17194658.789999999</v>
      </c>
      <c r="J13" s="169">
        <v>20346593.379999999</v>
      </c>
      <c r="K13" s="165">
        <f t="shared" ref="K13:K21" si="3">IF(J13,J13/$J$23,"")</f>
        <v>0.66141708287803069</v>
      </c>
      <c r="L13" s="167">
        <v>2</v>
      </c>
      <c r="M13" s="162">
        <f t="shared" ref="M13:M21" si="4">IF(L13,L13/$L$23,"")</f>
        <v>7.5471698113207548E-3</v>
      </c>
      <c r="N13" s="168">
        <v>189190.96</v>
      </c>
      <c r="O13" s="169">
        <v>228921.06</v>
      </c>
      <c r="P13" s="165">
        <f t="shared" ref="P13:P21" si="5">IF(O13,O13/$O$23,"")</f>
        <v>5.5094213315892974E-2</v>
      </c>
      <c r="Q13" s="167">
        <v>1</v>
      </c>
      <c r="R13" s="162">
        <f t="shared" ref="R13:R21" si="6">IF(Q13,Q13/$Q$23,"")</f>
        <v>1</v>
      </c>
      <c r="S13" s="168">
        <v>457970.55</v>
      </c>
      <c r="T13" s="169">
        <v>457970.55</v>
      </c>
      <c r="U13" s="170">
        <f t="shared" ref="U13:U22" si="7">IF(T13,T13/$T$23,"")</f>
        <v>1</v>
      </c>
      <c r="V13" s="171"/>
      <c r="W13" s="126" t="str">
        <f t="shared" ref="W13:W21" si="8">IF(V13,V13/$V$23,"")</f>
        <v/>
      </c>
      <c r="X13" s="127"/>
      <c r="Y13" s="128"/>
      <c r="Z13" s="129" t="str">
        <f t="shared" ref="Z13:Z21" si="9">IF(Y13,Y13/$Y$23,"")</f>
        <v/>
      </c>
      <c r="AA13" s="125"/>
      <c r="AB13" s="126" t="str">
        <f t="shared" ref="AB13:AB21" si="10">IF(AA13,AA13/$AA$23,"")</f>
        <v/>
      </c>
      <c r="AC13" s="127"/>
      <c r="AD13" s="128"/>
      <c r="AE13" s="129" t="str">
        <f t="shared" ref="AE13:AE21" si="11">IF(AD13,AD13/$AD$23,"")</f>
        <v/>
      </c>
    </row>
    <row r="14" spans="1:31" s="130" customFormat="1" ht="36" customHeight="1" x14ac:dyDescent="0.35">
      <c r="A14" s="131" t="s">
        <v>18</v>
      </c>
      <c r="B14" s="161">
        <v>4</v>
      </c>
      <c r="C14" s="162">
        <f t="shared" si="0"/>
        <v>3.8095238095238099E-2</v>
      </c>
      <c r="D14" s="163">
        <v>357720.81999999995</v>
      </c>
      <c r="E14" s="164">
        <v>432842.19000000006</v>
      </c>
      <c r="F14" s="165">
        <f t="shared" si="1"/>
        <v>6.6787477366297643E-2</v>
      </c>
      <c r="G14" s="161">
        <v>5</v>
      </c>
      <c r="H14" s="162">
        <f t="shared" si="2"/>
        <v>3.4036759700476512E-3</v>
      </c>
      <c r="I14" s="163">
        <v>230461.65</v>
      </c>
      <c r="J14" s="164">
        <v>278858.59999999998</v>
      </c>
      <c r="K14" s="165">
        <f t="shared" si="3"/>
        <v>9.0649986610904388E-3</v>
      </c>
      <c r="L14" s="161">
        <v>2</v>
      </c>
      <c r="M14" s="162">
        <f t="shared" si="4"/>
        <v>7.5471698113207548E-3</v>
      </c>
      <c r="N14" s="163">
        <v>125000</v>
      </c>
      <c r="O14" s="164">
        <v>151250</v>
      </c>
      <c r="P14" s="165">
        <f t="shared" si="5"/>
        <v>3.6401193337252648E-2</v>
      </c>
      <c r="Q14" s="132"/>
      <c r="R14" s="126" t="str">
        <f t="shared" si="6"/>
        <v/>
      </c>
      <c r="S14" s="133"/>
      <c r="T14" s="134"/>
      <c r="U14" s="142" t="str">
        <f t="shared" si="7"/>
        <v/>
      </c>
      <c r="V14" s="139"/>
      <c r="W14" s="126" t="str">
        <f t="shared" si="8"/>
        <v/>
      </c>
      <c r="X14" s="133"/>
      <c r="Y14" s="134"/>
      <c r="Z14" s="129" t="str">
        <f t="shared" si="9"/>
        <v/>
      </c>
      <c r="AA14" s="132"/>
      <c r="AB14" s="126" t="str">
        <f t="shared" si="10"/>
        <v/>
      </c>
      <c r="AC14" s="133"/>
      <c r="AD14" s="134"/>
      <c r="AE14" s="129" t="str">
        <f t="shared" si="11"/>
        <v/>
      </c>
    </row>
    <row r="15" spans="1:31" s="130" customFormat="1" ht="36" customHeight="1" x14ac:dyDescent="0.35">
      <c r="A15" s="131" t="s">
        <v>19</v>
      </c>
      <c r="B15" s="161">
        <v>2</v>
      </c>
      <c r="C15" s="162">
        <f t="shared" si="0"/>
        <v>1.9047619047619049E-2</v>
      </c>
      <c r="D15" s="163">
        <v>82491.210000000006</v>
      </c>
      <c r="E15" s="164">
        <v>99814.36</v>
      </c>
      <c r="F15" s="165">
        <f t="shared" si="1"/>
        <v>1.5401339017648634E-2</v>
      </c>
      <c r="G15" s="161">
        <v>12</v>
      </c>
      <c r="H15" s="162">
        <f t="shared" si="2"/>
        <v>8.168822328114363E-3</v>
      </c>
      <c r="I15" s="163">
        <v>198966.38999999998</v>
      </c>
      <c r="J15" s="164">
        <v>234506.41000000003</v>
      </c>
      <c r="K15" s="165">
        <f t="shared" si="3"/>
        <v>7.6232194117991196E-3</v>
      </c>
      <c r="L15" s="161">
        <v>2</v>
      </c>
      <c r="M15" s="162">
        <f t="shared" si="4"/>
        <v>7.5471698113207548E-3</v>
      </c>
      <c r="N15" s="163">
        <v>28460.82</v>
      </c>
      <c r="O15" s="164">
        <v>34437.589999999997</v>
      </c>
      <c r="P15" s="165">
        <f t="shared" si="5"/>
        <v>8.2880619613820705E-3</v>
      </c>
      <c r="Q15" s="132"/>
      <c r="R15" s="126" t="str">
        <f t="shared" si="6"/>
        <v/>
      </c>
      <c r="S15" s="133"/>
      <c r="T15" s="134"/>
      <c r="U15" s="142" t="str">
        <f t="shared" si="7"/>
        <v/>
      </c>
      <c r="V15" s="139"/>
      <c r="W15" s="126" t="str">
        <f t="shared" si="8"/>
        <v/>
      </c>
      <c r="X15" s="133"/>
      <c r="Y15" s="134"/>
      <c r="Z15" s="129" t="str">
        <f t="shared" si="9"/>
        <v/>
      </c>
      <c r="AA15" s="132"/>
      <c r="AB15" s="126" t="str">
        <f t="shared" si="10"/>
        <v/>
      </c>
      <c r="AC15" s="133"/>
      <c r="AD15" s="134"/>
      <c r="AE15" s="129" t="str">
        <f t="shared" si="11"/>
        <v/>
      </c>
    </row>
    <row r="16" spans="1:31" s="130" customFormat="1" ht="36" customHeight="1" x14ac:dyDescent="0.35">
      <c r="A16" s="131" t="s">
        <v>26</v>
      </c>
      <c r="B16" s="132"/>
      <c r="C16" s="126" t="str">
        <f t="shared" si="0"/>
        <v/>
      </c>
      <c r="D16" s="133"/>
      <c r="E16" s="134"/>
      <c r="F16" s="129" t="str">
        <f t="shared" si="1"/>
        <v/>
      </c>
      <c r="G16" s="132"/>
      <c r="H16" s="126" t="str">
        <f t="shared" si="2"/>
        <v/>
      </c>
      <c r="I16" s="133"/>
      <c r="J16" s="134"/>
      <c r="K16" s="129" t="str">
        <f t="shared" si="3"/>
        <v/>
      </c>
      <c r="L16" s="132"/>
      <c r="M16" s="126" t="str">
        <f t="shared" si="4"/>
        <v/>
      </c>
      <c r="N16" s="133"/>
      <c r="O16" s="134"/>
      <c r="P16" s="129" t="str">
        <f t="shared" si="5"/>
        <v/>
      </c>
      <c r="Q16" s="132"/>
      <c r="R16" s="126" t="str">
        <f t="shared" si="6"/>
        <v/>
      </c>
      <c r="S16" s="133"/>
      <c r="T16" s="134"/>
      <c r="U16" s="142" t="str">
        <f t="shared" si="7"/>
        <v/>
      </c>
      <c r="V16" s="139"/>
      <c r="W16" s="126" t="str">
        <f t="shared" si="8"/>
        <v/>
      </c>
      <c r="X16" s="133"/>
      <c r="Y16" s="134"/>
      <c r="Z16" s="129" t="str">
        <f t="shared" si="9"/>
        <v/>
      </c>
      <c r="AA16" s="132"/>
      <c r="AB16" s="126" t="str">
        <f t="shared" si="10"/>
        <v/>
      </c>
      <c r="AC16" s="133"/>
      <c r="AD16" s="134"/>
      <c r="AE16" s="129" t="str">
        <f t="shared" si="11"/>
        <v/>
      </c>
    </row>
    <row r="17" spans="1:31" s="130" customFormat="1" ht="36" customHeight="1" x14ac:dyDescent="0.25">
      <c r="A17" s="131" t="s">
        <v>27</v>
      </c>
      <c r="B17" s="135"/>
      <c r="C17" s="126" t="str">
        <f t="shared" si="0"/>
        <v/>
      </c>
      <c r="D17" s="133"/>
      <c r="E17" s="134"/>
      <c r="F17" s="129" t="str">
        <f t="shared" si="1"/>
        <v/>
      </c>
      <c r="G17" s="135"/>
      <c r="H17" s="126" t="str">
        <f t="shared" si="2"/>
        <v/>
      </c>
      <c r="I17" s="133"/>
      <c r="J17" s="134"/>
      <c r="K17" s="129" t="str">
        <f t="shared" si="3"/>
        <v/>
      </c>
      <c r="L17" s="135"/>
      <c r="M17" s="126" t="str">
        <f t="shared" si="4"/>
        <v/>
      </c>
      <c r="N17" s="133"/>
      <c r="O17" s="134"/>
      <c r="P17" s="129" t="str">
        <f t="shared" si="5"/>
        <v/>
      </c>
      <c r="Q17" s="135"/>
      <c r="R17" s="126" t="str">
        <f t="shared" si="6"/>
        <v/>
      </c>
      <c r="S17" s="133"/>
      <c r="T17" s="134"/>
      <c r="U17" s="142" t="str">
        <f t="shared" si="7"/>
        <v/>
      </c>
      <c r="V17" s="140"/>
      <c r="W17" s="126" t="str">
        <f t="shared" si="8"/>
        <v/>
      </c>
      <c r="X17" s="133"/>
      <c r="Y17" s="134"/>
      <c r="Z17" s="129" t="str">
        <f t="shared" si="9"/>
        <v/>
      </c>
      <c r="AA17" s="135"/>
      <c r="AB17" s="126" t="str">
        <f t="shared" si="10"/>
        <v/>
      </c>
      <c r="AC17" s="133"/>
      <c r="AD17" s="134"/>
      <c r="AE17" s="129" t="str">
        <f t="shared" si="11"/>
        <v/>
      </c>
    </row>
    <row r="18" spans="1:31" s="130" customFormat="1" ht="36" customHeight="1" x14ac:dyDescent="0.35">
      <c r="A18" s="136" t="s">
        <v>33</v>
      </c>
      <c r="B18" s="135"/>
      <c r="C18" s="126" t="str">
        <f t="shared" si="0"/>
        <v/>
      </c>
      <c r="D18" s="133"/>
      <c r="E18" s="134"/>
      <c r="F18" s="129" t="str">
        <f t="shared" si="1"/>
        <v/>
      </c>
      <c r="G18" s="173">
        <v>9</v>
      </c>
      <c r="H18" s="162">
        <f t="shared" si="2"/>
        <v>6.1266167460857727E-3</v>
      </c>
      <c r="I18" s="163">
        <v>363001.83999999997</v>
      </c>
      <c r="J18" s="164">
        <v>405986.57</v>
      </c>
      <c r="K18" s="165">
        <f t="shared" si="3"/>
        <v>1.3197612386602746E-2</v>
      </c>
      <c r="L18" s="173">
        <v>1</v>
      </c>
      <c r="M18" s="162">
        <f t="shared" si="4"/>
        <v>3.7735849056603774E-3</v>
      </c>
      <c r="N18" s="163">
        <v>20000</v>
      </c>
      <c r="O18" s="164">
        <v>24200</v>
      </c>
      <c r="P18" s="165">
        <f t="shared" si="5"/>
        <v>5.8241909339604228E-3</v>
      </c>
      <c r="Q18" s="135"/>
      <c r="R18" s="126" t="str">
        <f t="shared" si="6"/>
        <v/>
      </c>
      <c r="S18" s="133"/>
      <c r="T18" s="134"/>
      <c r="U18" s="142" t="str">
        <f t="shared" si="7"/>
        <v/>
      </c>
      <c r="V18" s="140"/>
      <c r="W18" s="126" t="str">
        <f t="shared" si="8"/>
        <v/>
      </c>
      <c r="X18" s="133"/>
      <c r="Y18" s="134"/>
      <c r="Z18" s="129" t="str">
        <f t="shared" si="9"/>
        <v/>
      </c>
      <c r="AA18" s="135"/>
      <c r="AB18" s="126" t="str">
        <f t="shared" si="10"/>
        <v/>
      </c>
      <c r="AC18" s="133"/>
      <c r="AD18" s="134"/>
      <c r="AE18" s="129" t="str">
        <f t="shared" si="11"/>
        <v/>
      </c>
    </row>
    <row r="19" spans="1:31" s="130" customFormat="1" ht="36" customHeight="1" x14ac:dyDescent="0.35">
      <c r="A19" s="136" t="s">
        <v>28</v>
      </c>
      <c r="B19" s="132"/>
      <c r="C19" s="126" t="str">
        <f t="shared" si="0"/>
        <v/>
      </c>
      <c r="D19" s="133"/>
      <c r="E19" s="134"/>
      <c r="F19" s="129" t="str">
        <f t="shared" si="1"/>
        <v/>
      </c>
      <c r="G19" s="161">
        <v>60</v>
      </c>
      <c r="H19" s="162">
        <f t="shared" si="2"/>
        <v>4.084411164057182E-2</v>
      </c>
      <c r="I19" s="163">
        <v>2499571.6800000002</v>
      </c>
      <c r="J19" s="164">
        <v>2966273.9499999988</v>
      </c>
      <c r="K19" s="165">
        <f t="shared" si="3"/>
        <v>9.6426179379719465E-2</v>
      </c>
      <c r="L19" s="161">
        <v>18</v>
      </c>
      <c r="M19" s="162">
        <f t="shared" si="4"/>
        <v>6.7924528301886791E-2</v>
      </c>
      <c r="N19" s="163">
        <v>2299288</v>
      </c>
      <c r="O19" s="164">
        <v>2782138.5</v>
      </c>
      <c r="P19" s="165">
        <f t="shared" si="5"/>
        <v>0.66957462102158061</v>
      </c>
      <c r="Q19" s="132"/>
      <c r="R19" s="126" t="str">
        <f t="shared" si="6"/>
        <v/>
      </c>
      <c r="S19" s="133"/>
      <c r="T19" s="134"/>
      <c r="U19" s="142" t="str">
        <f t="shared" si="7"/>
        <v/>
      </c>
      <c r="V19" s="139"/>
      <c r="W19" s="126" t="str">
        <f t="shared" si="8"/>
        <v/>
      </c>
      <c r="X19" s="133"/>
      <c r="Y19" s="134"/>
      <c r="Z19" s="129" t="str">
        <f t="shared" si="9"/>
        <v/>
      </c>
      <c r="AA19" s="132"/>
      <c r="AB19" s="126" t="str">
        <f t="shared" si="10"/>
        <v/>
      </c>
      <c r="AC19" s="133"/>
      <c r="AD19" s="134"/>
      <c r="AE19" s="129" t="str">
        <f t="shared" si="11"/>
        <v/>
      </c>
    </row>
    <row r="20" spans="1:31" s="130" customFormat="1" ht="36" customHeight="1" x14ac:dyDescent="0.35">
      <c r="A20" s="137" t="s">
        <v>29</v>
      </c>
      <c r="B20" s="161">
        <v>85</v>
      </c>
      <c r="C20" s="162">
        <f t="shared" si="0"/>
        <v>0.80952380952380953</v>
      </c>
      <c r="D20" s="163">
        <v>2208921.1999999993</v>
      </c>
      <c r="E20" s="164">
        <v>2672794.6700000004</v>
      </c>
      <c r="F20" s="165">
        <f t="shared" si="1"/>
        <v>0.41241176958139403</v>
      </c>
      <c r="G20" s="161">
        <v>527</v>
      </c>
      <c r="H20" s="162">
        <f t="shared" si="2"/>
        <v>0.35874744724302249</v>
      </c>
      <c r="I20" s="163">
        <v>3934630.3599999985</v>
      </c>
      <c r="J20" s="164">
        <v>4672986.6100000013</v>
      </c>
      <c r="K20" s="165">
        <f t="shared" si="3"/>
        <v>0.15190715783175976</v>
      </c>
      <c r="L20" s="161">
        <v>88</v>
      </c>
      <c r="M20" s="162">
        <f t="shared" si="4"/>
        <v>0.33207547169811319</v>
      </c>
      <c r="N20" s="163">
        <v>544406.14999999991</v>
      </c>
      <c r="O20" s="164">
        <v>657577.24000000011</v>
      </c>
      <c r="P20" s="165">
        <f t="shared" si="5"/>
        <v>0.15825848758622801</v>
      </c>
      <c r="Q20" s="132"/>
      <c r="R20" s="126" t="str">
        <f t="shared" si="6"/>
        <v/>
      </c>
      <c r="S20" s="133"/>
      <c r="T20" s="134"/>
      <c r="U20" s="142" t="str">
        <f t="shared" si="7"/>
        <v/>
      </c>
      <c r="V20" s="172">
        <v>3</v>
      </c>
      <c r="W20" s="162">
        <f t="shared" si="8"/>
        <v>0.42857142857142855</v>
      </c>
      <c r="X20" s="163">
        <v>4416.1899999999996</v>
      </c>
      <c r="Y20" s="164">
        <v>5221.16</v>
      </c>
      <c r="Z20" s="165">
        <f t="shared" si="9"/>
        <v>0.74679108512385106</v>
      </c>
      <c r="AA20" s="132"/>
      <c r="AB20" s="126" t="str">
        <f t="shared" si="10"/>
        <v/>
      </c>
      <c r="AC20" s="133"/>
      <c r="AD20" s="134"/>
      <c r="AE20" s="129" t="str">
        <f t="shared" si="11"/>
        <v/>
      </c>
    </row>
    <row r="21" spans="1:31" s="130" customFormat="1" ht="39.9" customHeight="1" x14ac:dyDescent="0.25">
      <c r="A21" s="138" t="s">
        <v>54</v>
      </c>
      <c r="B21" s="161">
        <v>7</v>
      </c>
      <c r="C21" s="162">
        <f t="shared" si="0"/>
        <v>6.6666666666666666E-2</v>
      </c>
      <c r="D21" s="163">
        <v>19461.980000000003</v>
      </c>
      <c r="E21" s="164">
        <v>23524.2</v>
      </c>
      <c r="F21" s="165">
        <f t="shared" si="1"/>
        <v>3.6297801169988971E-3</v>
      </c>
      <c r="G21" s="161">
        <v>827</v>
      </c>
      <c r="H21" s="162">
        <f t="shared" si="2"/>
        <v>0.56296800544588155</v>
      </c>
      <c r="I21" s="163">
        <v>1591398.6099999996</v>
      </c>
      <c r="J21" s="164">
        <v>1855767.0599999994</v>
      </c>
      <c r="K21" s="165">
        <f t="shared" si="3"/>
        <v>6.0326365814773998E-2</v>
      </c>
      <c r="L21" s="161">
        <v>152</v>
      </c>
      <c r="M21" s="162">
        <f t="shared" si="4"/>
        <v>0.57358490566037734</v>
      </c>
      <c r="N21" s="163">
        <v>232966.95000000004</v>
      </c>
      <c r="O21" s="164">
        <v>276559.16999999993</v>
      </c>
      <c r="P21" s="165">
        <f t="shared" si="5"/>
        <v>6.655923184370327E-2</v>
      </c>
      <c r="Q21" s="132"/>
      <c r="R21" s="126" t="str">
        <f t="shared" si="6"/>
        <v/>
      </c>
      <c r="S21" s="133"/>
      <c r="T21" s="134"/>
      <c r="U21" s="142" t="str">
        <f t="shared" si="7"/>
        <v/>
      </c>
      <c r="V21" s="172">
        <v>4</v>
      </c>
      <c r="W21" s="162">
        <f t="shared" si="8"/>
        <v>0.5714285714285714</v>
      </c>
      <c r="X21" s="163">
        <v>1631.92</v>
      </c>
      <c r="Y21" s="164">
        <v>1770.3</v>
      </c>
      <c r="Z21" s="165">
        <f t="shared" si="9"/>
        <v>0.25320891487614888</v>
      </c>
      <c r="AA21" s="132"/>
      <c r="AB21" s="126" t="str">
        <f t="shared" si="10"/>
        <v/>
      </c>
      <c r="AC21" s="133"/>
      <c r="AD21" s="134"/>
      <c r="AE21" s="129" t="str">
        <f t="shared" si="11"/>
        <v/>
      </c>
    </row>
    <row r="22" spans="1:31" s="9" customFormat="1" ht="36" customHeight="1" x14ac:dyDescent="0.25">
      <c r="A22" s="137" t="s">
        <v>51</v>
      </c>
      <c r="B22" s="132"/>
      <c r="C22" s="126" t="str">
        <f t="shared" ref="C22" si="12">IF(B22,B22/$B$23,"")</f>
        <v/>
      </c>
      <c r="D22" s="133"/>
      <c r="E22" s="134"/>
      <c r="F22" s="129" t="str">
        <f t="shared" si="1"/>
        <v/>
      </c>
      <c r="G22" s="161">
        <v>1</v>
      </c>
      <c r="H22" s="162">
        <f t="shared" ref="H22" si="13">IF(G22,G22/$G$23,"")</f>
        <v>6.8073519400953025E-4</v>
      </c>
      <c r="I22" s="163">
        <v>1150</v>
      </c>
      <c r="J22" s="164">
        <v>1150</v>
      </c>
      <c r="K22" s="165">
        <f t="shared" ref="K22" si="14">IF(J22,J22/$J$23,"")</f>
        <v>3.73836362237134E-5</v>
      </c>
      <c r="L22" s="132"/>
      <c r="M22" s="126" t="str">
        <f t="shared" ref="M22" si="15">IF(L22,L22/$L$23,"")</f>
        <v/>
      </c>
      <c r="N22" s="133"/>
      <c r="O22" s="134"/>
      <c r="P22" s="129" t="str">
        <f t="shared" ref="P22" si="16">IF(O22,O22/$O$23,"")</f>
        <v/>
      </c>
      <c r="Q22" s="132"/>
      <c r="R22" s="126" t="str">
        <f t="shared" ref="R22" si="17">IF(Q22,Q22/$Q$23,"")</f>
        <v/>
      </c>
      <c r="S22" s="133"/>
      <c r="T22" s="134"/>
      <c r="U22" s="129" t="str">
        <f t="shared" si="7"/>
        <v/>
      </c>
      <c r="V22" s="132"/>
      <c r="W22" s="126" t="str">
        <f t="shared" ref="W22" si="18">IF(V22,V22/$V$23,"")</f>
        <v/>
      </c>
      <c r="X22" s="133"/>
      <c r="Y22" s="134"/>
      <c r="Z22" s="129" t="str">
        <f t="shared" ref="Z22" si="19">IF(Y22,Y22/$Y$23,"")</f>
        <v/>
      </c>
      <c r="AA22" s="132"/>
      <c r="AB22" s="53" t="str">
        <f t="shared" ref="AB22" si="20">IF(AA22,AA22/$AA$23,"")</f>
        <v/>
      </c>
      <c r="AC22" s="133"/>
      <c r="AD22" s="134"/>
      <c r="AE22" s="129" t="str">
        <f t="shared" ref="AE22" si="21">IF(AD22,AD22/$AD$23,"")</f>
        <v/>
      </c>
    </row>
    <row r="23" spans="1:31" ht="32.950000000000003" customHeight="1" thickBot="1" x14ac:dyDescent="0.35">
      <c r="A23" s="16" t="s">
        <v>0</v>
      </c>
      <c r="B23" s="24">
        <f t="shared" ref="B23:AE23" si="22">SUM(B13:B22)</f>
        <v>105</v>
      </c>
      <c r="C23" s="25">
        <f t="shared" si="22"/>
        <v>1</v>
      </c>
      <c r="D23" s="35">
        <f t="shared" si="22"/>
        <v>5356126.6399999987</v>
      </c>
      <c r="E23" s="35">
        <f t="shared" si="22"/>
        <v>6480888.4400000004</v>
      </c>
      <c r="F23" s="26">
        <f t="shared" si="22"/>
        <v>1</v>
      </c>
      <c r="G23" s="24">
        <f t="shared" si="22"/>
        <v>1469</v>
      </c>
      <c r="H23" s="25">
        <f t="shared" si="22"/>
        <v>1</v>
      </c>
      <c r="I23" s="35">
        <f t="shared" si="22"/>
        <v>26013839.319999997</v>
      </c>
      <c r="J23" s="35">
        <f t="shared" si="22"/>
        <v>30762122.580000002</v>
      </c>
      <c r="K23" s="26">
        <f t="shared" si="22"/>
        <v>1</v>
      </c>
      <c r="L23" s="24">
        <f t="shared" si="22"/>
        <v>265</v>
      </c>
      <c r="M23" s="25">
        <f t="shared" si="22"/>
        <v>1</v>
      </c>
      <c r="N23" s="35">
        <f t="shared" si="22"/>
        <v>3439312.88</v>
      </c>
      <c r="O23" s="35">
        <f t="shared" si="22"/>
        <v>4155083.56</v>
      </c>
      <c r="P23" s="26">
        <f t="shared" si="22"/>
        <v>1</v>
      </c>
      <c r="Q23" s="24">
        <f t="shared" si="22"/>
        <v>1</v>
      </c>
      <c r="R23" s="25">
        <f t="shared" si="22"/>
        <v>1</v>
      </c>
      <c r="S23" s="35">
        <f t="shared" si="22"/>
        <v>457970.55</v>
      </c>
      <c r="T23" s="35">
        <f t="shared" si="22"/>
        <v>457970.55</v>
      </c>
      <c r="U23" s="26">
        <f t="shared" si="22"/>
        <v>1</v>
      </c>
      <c r="V23" s="24">
        <f t="shared" si="22"/>
        <v>7</v>
      </c>
      <c r="W23" s="25">
        <f t="shared" si="22"/>
        <v>1</v>
      </c>
      <c r="X23" s="35">
        <f t="shared" si="22"/>
        <v>6048.11</v>
      </c>
      <c r="Y23" s="35">
        <f t="shared" si="22"/>
        <v>6991.46</v>
      </c>
      <c r="Z23" s="26">
        <f t="shared" si="22"/>
        <v>1</v>
      </c>
      <c r="AA23" s="24">
        <f t="shared" si="22"/>
        <v>0</v>
      </c>
      <c r="AB23" s="25">
        <f t="shared" si="22"/>
        <v>0</v>
      </c>
      <c r="AC23" s="35">
        <f t="shared" si="22"/>
        <v>0</v>
      </c>
      <c r="AD23" s="35">
        <f t="shared" si="22"/>
        <v>0</v>
      </c>
      <c r="AE23" s="26">
        <f t="shared" si="22"/>
        <v>0</v>
      </c>
    </row>
    <row r="24" spans="1:31" s="2" customFormat="1" ht="18.7" customHeight="1" x14ac:dyDescent="0.3">
      <c r="B24" s="4"/>
      <c r="H24" s="4"/>
      <c r="N24" s="4"/>
    </row>
    <row r="25" spans="1:31" s="67" customFormat="1" ht="48.1" customHeight="1" x14ac:dyDescent="0.25">
      <c r="A25" s="197" t="s">
        <v>53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93" t="s">
        <v>36</v>
      </c>
      <c r="B26" s="193"/>
      <c r="C26" s="193"/>
      <c r="D26" s="193"/>
      <c r="E26" s="193"/>
      <c r="F26" s="193"/>
      <c r="G26" s="193"/>
      <c r="H26" s="193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5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5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4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25">
      <c r="A30" s="174" t="s">
        <v>10</v>
      </c>
      <c r="B30" s="179" t="s">
        <v>17</v>
      </c>
      <c r="C30" s="180"/>
      <c r="D30" s="180"/>
      <c r="E30" s="180"/>
      <c r="F30" s="181"/>
      <c r="G30" s="2"/>
      <c r="J30" s="185" t="s">
        <v>15</v>
      </c>
      <c r="K30" s="186"/>
      <c r="L30" s="179" t="s">
        <v>16</v>
      </c>
      <c r="M30" s="180"/>
      <c r="N30" s="180"/>
      <c r="O30" s="180"/>
      <c r="P30" s="181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">
      <c r="A31" s="175"/>
      <c r="B31" s="194"/>
      <c r="C31" s="195"/>
      <c r="D31" s="195"/>
      <c r="E31" s="195"/>
      <c r="F31" s="196"/>
      <c r="G31" s="2"/>
      <c r="J31" s="187"/>
      <c r="K31" s="188"/>
      <c r="L31" s="182"/>
      <c r="M31" s="183"/>
      <c r="N31" s="183"/>
      <c r="O31" s="183"/>
      <c r="P31" s="184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">
      <c r="A32" s="176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89"/>
      <c r="K32" s="190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35">
      <c r="A33" s="13" t="s">
        <v>25</v>
      </c>
      <c r="B33" s="42">
        <f t="shared" ref="B33:B42" si="23">B13+G13+L13+Q13+AA13+V13</f>
        <v>38</v>
      </c>
      <c r="C33" s="37">
        <f t="shared" ref="C33:C41" si="24">IF(B33,B33/$B$43,"")</f>
        <v>2.057390362750406E-2</v>
      </c>
      <c r="D33" s="43">
        <f t="shared" ref="D33:D42" si="25">D13+I13+N13+S13+AC13+X13</f>
        <v>20529351.73</v>
      </c>
      <c r="E33" s="44">
        <f t="shared" ref="E33:E42" si="26">E13+J13+O13+T13+AD13+Y13</f>
        <v>24285398.009999998</v>
      </c>
      <c r="F33" s="54">
        <f t="shared" ref="F33:F41" si="27">IF(E33,E33/$E$43,"")</f>
        <v>0.58011526123969537</v>
      </c>
      <c r="J33" s="220" t="s">
        <v>3</v>
      </c>
      <c r="K33" s="221"/>
      <c r="L33" s="17">
        <f>B23</f>
        <v>105</v>
      </c>
      <c r="M33" s="37">
        <f>IF(L33,L33/$L$39,"")</f>
        <v>5.6848944233892799E-2</v>
      </c>
      <c r="N33" s="40">
        <f>D23</f>
        <v>5356126.6399999987</v>
      </c>
      <c r="O33" s="40">
        <f>E23</f>
        <v>6480888.4400000004</v>
      </c>
      <c r="P33" s="57">
        <f>IF(O33,O33/$O$39,"")</f>
        <v>0.15481163985403101</v>
      </c>
    </row>
    <row r="34" spans="1:33" s="2" customFormat="1" ht="30.1" customHeight="1" x14ac:dyDescent="0.35">
      <c r="A34" s="14" t="s">
        <v>18</v>
      </c>
      <c r="B34" s="45">
        <f t="shared" si="23"/>
        <v>11</v>
      </c>
      <c r="C34" s="37">
        <f t="shared" si="24"/>
        <v>5.9556036816459119E-3</v>
      </c>
      <c r="D34" s="46">
        <f t="shared" si="25"/>
        <v>713182.47</v>
      </c>
      <c r="E34" s="47">
        <f t="shared" si="26"/>
        <v>862950.79</v>
      </c>
      <c r="F34" s="54">
        <f t="shared" si="27"/>
        <v>2.0613659400258333E-2</v>
      </c>
      <c r="J34" s="216" t="s">
        <v>1</v>
      </c>
      <c r="K34" s="217"/>
      <c r="L34" s="6">
        <f>G23</f>
        <v>1469</v>
      </c>
      <c r="M34" s="37">
        <f>IF(L34,L34/$L$39,"")</f>
        <v>0.79534380075798594</v>
      </c>
      <c r="N34" s="41">
        <f>I23</f>
        <v>26013839.319999997</v>
      </c>
      <c r="O34" s="41">
        <f>J23</f>
        <v>30762122.580000002</v>
      </c>
      <c r="P34" s="57">
        <f>IF(O34,O34/$O$39,"")</f>
        <v>0.73482743702351327</v>
      </c>
    </row>
    <row r="35" spans="1:33" ht="30.1" customHeight="1" x14ac:dyDescent="0.35">
      <c r="A35" s="14" t="s">
        <v>19</v>
      </c>
      <c r="B35" s="45">
        <f t="shared" si="23"/>
        <v>16</v>
      </c>
      <c r="C35" s="37">
        <f t="shared" si="24"/>
        <v>8.6626962642122364E-3</v>
      </c>
      <c r="D35" s="46">
        <f t="shared" si="25"/>
        <v>309918.42</v>
      </c>
      <c r="E35" s="47">
        <f t="shared" si="26"/>
        <v>368758.36</v>
      </c>
      <c r="F35" s="54">
        <f t="shared" si="27"/>
        <v>8.8086821660338776E-3</v>
      </c>
      <c r="G35" s="2"/>
      <c r="J35" s="216" t="s">
        <v>2</v>
      </c>
      <c r="K35" s="217"/>
      <c r="L35" s="6">
        <f>L23</f>
        <v>265</v>
      </c>
      <c r="M35" s="37">
        <f>IF(L35,L35/$L$39,"")</f>
        <v>0.14347590687601516</v>
      </c>
      <c r="N35" s="41">
        <f>N23</f>
        <v>3439312.88</v>
      </c>
      <c r="O35" s="41">
        <f>O23</f>
        <v>4155083.56</v>
      </c>
      <c r="P35" s="57">
        <f>IF(O35,O35/$O$39,"")</f>
        <v>9.9254184917604446E-2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35">
      <c r="A36" s="14" t="s">
        <v>26</v>
      </c>
      <c r="B36" s="45">
        <f t="shared" si="23"/>
        <v>0</v>
      </c>
      <c r="C36" s="37" t="str">
        <f t="shared" si="24"/>
        <v/>
      </c>
      <c r="D36" s="46">
        <f t="shared" si="25"/>
        <v>0</v>
      </c>
      <c r="E36" s="47">
        <f t="shared" si="26"/>
        <v>0</v>
      </c>
      <c r="F36" s="54" t="str">
        <f t="shared" si="27"/>
        <v/>
      </c>
      <c r="G36" s="2"/>
      <c r="J36" s="216" t="s">
        <v>34</v>
      </c>
      <c r="K36" s="217"/>
      <c r="L36" s="6">
        <f>Q23</f>
        <v>1</v>
      </c>
      <c r="M36" s="37">
        <f>IF(L36,L36/$L$39,"")</f>
        <v>5.4141851651326478E-4</v>
      </c>
      <c r="N36" s="41">
        <f>S23</f>
        <v>457970.55</v>
      </c>
      <c r="O36" s="41">
        <f>T23</f>
        <v>457970.55</v>
      </c>
      <c r="P36" s="57">
        <f>IF(O36,O36/$O$39,"")</f>
        <v>1.0939730332767848E-2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23"/>
        <v>0</v>
      </c>
      <c r="C37" s="37" t="str">
        <f t="shared" si="24"/>
        <v/>
      </c>
      <c r="D37" s="46">
        <f t="shared" si="25"/>
        <v>0</v>
      </c>
      <c r="E37" s="73">
        <f t="shared" si="26"/>
        <v>0</v>
      </c>
      <c r="F37" s="54" t="str">
        <f t="shared" si="27"/>
        <v/>
      </c>
      <c r="G37" s="2"/>
      <c r="J37" s="216" t="s">
        <v>5</v>
      </c>
      <c r="K37" s="217"/>
      <c r="L37" s="6">
        <f>V23</f>
        <v>7</v>
      </c>
      <c r="M37" s="37">
        <f>IF(L37,L37/$L$39,"")</f>
        <v>3.7899296155928532E-3</v>
      </c>
      <c r="N37" s="41">
        <f>X23</f>
        <v>6048.11</v>
      </c>
      <c r="O37" s="41">
        <f>Y23</f>
        <v>6991.46</v>
      </c>
      <c r="P37" s="57">
        <f>IF(O37,O37/$O$39,"")</f>
        <v>1.6700787208333179E-4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35">
      <c r="A38" s="15" t="s">
        <v>33</v>
      </c>
      <c r="B38" s="48">
        <f t="shared" si="23"/>
        <v>10</v>
      </c>
      <c r="C38" s="37">
        <f t="shared" si="24"/>
        <v>5.4141851651326473E-3</v>
      </c>
      <c r="D38" s="46">
        <f t="shared" si="25"/>
        <v>383001.83999999997</v>
      </c>
      <c r="E38" s="73">
        <f t="shared" si="26"/>
        <v>430186.57</v>
      </c>
      <c r="F38" s="54">
        <f t="shared" si="27"/>
        <v>1.0276043008831812E-2</v>
      </c>
      <c r="G38" s="2"/>
      <c r="J38" s="216" t="s">
        <v>4</v>
      </c>
      <c r="K38" s="217"/>
      <c r="L38" s="6">
        <f>AA23</f>
        <v>0</v>
      </c>
      <c r="M38" s="37" t="str">
        <f t="shared" ref="M38" si="28">IF(L38,L38/$L$39,"")</f>
        <v/>
      </c>
      <c r="N38" s="41">
        <f>AC23</f>
        <v>0</v>
      </c>
      <c r="O38" s="41">
        <f>AD23</f>
        <v>0</v>
      </c>
      <c r="P38" s="57" t="str">
        <f t="shared" ref="P38" si="29">IF(O38,O38/$O$39,"")</f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4">
      <c r="A39" s="15" t="s">
        <v>28</v>
      </c>
      <c r="B39" s="45">
        <f t="shared" si="23"/>
        <v>78</v>
      </c>
      <c r="C39" s="37">
        <f t="shared" si="24"/>
        <v>4.2230644288034649E-2</v>
      </c>
      <c r="D39" s="46">
        <f t="shared" si="25"/>
        <v>4798859.68</v>
      </c>
      <c r="E39" s="74">
        <f t="shared" si="26"/>
        <v>5748412.4499999993</v>
      </c>
      <c r="F39" s="54">
        <f t="shared" si="27"/>
        <v>0.13731468550657971</v>
      </c>
      <c r="G39" s="2"/>
      <c r="J39" s="218" t="s">
        <v>0</v>
      </c>
      <c r="K39" s="219"/>
      <c r="L39" s="11">
        <f>SUM(L33:L38)</f>
        <v>1847</v>
      </c>
      <c r="M39" s="25">
        <f>SUM(M33:M38)</f>
        <v>1</v>
      </c>
      <c r="N39" s="38">
        <f>SUM(N33:N38)</f>
        <v>35273297.499999993</v>
      </c>
      <c r="O39" s="39">
        <f>SUM(O33:O38)</f>
        <v>41863056.590000004</v>
      </c>
      <c r="P39" s="58">
        <f>SUM(P33:P38)</f>
        <v>0.99999999999999989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25">
      <c r="A40" s="60" t="s">
        <v>29</v>
      </c>
      <c r="B40" s="45">
        <f t="shared" si="23"/>
        <v>703</v>
      </c>
      <c r="C40" s="37">
        <f t="shared" si="24"/>
        <v>0.38061721710882512</v>
      </c>
      <c r="D40" s="46">
        <f t="shared" si="25"/>
        <v>6692373.8999999976</v>
      </c>
      <c r="E40" s="74">
        <f t="shared" si="26"/>
        <v>8008579.6800000016</v>
      </c>
      <c r="F40" s="54">
        <f t="shared" si="27"/>
        <v>0.191304226980718</v>
      </c>
      <c r="G40" s="2"/>
      <c r="H40" s="4"/>
      <c r="I40" s="75"/>
      <c r="J40" s="68"/>
      <c r="K40" s="68"/>
      <c r="L40" s="79"/>
      <c r="M40" s="65"/>
      <c r="N40" s="66"/>
      <c r="O40" s="66"/>
      <c r="P40" s="68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23"/>
        <v>990</v>
      </c>
      <c r="C41" s="37">
        <f t="shared" si="24"/>
        <v>0.53600433134813208</v>
      </c>
      <c r="D41" s="46">
        <f t="shared" si="25"/>
        <v>1845459.4599999995</v>
      </c>
      <c r="E41" s="47">
        <f t="shared" si="26"/>
        <v>2157620.7299999991</v>
      </c>
      <c r="F41" s="54">
        <f t="shared" si="27"/>
        <v>5.1539971176290049E-2</v>
      </c>
      <c r="G41" s="69"/>
      <c r="H41" s="69"/>
      <c r="I41" s="68"/>
      <c r="J41" s="2"/>
      <c r="K41" s="2"/>
      <c r="L41" s="2"/>
      <c r="M41" s="2"/>
      <c r="N41" s="4"/>
      <c r="O41" s="2"/>
      <c r="P41" s="2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.1" customHeight="1" x14ac:dyDescent="0.25">
      <c r="A42" s="137" t="s">
        <v>51</v>
      </c>
      <c r="B42" s="45">
        <f t="shared" si="23"/>
        <v>1</v>
      </c>
      <c r="C42" s="37">
        <f t="shared" ref="C42" si="30">IF(B42,B42/$B$43,"")</f>
        <v>5.4141851651326478E-4</v>
      </c>
      <c r="D42" s="46">
        <f t="shared" si="25"/>
        <v>1150</v>
      </c>
      <c r="E42" s="47">
        <f t="shared" si="26"/>
        <v>1150</v>
      </c>
      <c r="F42" s="54">
        <f t="shared" ref="F42" si="31">IF(E42,E42/$E$43,"")</f>
        <v>2.7470521592890694E-5</v>
      </c>
      <c r="G42" s="69"/>
      <c r="H42" s="69"/>
      <c r="I42" s="68"/>
      <c r="J42" s="68"/>
      <c r="K42" s="68"/>
      <c r="L42" s="144"/>
      <c r="M42" s="65"/>
      <c r="N42" s="66"/>
      <c r="O42" s="66"/>
      <c r="P42" s="68"/>
      <c r="Q42" s="68"/>
      <c r="R42" s="144"/>
      <c r="S42" s="66"/>
      <c r="T42" s="66"/>
      <c r="U42" s="66"/>
      <c r="V42" s="68"/>
      <c r="W42" s="68"/>
      <c r="X42" s="144"/>
      <c r="Y42" s="67"/>
      <c r="Z42" s="67"/>
      <c r="AA42" s="67"/>
      <c r="AB42" s="67"/>
      <c r="AC42" s="68"/>
      <c r="AD42" s="68"/>
      <c r="AE42" s="144"/>
    </row>
    <row r="43" spans="1:33" s="71" customFormat="1" ht="30.1" customHeight="1" thickBot="1" x14ac:dyDescent="0.3">
      <c r="A43" s="10" t="s">
        <v>0</v>
      </c>
      <c r="B43" s="49">
        <f>SUM(B33:B42)</f>
        <v>1847</v>
      </c>
      <c r="C43" s="50">
        <f>SUM(C33:C42)</f>
        <v>0.99999999999999989</v>
      </c>
      <c r="D43" s="51">
        <f>SUM(D33:D42)</f>
        <v>35273297.5</v>
      </c>
      <c r="E43" s="51">
        <f>SUM(E33:E42)</f>
        <v>41863056.589999996</v>
      </c>
      <c r="F43" s="52">
        <f>SUM(F33:F42)</f>
        <v>1.0000000000000002</v>
      </c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76"/>
      <c r="V43" s="68"/>
      <c r="W43" s="68"/>
      <c r="X43" s="79"/>
      <c r="Y43" s="67"/>
      <c r="Z43" s="67"/>
      <c r="AA43" s="67"/>
      <c r="AB43" s="67"/>
      <c r="AC43" s="68"/>
      <c r="AD43" s="68"/>
      <c r="AE43" s="79"/>
    </row>
    <row r="44" spans="1:33" ht="36" customHeight="1" x14ac:dyDescent="0.25">
      <c r="A44" s="79"/>
      <c r="B44" s="79"/>
      <c r="C44" s="79"/>
      <c r="D44" s="79"/>
      <c r="E44" s="79"/>
      <c r="F44" s="79"/>
      <c r="G44" s="2"/>
      <c r="H44" s="4"/>
      <c r="I44" s="2"/>
      <c r="J44" s="2"/>
      <c r="K44" s="2"/>
      <c r="L44" s="2"/>
      <c r="M44" s="2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2" customFormat="1" ht="23.1" customHeight="1" x14ac:dyDescent="0.25">
      <c r="B45" s="4"/>
      <c r="H45" s="4"/>
      <c r="N45" s="4"/>
    </row>
    <row r="46" spans="1:33" s="2" customFormat="1" x14ac:dyDescent="0.25">
      <c r="B46" s="4"/>
      <c r="H46" s="4"/>
      <c r="N46" s="4"/>
    </row>
    <row r="47" spans="1:33" s="2" customFormat="1" x14ac:dyDescent="0.25">
      <c r="B47" s="4"/>
      <c r="H47" s="4"/>
      <c r="N47" s="4"/>
    </row>
    <row r="48" spans="1:33" s="2" customFormat="1" x14ac:dyDescent="0.25">
      <c r="B48" s="4"/>
      <c r="H48" s="4"/>
      <c r="N48" s="4"/>
    </row>
    <row r="49" spans="2:14" s="2" customFormat="1" x14ac:dyDescent="0.25">
      <c r="B49" s="4"/>
      <c r="H49" s="4"/>
      <c r="N49" s="4"/>
    </row>
    <row r="50" spans="2:14" s="2" customFormat="1" x14ac:dyDescent="0.25">
      <c r="B50" s="4"/>
      <c r="H50" s="4"/>
      <c r="N50" s="4"/>
    </row>
    <row r="51" spans="2:14" s="2" customFormat="1" x14ac:dyDescent="0.25">
      <c r="B51" s="4"/>
      <c r="H51" s="4"/>
      <c r="N51" s="4"/>
    </row>
    <row r="52" spans="2:14" s="2" customFormat="1" x14ac:dyDescent="0.25">
      <c r="B52" s="4"/>
      <c r="H52" s="4"/>
      <c r="N52" s="4"/>
    </row>
    <row r="53" spans="2:14" s="2" customFormat="1" x14ac:dyDescent="0.25">
      <c r="B53" s="4"/>
      <c r="H53" s="4"/>
      <c r="N53" s="4"/>
    </row>
    <row r="54" spans="2:14" s="2" customFormat="1" x14ac:dyDescent="0.25">
      <c r="B54" s="4"/>
      <c r="H54" s="4"/>
      <c r="N54" s="4"/>
    </row>
    <row r="55" spans="2:14" s="2" customFormat="1" x14ac:dyDescent="0.25">
      <c r="B55" s="4"/>
      <c r="H55" s="4"/>
      <c r="N55" s="4"/>
    </row>
    <row r="56" spans="2:14" s="2" customFormat="1" x14ac:dyDescent="0.25">
      <c r="B56" s="4"/>
      <c r="H56" s="4"/>
      <c r="N56" s="4"/>
    </row>
    <row r="57" spans="2:14" s="2" customFormat="1" x14ac:dyDescent="0.25">
      <c r="B57" s="4"/>
      <c r="H57" s="4"/>
      <c r="N57" s="4"/>
    </row>
    <row r="58" spans="2:14" s="2" customFormat="1" x14ac:dyDescent="0.25">
      <c r="B58" s="4"/>
      <c r="H58" s="4"/>
      <c r="N58" s="4"/>
    </row>
    <row r="59" spans="2:14" s="2" customFormat="1" x14ac:dyDescent="0.25">
      <c r="B59" s="4"/>
      <c r="H59" s="4"/>
      <c r="N59" s="4"/>
    </row>
    <row r="60" spans="2:14" s="2" customFormat="1" x14ac:dyDescent="0.25">
      <c r="B60" s="4"/>
      <c r="H60" s="4"/>
      <c r="N60" s="4"/>
    </row>
    <row r="61" spans="2:14" s="2" customFormat="1" x14ac:dyDescent="0.25">
      <c r="B61" s="4"/>
      <c r="H61" s="4"/>
      <c r="N61" s="4"/>
    </row>
    <row r="62" spans="2:14" s="2" customFormat="1" x14ac:dyDescent="0.25">
      <c r="B62" s="4"/>
      <c r="H62" s="4"/>
      <c r="N62" s="4"/>
    </row>
    <row r="63" spans="2:14" s="2" customFormat="1" x14ac:dyDescent="0.25">
      <c r="B63" s="4"/>
      <c r="H63" s="4"/>
      <c r="N63" s="4"/>
    </row>
    <row r="64" spans="2:14" s="2" customFormat="1" x14ac:dyDescent="0.2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H102" s="4"/>
      <c r="J102" s="3"/>
      <c r="K102" s="3"/>
      <c r="L102" s="3"/>
      <c r="M102" s="3"/>
      <c r="N102" s="5"/>
      <c r="O102" s="3"/>
      <c r="P102" s="3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  <row r="105" spans="2:21" s="2" customFormat="1" x14ac:dyDescent="0.25">
      <c r="B105" s="4"/>
      <c r="F105" s="3"/>
      <c r="G105" s="3"/>
      <c r="H105" s="5"/>
      <c r="I105" s="3"/>
      <c r="J105" s="3"/>
      <c r="K105" s="3"/>
      <c r="L105" s="3"/>
      <c r="M105" s="3"/>
      <c r="N105" s="5"/>
      <c r="O105" s="3"/>
      <c r="P105" s="3"/>
      <c r="Q105" s="3"/>
      <c r="R105" s="3"/>
      <c r="S105" s="3"/>
      <c r="T105" s="3"/>
      <c r="U105" s="3"/>
    </row>
  </sheetData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0" zoomScaleNormal="80" workbookViewId="0">
      <selection activeCell="A4" sqref="A4"/>
    </sheetView>
  </sheetViews>
  <sheetFormatPr defaultColWidth="9.125" defaultRowHeight="14.3" x14ac:dyDescent="0.25"/>
  <cols>
    <col min="1" max="1" width="26.125" style="3" customWidth="1"/>
    <col min="2" max="2" width="10.875" style="5" customWidth="1"/>
    <col min="3" max="3" width="10.625" style="3" customWidth="1"/>
    <col min="4" max="4" width="19.125" style="3" customWidth="1"/>
    <col min="5" max="5" width="18.125" style="3" customWidth="1"/>
    <col min="6" max="6" width="11.5" style="3" customWidth="1"/>
    <col min="7" max="7" width="9.125" style="3" customWidth="1"/>
    <col min="8" max="8" width="10.875" style="5" customWidth="1"/>
    <col min="9" max="9" width="17.375" style="3" customWidth="1"/>
    <col min="10" max="10" width="20" style="3" customWidth="1"/>
    <col min="11" max="11" width="11.5" style="3" customWidth="1"/>
    <col min="12" max="12" width="10.875" style="3" customWidth="1"/>
    <col min="13" max="13" width="10.625" style="3" customWidth="1"/>
    <col min="14" max="14" width="18.875" style="5" customWidth="1"/>
    <col min="15" max="15" width="19.625" style="3" customWidth="1"/>
    <col min="16" max="16" width="11.5" style="3" customWidth="1"/>
    <col min="17" max="17" width="9.125" style="3" customWidth="1"/>
    <col min="18" max="18" width="11" style="3" customWidth="1"/>
    <col min="19" max="19" width="18.875" style="3" customWidth="1"/>
    <col min="20" max="20" width="19.5" style="3" customWidth="1"/>
    <col min="21" max="21" width="11.125" style="3" customWidth="1"/>
    <col min="22" max="22" width="9" style="3" customWidth="1"/>
    <col min="23" max="23" width="10" style="3" customWidth="1"/>
    <col min="24" max="24" width="19" style="3" customWidth="1"/>
    <col min="25" max="25" width="17.375" style="3" customWidth="1"/>
    <col min="26" max="26" width="9.625" style="3" customWidth="1"/>
    <col min="27" max="27" width="9.125" style="3" customWidth="1"/>
    <col min="28" max="28" width="10.875" style="3" customWidth="1"/>
    <col min="29" max="29" width="18.125" style="3" customWidth="1"/>
    <col min="30" max="30" width="18.875" style="3" customWidth="1"/>
    <col min="31" max="31" width="10.875" style="3" customWidth="1"/>
    <col min="32" max="16384" width="9.125" style="3"/>
  </cols>
  <sheetData>
    <row r="1" spans="1:31" ht="14.45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45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45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45" x14ac:dyDescent="0.35">
      <c r="B4" s="4"/>
      <c r="H4" s="4"/>
      <c r="N4" s="4"/>
    </row>
    <row r="5" spans="1:31" s="2" customFormat="1" ht="30.75" customHeight="1" x14ac:dyDescent="0.25">
      <c r="A5" s="8" t="s">
        <v>12</v>
      </c>
      <c r="B5" s="4"/>
      <c r="H5" s="4"/>
      <c r="N5" s="4"/>
    </row>
    <row r="6" spans="1:31" s="2" customFormat="1" ht="6.8" customHeight="1" x14ac:dyDescent="0.35">
      <c r="A6" s="1"/>
      <c r="B6" s="4"/>
      <c r="H6" s="4"/>
      <c r="N6" s="4"/>
    </row>
    <row r="7" spans="1:31" s="2" customFormat="1" ht="24.8" customHeight="1" x14ac:dyDescent="0.25">
      <c r="A7" s="7" t="s">
        <v>47</v>
      </c>
      <c r="B7" s="77" t="s">
        <v>40</v>
      </c>
      <c r="C7" s="62"/>
      <c r="D7" s="62"/>
      <c r="E7" s="62"/>
      <c r="F7" s="62"/>
      <c r="G7" s="63"/>
      <c r="H7" s="123" t="s">
        <v>50</v>
      </c>
      <c r="I7" s="62"/>
      <c r="J7" s="62"/>
      <c r="K7" s="62"/>
      <c r="M7" s="4"/>
      <c r="O7" s="62"/>
      <c r="P7" s="62"/>
      <c r="Q7" s="62"/>
      <c r="U7" s="62"/>
      <c r="V7" s="62"/>
      <c r="W7" s="62"/>
      <c r="AB7" s="62"/>
      <c r="AC7" s="62"/>
      <c r="AD7" s="62"/>
    </row>
    <row r="8" spans="1:31" s="2" customFormat="1" ht="34.5" customHeight="1" x14ac:dyDescent="0.25">
      <c r="A8" s="7" t="s">
        <v>11</v>
      </c>
      <c r="B8" s="78" t="s">
        <v>49</v>
      </c>
      <c r="C8" s="64"/>
      <c r="D8" s="64"/>
      <c r="E8" s="64"/>
      <c r="F8" s="64"/>
      <c r="G8" s="56"/>
      <c r="H8" s="56"/>
      <c r="I8" s="56"/>
      <c r="J8" s="56"/>
      <c r="K8" s="56"/>
      <c r="L8" s="7"/>
      <c r="N8" s="4"/>
      <c r="R8" s="7"/>
      <c r="X8" s="7"/>
      <c r="AE8" s="7"/>
    </row>
    <row r="9" spans="1:31" ht="26.35" customHeight="1" thickBot="1" x14ac:dyDescent="0.4">
      <c r="A9" s="2"/>
      <c r="B9" s="4"/>
      <c r="C9" s="2"/>
      <c r="D9" s="2"/>
      <c r="E9" s="2"/>
      <c r="F9" s="2"/>
      <c r="G9" s="2"/>
      <c r="H9" s="4"/>
      <c r="I9" s="2"/>
      <c r="J9" s="2"/>
      <c r="K9" s="2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39.1" customHeight="1" thickBot="1" x14ac:dyDescent="0.4">
      <c r="A10" s="2"/>
      <c r="B10" s="198" t="s">
        <v>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200"/>
    </row>
    <row r="11" spans="1:31" ht="30.1" customHeight="1" thickBot="1" x14ac:dyDescent="0.3">
      <c r="A11" s="191" t="s">
        <v>10</v>
      </c>
      <c r="B11" s="201" t="s">
        <v>3</v>
      </c>
      <c r="C11" s="202"/>
      <c r="D11" s="202"/>
      <c r="E11" s="202"/>
      <c r="F11" s="203"/>
      <c r="G11" s="204" t="s">
        <v>1</v>
      </c>
      <c r="H11" s="205"/>
      <c r="I11" s="205"/>
      <c r="J11" s="205"/>
      <c r="K11" s="206"/>
      <c r="L11" s="177" t="s">
        <v>2</v>
      </c>
      <c r="M11" s="178"/>
      <c r="N11" s="178"/>
      <c r="O11" s="178"/>
      <c r="P11" s="178"/>
      <c r="Q11" s="207" t="s">
        <v>34</v>
      </c>
      <c r="R11" s="208"/>
      <c r="S11" s="208"/>
      <c r="T11" s="208"/>
      <c r="U11" s="209"/>
      <c r="V11" s="213" t="s">
        <v>5</v>
      </c>
      <c r="W11" s="214"/>
      <c r="X11" s="214"/>
      <c r="Y11" s="214"/>
      <c r="Z11" s="215"/>
      <c r="AA11" s="210" t="s">
        <v>4</v>
      </c>
      <c r="AB11" s="211"/>
      <c r="AC11" s="211"/>
      <c r="AD11" s="211"/>
      <c r="AE11" s="212"/>
    </row>
    <row r="12" spans="1:31" ht="39.1" customHeight="1" thickBot="1" x14ac:dyDescent="0.3">
      <c r="A12" s="192"/>
      <c r="B12" s="18" t="s">
        <v>7</v>
      </c>
      <c r="C12" s="19" t="s">
        <v>8</v>
      </c>
      <c r="D12" s="20" t="s">
        <v>23</v>
      </c>
      <c r="E12" s="21" t="s">
        <v>24</v>
      </c>
      <c r="F12" s="22" t="s">
        <v>13</v>
      </c>
      <c r="G12" s="23" t="s">
        <v>7</v>
      </c>
      <c r="H12" s="19" t="s">
        <v>8</v>
      </c>
      <c r="I12" s="20" t="s">
        <v>23</v>
      </c>
      <c r="J12" s="21" t="s">
        <v>22</v>
      </c>
      <c r="K12" s="22" t="s">
        <v>13</v>
      </c>
      <c r="L12" s="23" t="s">
        <v>7</v>
      </c>
      <c r="M12" s="19" t="s">
        <v>8</v>
      </c>
      <c r="N12" s="20" t="s">
        <v>23</v>
      </c>
      <c r="O12" s="21" t="s">
        <v>20</v>
      </c>
      <c r="P12" s="22" t="s">
        <v>13</v>
      </c>
      <c r="Q12" s="23" t="s">
        <v>7</v>
      </c>
      <c r="R12" s="19" t="s">
        <v>8</v>
      </c>
      <c r="S12" s="20" t="s">
        <v>21</v>
      </c>
      <c r="T12" s="21" t="s">
        <v>22</v>
      </c>
      <c r="U12" s="27" t="s">
        <v>13</v>
      </c>
      <c r="V12" s="18" t="s">
        <v>7</v>
      </c>
      <c r="W12" s="19" t="s">
        <v>8</v>
      </c>
      <c r="X12" s="20" t="s">
        <v>21</v>
      </c>
      <c r="Y12" s="21" t="s">
        <v>22</v>
      </c>
      <c r="Z12" s="22" t="s">
        <v>13</v>
      </c>
      <c r="AA12" s="18" t="s">
        <v>7</v>
      </c>
      <c r="AB12" s="19" t="s">
        <v>8</v>
      </c>
      <c r="AC12" s="20" t="s">
        <v>21</v>
      </c>
      <c r="AD12" s="21" t="s">
        <v>22</v>
      </c>
      <c r="AE12" s="22" t="s">
        <v>13</v>
      </c>
    </row>
    <row r="13" spans="1:31" s="9" customFormat="1" ht="36" customHeight="1" x14ac:dyDescent="0.35">
      <c r="A13" s="13" t="s">
        <v>25</v>
      </c>
      <c r="B13" s="167">
        <v>10</v>
      </c>
      <c r="C13" s="162">
        <f t="shared" ref="C13:C21" si="0">IF(B13,B13/$B$23,"")</f>
        <v>4.878048780487805E-2</v>
      </c>
      <c r="D13" s="168">
        <v>3988602.6900000004</v>
      </c>
      <c r="E13" s="169">
        <v>4826209.25</v>
      </c>
      <c r="F13" s="165">
        <f t="shared" ref="F13:F22" si="1">IF(E13,E13/$E$23,"")</f>
        <v>0.36857312592425862</v>
      </c>
      <c r="G13" s="167">
        <v>61</v>
      </c>
      <c r="H13" s="162">
        <f t="shared" ref="H13:H21" si="2">IF(G13,G13/$G$23,"")</f>
        <v>1.5517679979648945E-2</v>
      </c>
      <c r="I13" s="168">
        <v>12287469.560000001</v>
      </c>
      <c r="J13" s="169">
        <v>14421279.380000001</v>
      </c>
      <c r="K13" s="165">
        <f t="shared" ref="K13:K21" si="3">IF(J13,J13/$J$23,"")</f>
        <v>0.3722551759056994</v>
      </c>
      <c r="L13" s="167">
        <v>13</v>
      </c>
      <c r="M13" s="162">
        <f>IF(L13,L13/$L$23,"")</f>
        <v>2.0440251572327043E-2</v>
      </c>
      <c r="N13" s="168">
        <v>3462041.7600000002</v>
      </c>
      <c r="O13" s="169">
        <v>4189070.54</v>
      </c>
      <c r="P13" s="165">
        <f>IF(O13,O13/$O$23,"")</f>
        <v>0.57186574268242762</v>
      </c>
      <c r="Q13" s="28"/>
      <c r="R13" s="53" t="str">
        <f t="shared" ref="R13:R21" si="4">IF(Q13,Q13/$Q$23,"")</f>
        <v/>
      </c>
      <c r="S13" s="31"/>
      <c r="T13" s="32"/>
      <c r="U13" s="54" t="str">
        <f t="shared" ref="U13:U22" si="5">IF(T13,T13/$T$23,"")</f>
        <v/>
      </c>
      <c r="V13" s="28"/>
      <c r="W13" s="53" t="str">
        <f t="shared" ref="W13:W21" si="6">IF(V13,V13/$V$23,"")</f>
        <v/>
      </c>
      <c r="X13" s="31"/>
      <c r="Y13" s="32"/>
      <c r="Z13" s="54" t="str">
        <f t="shared" ref="Z13:Z21" si="7">IF(Y13,Y13/$Y$23,"")</f>
        <v/>
      </c>
      <c r="AA13" s="28"/>
      <c r="AB13" s="53" t="str">
        <f t="shared" ref="AB13:AB21" si="8">IF(AA13,AA13/$AA$23,"")</f>
        <v/>
      </c>
      <c r="AC13" s="31"/>
      <c r="AD13" s="32"/>
      <c r="AE13" s="54" t="str">
        <f t="shared" ref="AE13:AE21" si="9">IF(AD13,AD13/$AD$23,"")</f>
        <v/>
      </c>
    </row>
    <row r="14" spans="1:31" s="9" customFormat="1" ht="36" customHeight="1" x14ac:dyDescent="0.35">
      <c r="A14" s="14" t="s">
        <v>18</v>
      </c>
      <c r="B14" s="161">
        <v>24</v>
      </c>
      <c r="C14" s="162">
        <f t="shared" si="0"/>
        <v>0.11707317073170732</v>
      </c>
      <c r="D14" s="163">
        <v>2550189.8699999996</v>
      </c>
      <c r="E14" s="164">
        <v>3085729.7300000004</v>
      </c>
      <c r="F14" s="165">
        <f t="shared" si="1"/>
        <v>0.23565431862356956</v>
      </c>
      <c r="G14" s="161">
        <v>22</v>
      </c>
      <c r="H14" s="162">
        <f t="shared" si="2"/>
        <v>5.5965403205291272E-3</v>
      </c>
      <c r="I14" s="163">
        <v>944741.54000000015</v>
      </c>
      <c r="J14" s="164">
        <v>1106915.1600000001</v>
      </c>
      <c r="K14" s="165">
        <f t="shared" si="3"/>
        <v>2.8572700572595481E-2</v>
      </c>
      <c r="L14" s="161">
        <v>3</v>
      </c>
      <c r="M14" s="162">
        <f>IF(L14,L14/$L$23,"")</f>
        <v>4.7169811320754715E-3</v>
      </c>
      <c r="N14" s="163">
        <v>138144.97</v>
      </c>
      <c r="O14" s="164">
        <v>167155.42000000001</v>
      </c>
      <c r="P14" s="165">
        <f>IF(O14,O14/$O$23,"")</f>
        <v>2.2819013785739001E-2</v>
      </c>
      <c r="Q14" s="29"/>
      <c r="R14" s="53" t="str">
        <f t="shared" si="4"/>
        <v/>
      </c>
      <c r="S14" s="33"/>
      <c r="T14" s="34"/>
      <c r="U14" s="54" t="str">
        <f t="shared" si="5"/>
        <v/>
      </c>
      <c r="V14" s="29"/>
      <c r="W14" s="53" t="str">
        <f t="shared" si="6"/>
        <v/>
      </c>
      <c r="X14" s="33"/>
      <c r="Y14" s="34"/>
      <c r="Z14" s="54" t="str">
        <f t="shared" si="7"/>
        <v/>
      </c>
      <c r="AA14" s="29"/>
      <c r="AB14" s="53" t="str">
        <f t="shared" si="8"/>
        <v/>
      </c>
      <c r="AC14" s="33"/>
      <c r="AD14" s="34"/>
      <c r="AE14" s="54" t="str">
        <f t="shared" si="9"/>
        <v/>
      </c>
    </row>
    <row r="15" spans="1:31" s="9" customFormat="1" ht="36" customHeight="1" x14ac:dyDescent="0.35">
      <c r="A15" s="14" t="s">
        <v>19</v>
      </c>
      <c r="B15" s="161">
        <v>10</v>
      </c>
      <c r="C15" s="162">
        <f t="shared" si="0"/>
        <v>4.878048780487805E-2</v>
      </c>
      <c r="D15" s="163">
        <v>409365.74</v>
      </c>
      <c r="E15" s="164">
        <v>495332.52</v>
      </c>
      <c r="F15" s="165">
        <f t="shared" si="1"/>
        <v>3.7828085317341005E-2</v>
      </c>
      <c r="G15" s="161">
        <v>22</v>
      </c>
      <c r="H15" s="162">
        <f t="shared" si="2"/>
        <v>5.5965403205291272E-3</v>
      </c>
      <c r="I15" s="163">
        <v>310580.23</v>
      </c>
      <c r="J15" s="164">
        <v>373620.4</v>
      </c>
      <c r="K15" s="165">
        <f t="shared" si="3"/>
        <v>9.6442294791710612E-3</v>
      </c>
      <c r="L15" s="161">
        <v>5</v>
      </c>
      <c r="M15" s="162">
        <f>IF(L15,L15/$L$23,"")</f>
        <v>7.8616352201257862E-3</v>
      </c>
      <c r="N15" s="163">
        <v>136932.75999999998</v>
      </c>
      <c r="O15" s="164">
        <v>165688.62999999998</v>
      </c>
      <c r="P15" s="165">
        <f>IF(O15,O15/$O$23,"")</f>
        <v>2.2618776777386027E-2</v>
      </c>
      <c r="Q15" s="29"/>
      <c r="R15" s="53" t="str">
        <f t="shared" si="4"/>
        <v/>
      </c>
      <c r="S15" s="33"/>
      <c r="T15" s="34"/>
      <c r="U15" s="54" t="str">
        <f t="shared" si="5"/>
        <v/>
      </c>
      <c r="V15" s="29"/>
      <c r="W15" s="53" t="str">
        <f t="shared" si="6"/>
        <v/>
      </c>
      <c r="X15" s="33"/>
      <c r="Y15" s="34"/>
      <c r="Z15" s="54" t="str">
        <f t="shared" si="7"/>
        <v/>
      </c>
      <c r="AA15" s="29"/>
      <c r="AB15" s="53" t="str">
        <f t="shared" si="8"/>
        <v/>
      </c>
      <c r="AC15" s="33"/>
      <c r="AD15" s="34"/>
      <c r="AE15" s="54" t="str">
        <f t="shared" si="9"/>
        <v/>
      </c>
    </row>
    <row r="16" spans="1:31" s="9" customFormat="1" ht="36" customHeight="1" x14ac:dyDescent="0.35">
      <c r="A16" s="14" t="s">
        <v>26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>IF(L16,L16/$L$23,"")</f>
        <v/>
      </c>
      <c r="N16" s="33"/>
      <c r="O16" s="34"/>
      <c r="P16" s="54" t="str">
        <f>IF(O16,O16/$O$23,"")</f>
        <v/>
      </c>
      <c r="Q16" s="29"/>
      <c r="R16" s="53" t="str">
        <f t="shared" si="4"/>
        <v/>
      </c>
      <c r="S16" s="33"/>
      <c r="T16" s="34"/>
      <c r="U16" s="54" t="str">
        <f t="shared" si="5"/>
        <v/>
      </c>
      <c r="V16" s="29"/>
      <c r="W16" s="53" t="str">
        <f t="shared" si="6"/>
        <v/>
      </c>
      <c r="X16" s="33"/>
      <c r="Y16" s="34"/>
      <c r="Z16" s="54" t="str">
        <f t="shared" si="7"/>
        <v/>
      </c>
      <c r="AA16" s="29"/>
      <c r="AB16" s="53" t="str">
        <f t="shared" si="8"/>
        <v/>
      </c>
      <c r="AC16" s="33"/>
      <c r="AD16" s="34"/>
      <c r="AE16" s="54" t="str">
        <f t="shared" si="9"/>
        <v/>
      </c>
    </row>
    <row r="17" spans="1:31" s="9" customFormat="1" ht="36" customHeight="1" x14ac:dyDescent="0.25">
      <c r="A17" s="14" t="s">
        <v>27</v>
      </c>
      <c r="B17" s="30"/>
      <c r="C17" s="53" t="str">
        <f t="shared" si="0"/>
        <v/>
      </c>
      <c r="D17" s="33"/>
      <c r="E17" s="34"/>
      <c r="F17" s="54" t="str">
        <f t="shared" si="1"/>
        <v/>
      </c>
      <c r="G17" s="173">
        <v>3</v>
      </c>
      <c r="H17" s="162">
        <f t="shared" si="2"/>
        <v>7.6316458916306283E-4</v>
      </c>
      <c r="I17" s="163">
        <v>2502228.36</v>
      </c>
      <c r="J17" s="164">
        <v>3027696.31</v>
      </c>
      <c r="K17" s="165">
        <f t="shared" si="3"/>
        <v>7.8153650086771068E-2</v>
      </c>
      <c r="L17" s="30"/>
      <c r="M17" s="53"/>
      <c r="N17" s="33"/>
      <c r="O17" s="34"/>
      <c r="P17" s="54"/>
      <c r="Q17" s="30"/>
      <c r="R17" s="53" t="str">
        <f t="shared" si="4"/>
        <v/>
      </c>
      <c r="S17" s="33"/>
      <c r="T17" s="34"/>
      <c r="U17" s="54" t="str">
        <f t="shared" si="5"/>
        <v/>
      </c>
      <c r="V17" s="30"/>
      <c r="W17" s="53" t="str">
        <f t="shared" si="6"/>
        <v/>
      </c>
      <c r="X17" s="33"/>
      <c r="Y17" s="34"/>
      <c r="Z17" s="54" t="str">
        <f t="shared" si="7"/>
        <v/>
      </c>
      <c r="AA17" s="30"/>
      <c r="AB17" s="53" t="str">
        <f t="shared" si="8"/>
        <v/>
      </c>
      <c r="AC17" s="33"/>
      <c r="AD17" s="34"/>
      <c r="AE17" s="54" t="str">
        <f t="shared" si="9"/>
        <v/>
      </c>
    </row>
    <row r="18" spans="1:31" s="9" customFormat="1" ht="36" customHeight="1" x14ac:dyDescent="0.35">
      <c r="A18" s="15" t="s">
        <v>33</v>
      </c>
      <c r="B18" s="173">
        <v>1</v>
      </c>
      <c r="C18" s="162">
        <f t="shared" si="0"/>
        <v>4.8780487804878049E-3</v>
      </c>
      <c r="D18" s="163">
        <v>249028.45</v>
      </c>
      <c r="E18" s="164">
        <v>301324.42</v>
      </c>
      <c r="F18" s="165">
        <f t="shared" si="1"/>
        <v>2.3011866590060135E-2</v>
      </c>
      <c r="G18" s="173">
        <v>15</v>
      </c>
      <c r="H18" s="162">
        <f t="shared" si="2"/>
        <v>3.8158229458153141E-3</v>
      </c>
      <c r="I18" s="163">
        <v>2188040.44</v>
      </c>
      <c r="J18" s="164">
        <v>2645008.92</v>
      </c>
      <c r="K18" s="165">
        <f t="shared" si="3"/>
        <v>6.8275375217558804E-2</v>
      </c>
      <c r="L18" s="173">
        <v>2</v>
      </c>
      <c r="M18" s="162">
        <f>IF(L18,L18/$L$23,"")</f>
        <v>3.1446540880503146E-3</v>
      </c>
      <c r="N18" s="163">
        <v>384498.51</v>
      </c>
      <c r="O18" s="164">
        <v>465243.19</v>
      </c>
      <c r="P18" s="165">
        <f>IF(O18,O18/$O$23,"")</f>
        <v>6.3512094111762507E-2</v>
      </c>
      <c r="Q18" s="30"/>
      <c r="R18" s="53" t="str">
        <f t="shared" si="4"/>
        <v/>
      </c>
      <c r="S18" s="33"/>
      <c r="T18" s="34"/>
      <c r="U18" s="54" t="str">
        <f t="shared" si="5"/>
        <v/>
      </c>
      <c r="V18" s="30">
        <v>1</v>
      </c>
      <c r="W18" s="53">
        <f t="shared" si="6"/>
        <v>3.5714285714285712E-2</v>
      </c>
      <c r="X18" s="33">
        <v>29200</v>
      </c>
      <c r="Y18" s="34">
        <v>30368</v>
      </c>
      <c r="Z18" s="54">
        <f t="shared" si="7"/>
        <v>0.18830107635692975</v>
      </c>
      <c r="AA18" s="30"/>
      <c r="AB18" s="53" t="str">
        <f t="shared" si="8"/>
        <v/>
      </c>
      <c r="AC18" s="33"/>
      <c r="AD18" s="34"/>
      <c r="AE18" s="54" t="str">
        <f t="shared" si="9"/>
        <v/>
      </c>
    </row>
    <row r="19" spans="1:31" s="166" customFormat="1" ht="36" customHeight="1" x14ac:dyDescent="0.35">
      <c r="A19" s="160" t="s">
        <v>28</v>
      </c>
      <c r="B19" s="161"/>
      <c r="C19" s="162" t="str">
        <f t="shared" si="0"/>
        <v/>
      </c>
      <c r="D19" s="163"/>
      <c r="E19" s="164"/>
      <c r="F19" s="165" t="str">
        <f t="shared" si="1"/>
        <v/>
      </c>
      <c r="G19" s="161">
        <v>61</v>
      </c>
      <c r="H19" s="162">
        <f t="shared" si="2"/>
        <v>1.5517679979648945E-2</v>
      </c>
      <c r="I19" s="163">
        <v>4212346.9300000006</v>
      </c>
      <c r="J19" s="164">
        <v>4936005.0500000007</v>
      </c>
      <c r="K19" s="165">
        <f t="shared" si="3"/>
        <v>0.12741265041348715</v>
      </c>
      <c r="L19" s="161">
        <v>58</v>
      </c>
      <c r="M19" s="162">
        <f>IF(L19,L19/$L$23,"")</f>
        <v>9.1194968553459113E-2</v>
      </c>
      <c r="N19" s="163">
        <v>282465.56</v>
      </c>
      <c r="O19" s="164">
        <v>341783.36999999994</v>
      </c>
      <c r="P19" s="165">
        <f>IF(O19,O19/$O$23,"")</f>
        <v>4.665813068918933E-2</v>
      </c>
      <c r="Q19" s="161"/>
      <c r="R19" s="162" t="str">
        <f t="shared" si="4"/>
        <v/>
      </c>
      <c r="S19" s="163"/>
      <c r="T19" s="164"/>
      <c r="U19" s="165" t="str">
        <f t="shared" si="5"/>
        <v/>
      </c>
      <c r="V19" s="161"/>
      <c r="W19" s="162" t="str">
        <f t="shared" si="6"/>
        <v/>
      </c>
      <c r="X19" s="163"/>
      <c r="Y19" s="164"/>
      <c r="Z19" s="165" t="str">
        <f t="shared" si="7"/>
        <v/>
      </c>
      <c r="AA19" s="161"/>
      <c r="AB19" s="162" t="str">
        <f t="shared" si="8"/>
        <v/>
      </c>
      <c r="AC19" s="163"/>
      <c r="AD19" s="164"/>
      <c r="AE19" s="165" t="str">
        <f t="shared" si="9"/>
        <v/>
      </c>
    </row>
    <row r="20" spans="1:31" s="153" customFormat="1" ht="36" customHeight="1" x14ac:dyDescent="0.35">
      <c r="A20" s="147" t="s">
        <v>29</v>
      </c>
      <c r="B20" s="148">
        <v>144</v>
      </c>
      <c r="C20" s="149">
        <f t="shared" si="0"/>
        <v>0.70243902439024386</v>
      </c>
      <c r="D20" s="150">
        <v>3551704.2100000023</v>
      </c>
      <c r="E20" s="151">
        <v>4297562.1100000013</v>
      </c>
      <c r="F20" s="152">
        <f t="shared" si="1"/>
        <v>0.32820083396432781</v>
      </c>
      <c r="G20" s="148">
        <v>873</v>
      </c>
      <c r="H20" s="149">
        <f t="shared" si="2"/>
        <v>0.22208089544645129</v>
      </c>
      <c r="I20" s="150">
        <v>5950538.5800000001</v>
      </c>
      <c r="J20" s="151">
        <v>7040577.5200000051</v>
      </c>
      <c r="K20" s="152">
        <f t="shared" si="3"/>
        <v>0.18173778859177156</v>
      </c>
      <c r="L20" s="148">
        <v>179</v>
      </c>
      <c r="M20" s="149">
        <f>IF(L20,L20/$L$23,"")</f>
        <v>0.28144654088050314</v>
      </c>
      <c r="N20" s="150">
        <v>1114745.8799999999</v>
      </c>
      <c r="O20" s="151">
        <v>1345816.1100000006</v>
      </c>
      <c r="P20" s="152">
        <f>IF(O20,O20/$O$23,"")</f>
        <v>0.18372240856539168</v>
      </c>
      <c r="Q20" s="148"/>
      <c r="R20" s="149" t="str">
        <f t="shared" si="4"/>
        <v/>
      </c>
      <c r="S20" s="150"/>
      <c r="T20" s="151"/>
      <c r="U20" s="152" t="str">
        <f t="shared" si="5"/>
        <v/>
      </c>
      <c r="V20" s="148">
        <v>4</v>
      </c>
      <c r="W20" s="149">
        <f t="shared" si="6"/>
        <v>0.14285714285714285</v>
      </c>
      <c r="X20" s="150">
        <v>96185.72</v>
      </c>
      <c r="Y20" s="151">
        <v>116249.04000000001</v>
      </c>
      <c r="Z20" s="152">
        <f t="shared" si="7"/>
        <v>0.72081860370981887</v>
      </c>
      <c r="AA20" s="148"/>
      <c r="AB20" s="149" t="str">
        <f t="shared" si="8"/>
        <v/>
      </c>
      <c r="AC20" s="150"/>
      <c r="AD20" s="151"/>
      <c r="AE20" s="152" t="str">
        <f t="shared" si="9"/>
        <v/>
      </c>
    </row>
    <row r="21" spans="1:31" s="153" customFormat="1" ht="39.9" customHeight="1" x14ac:dyDescent="0.25">
      <c r="A21" s="154" t="s">
        <v>55</v>
      </c>
      <c r="B21" s="148">
        <v>16</v>
      </c>
      <c r="C21" s="149">
        <f t="shared" si="0"/>
        <v>7.8048780487804878E-2</v>
      </c>
      <c r="D21" s="150">
        <v>72849.48</v>
      </c>
      <c r="E21" s="151">
        <v>88147.849999999991</v>
      </c>
      <c r="F21" s="152">
        <f t="shared" si="1"/>
        <v>6.7317695804430056E-3</v>
      </c>
      <c r="G21" s="148">
        <v>2857</v>
      </c>
      <c r="H21" s="149">
        <f t="shared" si="2"/>
        <v>0.72678707707962353</v>
      </c>
      <c r="I21" s="150">
        <v>4414689.6099999985</v>
      </c>
      <c r="J21" s="151">
        <v>5156960.1999999927</v>
      </c>
      <c r="K21" s="152">
        <f t="shared" si="3"/>
        <v>0.13311614564877031</v>
      </c>
      <c r="L21" s="148">
        <v>376</v>
      </c>
      <c r="M21" s="149">
        <f>IF(L21,L21/$L$23,"")</f>
        <v>0.5911949685534591</v>
      </c>
      <c r="N21" s="150">
        <v>551879.52</v>
      </c>
      <c r="O21" s="151">
        <v>650511.99000000057</v>
      </c>
      <c r="P21" s="152">
        <f>IF(O21,O21/$O$23,"")</f>
        <v>8.8803833388103853E-2</v>
      </c>
      <c r="Q21" s="148"/>
      <c r="R21" s="149" t="str">
        <f t="shared" si="4"/>
        <v/>
      </c>
      <c r="S21" s="150"/>
      <c r="T21" s="151"/>
      <c r="U21" s="152" t="str">
        <f t="shared" si="5"/>
        <v/>
      </c>
      <c r="V21" s="148">
        <v>23</v>
      </c>
      <c r="W21" s="149">
        <f t="shared" si="6"/>
        <v>0.8214285714285714</v>
      </c>
      <c r="X21" s="150">
        <v>14103.389999999998</v>
      </c>
      <c r="Y21" s="151">
        <v>14656.6</v>
      </c>
      <c r="Z21" s="152">
        <f t="shared" si="7"/>
        <v>9.0880319933251325E-2</v>
      </c>
      <c r="AA21" s="148"/>
      <c r="AB21" s="149" t="str">
        <f t="shared" si="8"/>
        <v/>
      </c>
      <c r="AC21" s="150"/>
      <c r="AD21" s="151"/>
      <c r="AE21" s="152" t="str">
        <f t="shared" si="9"/>
        <v/>
      </c>
    </row>
    <row r="22" spans="1:31" s="9" customFormat="1" ht="36" customHeight="1" x14ac:dyDescent="0.25">
      <c r="A22" s="137" t="s">
        <v>51</v>
      </c>
      <c r="B22" s="132"/>
      <c r="C22" s="126" t="str">
        <f t="shared" ref="C22" si="10">IF(B22,B22/$B$23,"")</f>
        <v/>
      </c>
      <c r="D22" s="133"/>
      <c r="E22" s="134"/>
      <c r="F22" s="129" t="str">
        <f t="shared" si="1"/>
        <v/>
      </c>
      <c r="G22" s="155">
        <v>17</v>
      </c>
      <c r="H22" s="156">
        <f t="shared" ref="H22" si="11">IF(G22,G22/$G$23,"")</f>
        <v>4.3245993385906895E-3</v>
      </c>
      <c r="I22" s="157">
        <v>30043.5</v>
      </c>
      <c r="J22" s="158">
        <v>32242.940000000002</v>
      </c>
      <c r="K22" s="159">
        <f t="shared" ref="K22" si="12">IF(J22,J22/$J$23,"")</f>
        <v>8.3228408417512474E-4</v>
      </c>
      <c r="L22" s="132"/>
      <c r="M22" s="126" t="str">
        <f t="shared" ref="M22" si="13">IF(L22,L22/$L$23,"")</f>
        <v/>
      </c>
      <c r="N22" s="133"/>
      <c r="O22" s="134"/>
      <c r="P22" s="129" t="str">
        <f t="shared" ref="P22" si="14">IF(O22,O22/$O$23,"")</f>
        <v/>
      </c>
      <c r="Q22" s="132"/>
      <c r="R22" s="126" t="str">
        <f t="shared" ref="R22" si="15">IF(Q22,Q22/$Q$23,"")</f>
        <v/>
      </c>
      <c r="S22" s="133"/>
      <c r="T22" s="134"/>
      <c r="U22" s="129" t="str">
        <f t="shared" si="5"/>
        <v/>
      </c>
      <c r="V22" s="132"/>
      <c r="W22" s="126" t="str">
        <f t="shared" ref="W22" si="16">IF(V22,V22/$V$23,"")</f>
        <v/>
      </c>
      <c r="X22" s="133"/>
      <c r="Y22" s="134"/>
      <c r="Z22" s="129" t="str">
        <f t="shared" ref="Z22" si="17">IF(Y22,Y22/$Y$23,"")</f>
        <v/>
      </c>
      <c r="AA22" s="132"/>
      <c r="AB22" s="53" t="str">
        <f t="shared" ref="AB22" si="18">IF(AA22,AA22/$AA$23,"")</f>
        <v/>
      </c>
      <c r="AC22" s="133"/>
      <c r="AD22" s="134"/>
      <c r="AE22" s="129" t="str">
        <f t="shared" ref="AE22" si="19">IF(AD22,AD22/$AD$23,"")</f>
        <v/>
      </c>
    </row>
    <row r="23" spans="1:31" ht="32.950000000000003" customHeight="1" thickBot="1" x14ac:dyDescent="0.4">
      <c r="A23" s="16" t="s">
        <v>0</v>
      </c>
      <c r="B23" s="24">
        <f t="shared" ref="B23:AE23" si="20">SUM(B13:B22)</f>
        <v>205</v>
      </c>
      <c r="C23" s="25">
        <f t="shared" si="20"/>
        <v>0.99999999999999989</v>
      </c>
      <c r="D23" s="35">
        <f t="shared" si="20"/>
        <v>10821740.440000003</v>
      </c>
      <c r="E23" s="35">
        <f t="shared" si="20"/>
        <v>13094305.880000001</v>
      </c>
      <c r="F23" s="26">
        <f t="shared" si="20"/>
        <v>1.0000000000000002</v>
      </c>
      <c r="G23" s="24">
        <f t="shared" si="20"/>
        <v>3931</v>
      </c>
      <c r="H23" s="25">
        <f t="shared" si="20"/>
        <v>1</v>
      </c>
      <c r="I23" s="35">
        <f t="shared" si="20"/>
        <v>32840678.75</v>
      </c>
      <c r="J23" s="35">
        <f t="shared" si="20"/>
        <v>38740305.880000003</v>
      </c>
      <c r="K23" s="26">
        <f t="shared" si="20"/>
        <v>0.99999999999999989</v>
      </c>
      <c r="L23" s="24">
        <f t="shared" si="20"/>
        <v>636</v>
      </c>
      <c r="M23" s="25">
        <f t="shared" si="20"/>
        <v>1</v>
      </c>
      <c r="N23" s="35">
        <f t="shared" si="20"/>
        <v>6070708.959999999</v>
      </c>
      <c r="O23" s="35">
        <f t="shared" si="20"/>
        <v>7325269.2500000009</v>
      </c>
      <c r="P23" s="26">
        <f t="shared" si="20"/>
        <v>1</v>
      </c>
      <c r="Q23" s="24">
        <f t="shared" si="20"/>
        <v>0</v>
      </c>
      <c r="R23" s="25">
        <f t="shared" si="20"/>
        <v>0</v>
      </c>
      <c r="S23" s="35">
        <f t="shared" si="20"/>
        <v>0</v>
      </c>
      <c r="T23" s="35">
        <f t="shared" si="20"/>
        <v>0</v>
      </c>
      <c r="U23" s="26">
        <f t="shared" si="20"/>
        <v>0</v>
      </c>
      <c r="V23" s="24">
        <f t="shared" si="20"/>
        <v>28</v>
      </c>
      <c r="W23" s="25">
        <f t="shared" si="20"/>
        <v>1</v>
      </c>
      <c r="X23" s="35">
        <f t="shared" si="20"/>
        <v>139489.10999999999</v>
      </c>
      <c r="Y23" s="35">
        <f t="shared" si="20"/>
        <v>161273.64000000001</v>
      </c>
      <c r="Z23" s="26">
        <f t="shared" si="20"/>
        <v>0.99999999999999989</v>
      </c>
      <c r="AA23" s="24">
        <f t="shared" si="20"/>
        <v>0</v>
      </c>
      <c r="AB23" s="25">
        <f t="shared" si="20"/>
        <v>0</v>
      </c>
      <c r="AC23" s="35">
        <f t="shared" si="20"/>
        <v>0</v>
      </c>
      <c r="AD23" s="35">
        <f t="shared" si="20"/>
        <v>0</v>
      </c>
      <c r="AE23" s="26">
        <f t="shared" si="20"/>
        <v>0</v>
      </c>
    </row>
    <row r="24" spans="1:31" s="2" customFormat="1" ht="18.7" customHeight="1" x14ac:dyDescent="0.35">
      <c r="B24" s="4"/>
      <c r="H24" s="4"/>
      <c r="N24" s="4"/>
    </row>
    <row r="25" spans="1:31" s="67" customFormat="1" ht="48.1" customHeight="1" x14ac:dyDescent="0.25">
      <c r="A25" s="197" t="s">
        <v>53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85" customHeight="1" x14ac:dyDescent="0.25">
      <c r="A26" s="193" t="s">
        <v>36</v>
      </c>
      <c r="B26" s="193"/>
      <c r="C26" s="193"/>
      <c r="D26" s="193"/>
      <c r="E26" s="193"/>
      <c r="F26" s="193"/>
      <c r="G26" s="193"/>
      <c r="H26" s="193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4.45" x14ac:dyDescent="0.35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75" customHeight="1" x14ac:dyDescent="0.35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4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25">
      <c r="A30" s="174" t="s">
        <v>10</v>
      </c>
      <c r="B30" s="179" t="s">
        <v>17</v>
      </c>
      <c r="C30" s="180"/>
      <c r="D30" s="180"/>
      <c r="E30" s="180"/>
      <c r="F30" s="181"/>
      <c r="G30" s="2"/>
      <c r="J30" s="185" t="s">
        <v>15</v>
      </c>
      <c r="K30" s="186"/>
      <c r="L30" s="179" t="s">
        <v>16</v>
      </c>
      <c r="M30" s="180"/>
      <c r="N30" s="180"/>
      <c r="O30" s="180"/>
      <c r="P30" s="181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">
      <c r="A31" s="175"/>
      <c r="B31" s="194"/>
      <c r="C31" s="195"/>
      <c r="D31" s="195"/>
      <c r="E31" s="195"/>
      <c r="F31" s="196"/>
      <c r="G31" s="2"/>
      <c r="J31" s="187"/>
      <c r="K31" s="188"/>
      <c r="L31" s="182"/>
      <c r="M31" s="183"/>
      <c r="N31" s="183"/>
      <c r="O31" s="183"/>
      <c r="P31" s="184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">
      <c r="A32" s="176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89"/>
      <c r="K32" s="190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.1" customHeight="1" x14ac:dyDescent="0.35">
      <c r="A33" s="13" t="s">
        <v>25</v>
      </c>
      <c r="B33" s="42">
        <f t="shared" ref="B33:B42" si="21">B13+G13+L13+Q13+AA13+V13</f>
        <v>84</v>
      </c>
      <c r="C33" s="37">
        <f t="shared" ref="C33:C42" si="22">IF(B33,B33/$B$43,"")</f>
        <v>1.7500000000000002E-2</v>
      </c>
      <c r="D33" s="43">
        <f t="shared" ref="D33:D42" si="23">D13+I13+N13+S13+AC13+X13</f>
        <v>19738114.010000002</v>
      </c>
      <c r="E33" s="44">
        <f t="shared" ref="E33:E42" si="24">E13+J13+O13+T13+AD13+Y13</f>
        <v>23436559.170000002</v>
      </c>
      <c r="F33" s="54">
        <f t="shared" ref="F33:F42" si="25">IF(E33,E33/$E$43,"")</f>
        <v>0.39507928172129736</v>
      </c>
      <c r="J33" s="220" t="s">
        <v>3</v>
      </c>
      <c r="K33" s="221"/>
      <c r="L33" s="17">
        <f>B23</f>
        <v>205</v>
      </c>
      <c r="M33" s="37">
        <f t="shared" ref="M33:M38" si="26">IF(L33,L33/$L$39,"")</f>
        <v>4.2708333333333334E-2</v>
      </c>
      <c r="N33" s="40">
        <f>D23</f>
        <v>10821740.440000003</v>
      </c>
      <c r="O33" s="40">
        <f>E23</f>
        <v>13094305.880000001</v>
      </c>
      <c r="P33" s="57">
        <f t="shared" ref="P33:P38" si="27">IF(O33,O33/$O$39,"")</f>
        <v>0.22073585649600971</v>
      </c>
    </row>
    <row r="34" spans="1:33" s="2" customFormat="1" ht="30.1" customHeight="1" x14ac:dyDescent="0.35">
      <c r="A34" s="14" t="s">
        <v>18</v>
      </c>
      <c r="B34" s="45">
        <f t="shared" si="21"/>
        <v>49</v>
      </c>
      <c r="C34" s="37">
        <f t="shared" si="22"/>
        <v>1.0208333333333333E-2</v>
      </c>
      <c r="D34" s="46">
        <f t="shared" si="23"/>
        <v>3633076.38</v>
      </c>
      <c r="E34" s="47">
        <f t="shared" si="24"/>
        <v>4359800.3100000005</v>
      </c>
      <c r="F34" s="54">
        <f t="shared" si="25"/>
        <v>7.3494865966841058E-2</v>
      </c>
      <c r="J34" s="216" t="s">
        <v>1</v>
      </c>
      <c r="K34" s="217"/>
      <c r="L34" s="6">
        <f>G23</f>
        <v>3931</v>
      </c>
      <c r="M34" s="37">
        <f t="shared" si="26"/>
        <v>0.81895833333333334</v>
      </c>
      <c r="N34" s="41">
        <f>I23</f>
        <v>32840678.75</v>
      </c>
      <c r="O34" s="41">
        <f>J23</f>
        <v>38740305.880000003</v>
      </c>
      <c r="P34" s="57">
        <f t="shared" si="27"/>
        <v>0.65306054996014817</v>
      </c>
    </row>
    <row r="35" spans="1:33" ht="30.1" customHeight="1" x14ac:dyDescent="0.35">
      <c r="A35" s="14" t="s">
        <v>19</v>
      </c>
      <c r="B35" s="45">
        <f t="shared" si="21"/>
        <v>37</v>
      </c>
      <c r="C35" s="37">
        <f t="shared" si="22"/>
        <v>7.7083333333333335E-3</v>
      </c>
      <c r="D35" s="46">
        <f t="shared" si="23"/>
        <v>856878.73</v>
      </c>
      <c r="E35" s="47">
        <f t="shared" si="24"/>
        <v>1034641.55</v>
      </c>
      <c r="F35" s="54">
        <f t="shared" si="25"/>
        <v>1.7441358923380293E-2</v>
      </c>
      <c r="G35" s="2"/>
      <c r="J35" s="216" t="s">
        <v>2</v>
      </c>
      <c r="K35" s="217"/>
      <c r="L35" s="6">
        <f>L23</f>
        <v>636</v>
      </c>
      <c r="M35" s="37">
        <f t="shared" si="26"/>
        <v>0.13250000000000001</v>
      </c>
      <c r="N35" s="41">
        <f>N23</f>
        <v>6070708.959999999</v>
      </c>
      <c r="O35" s="41">
        <f>O23</f>
        <v>7325269.2500000009</v>
      </c>
      <c r="P35" s="57">
        <f t="shared" si="27"/>
        <v>0.12348494046044331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" customHeight="1" x14ac:dyDescent="0.35">
      <c r="A36" s="14" t="s">
        <v>26</v>
      </c>
      <c r="B36" s="45">
        <f t="shared" si="21"/>
        <v>0</v>
      </c>
      <c r="C36" s="37" t="str">
        <f t="shared" si="22"/>
        <v/>
      </c>
      <c r="D36" s="46">
        <f t="shared" si="23"/>
        <v>0</v>
      </c>
      <c r="E36" s="47">
        <f t="shared" si="24"/>
        <v>0</v>
      </c>
      <c r="F36" s="54" t="str">
        <f t="shared" si="25"/>
        <v/>
      </c>
      <c r="G36" s="2"/>
      <c r="J36" s="216" t="s">
        <v>34</v>
      </c>
      <c r="K36" s="217"/>
      <c r="L36" s="6">
        <f>Q23</f>
        <v>0</v>
      </c>
      <c r="M36" s="37" t="str">
        <f t="shared" si="26"/>
        <v/>
      </c>
      <c r="N36" s="41">
        <f>S23</f>
        <v>0</v>
      </c>
      <c r="O36" s="41">
        <f>T23</f>
        <v>0</v>
      </c>
      <c r="P36" s="57" t="str">
        <f t="shared" si="27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" customHeight="1" x14ac:dyDescent="0.25">
      <c r="A37" s="14" t="s">
        <v>27</v>
      </c>
      <c r="B37" s="48">
        <f t="shared" si="21"/>
        <v>3</v>
      </c>
      <c r="C37" s="37">
        <f t="shared" si="22"/>
        <v>6.2500000000000001E-4</v>
      </c>
      <c r="D37" s="46">
        <f t="shared" si="23"/>
        <v>2502228.36</v>
      </c>
      <c r="E37" s="73">
        <f t="shared" si="24"/>
        <v>3027696.31</v>
      </c>
      <c r="F37" s="54">
        <f t="shared" si="25"/>
        <v>5.1039065707059697E-2</v>
      </c>
      <c r="G37" s="2"/>
      <c r="J37" s="216" t="s">
        <v>5</v>
      </c>
      <c r="K37" s="217"/>
      <c r="L37" s="6">
        <f>V23</f>
        <v>28</v>
      </c>
      <c r="M37" s="37">
        <f t="shared" si="26"/>
        <v>5.8333333333333336E-3</v>
      </c>
      <c r="N37" s="41">
        <f>X23</f>
        <v>139489.10999999999</v>
      </c>
      <c r="O37" s="41">
        <f>Y23</f>
        <v>161273.64000000001</v>
      </c>
      <c r="P37" s="57">
        <f t="shared" si="27"/>
        <v>2.7186530833988075E-3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" customHeight="1" x14ac:dyDescent="0.35">
      <c r="A38" s="15" t="s">
        <v>33</v>
      </c>
      <c r="B38" s="48">
        <f t="shared" si="21"/>
        <v>19</v>
      </c>
      <c r="C38" s="37">
        <f t="shared" si="22"/>
        <v>3.9583333333333337E-3</v>
      </c>
      <c r="D38" s="46">
        <f t="shared" si="23"/>
        <v>2850767.4000000004</v>
      </c>
      <c r="E38" s="73">
        <f t="shared" si="24"/>
        <v>3441944.53</v>
      </c>
      <c r="F38" s="54">
        <f t="shared" si="25"/>
        <v>5.8022210631397404E-2</v>
      </c>
      <c r="G38" s="2"/>
      <c r="J38" s="216" t="s">
        <v>4</v>
      </c>
      <c r="K38" s="217"/>
      <c r="L38" s="6">
        <f>AA23</f>
        <v>0</v>
      </c>
      <c r="M38" s="37" t="str">
        <f t="shared" si="26"/>
        <v/>
      </c>
      <c r="N38" s="41">
        <f>AC23</f>
        <v>0</v>
      </c>
      <c r="O38" s="41">
        <f>AD23</f>
        <v>0</v>
      </c>
      <c r="P38" s="57" t="str">
        <f t="shared" si="27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.1" customHeight="1" thickBot="1" x14ac:dyDescent="0.4">
      <c r="A39" s="15" t="s">
        <v>28</v>
      </c>
      <c r="B39" s="45">
        <f t="shared" si="21"/>
        <v>119</v>
      </c>
      <c r="C39" s="37">
        <f t="shared" si="22"/>
        <v>2.4791666666666667E-2</v>
      </c>
      <c r="D39" s="46">
        <f t="shared" si="23"/>
        <v>4494812.49</v>
      </c>
      <c r="E39" s="74">
        <f t="shared" si="24"/>
        <v>5277788.4200000009</v>
      </c>
      <c r="F39" s="54">
        <f t="shared" si="25"/>
        <v>8.8969752041062139E-2</v>
      </c>
      <c r="G39" s="2"/>
      <c r="J39" s="218" t="s">
        <v>0</v>
      </c>
      <c r="K39" s="219"/>
      <c r="L39" s="11">
        <f>SUM(L33:L38)</f>
        <v>4800</v>
      </c>
      <c r="M39" s="25">
        <f>SUM(M33:M38)</f>
        <v>1</v>
      </c>
      <c r="N39" s="38">
        <f>SUM(N33:N38)</f>
        <v>49872617.260000005</v>
      </c>
      <c r="O39" s="39">
        <f>SUM(O33:O38)</f>
        <v>59321154.650000006</v>
      </c>
      <c r="P39" s="58">
        <f>SUM(P33:P38)</f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.1" customHeight="1" x14ac:dyDescent="0.35">
      <c r="A40" s="60" t="s">
        <v>29</v>
      </c>
      <c r="B40" s="45">
        <f t="shared" si="21"/>
        <v>1200</v>
      </c>
      <c r="C40" s="37">
        <f t="shared" si="22"/>
        <v>0.25</v>
      </c>
      <c r="D40" s="46">
        <f t="shared" si="23"/>
        <v>10713174.390000002</v>
      </c>
      <c r="E40" s="74">
        <f t="shared" si="24"/>
        <v>12800204.780000007</v>
      </c>
      <c r="F40" s="54">
        <f t="shared" si="25"/>
        <v>0.2157780787565976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.1" customHeight="1" x14ac:dyDescent="0.25">
      <c r="A41" s="61" t="s">
        <v>32</v>
      </c>
      <c r="B41" s="45">
        <f t="shared" si="21"/>
        <v>3272</v>
      </c>
      <c r="C41" s="37">
        <f t="shared" si="22"/>
        <v>0.68166666666666664</v>
      </c>
      <c r="D41" s="46">
        <f t="shared" si="23"/>
        <v>5053521.9999999991</v>
      </c>
      <c r="E41" s="47">
        <f t="shared" si="24"/>
        <v>5910276.6399999922</v>
      </c>
      <c r="F41" s="54">
        <f t="shared" si="25"/>
        <v>9.9631854350629906E-2</v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.1" customHeight="1" x14ac:dyDescent="0.25">
      <c r="A42" s="137" t="s">
        <v>51</v>
      </c>
      <c r="B42" s="45">
        <f t="shared" si="21"/>
        <v>17</v>
      </c>
      <c r="C42" s="37">
        <f t="shared" si="22"/>
        <v>3.5416666666666665E-3</v>
      </c>
      <c r="D42" s="46">
        <f t="shared" si="23"/>
        <v>30043.5</v>
      </c>
      <c r="E42" s="47">
        <f t="shared" si="24"/>
        <v>32242.940000000002</v>
      </c>
      <c r="F42" s="54">
        <f t="shared" si="25"/>
        <v>5.4353190173448524E-4</v>
      </c>
      <c r="G42" s="69"/>
      <c r="H42" s="69"/>
      <c r="I42" s="68"/>
      <c r="J42" s="68"/>
      <c r="K42" s="68"/>
      <c r="L42" s="145"/>
      <c r="M42" s="65"/>
      <c r="N42" s="66"/>
      <c r="O42" s="66"/>
      <c r="P42" s="68"/>
      <c r="Q42" s="68"/>
      <c r="R42" s="145"/>
      <c r="S42" s="66"/>
      <c r="T42" s="66"/>
      <c r="U42" s="66"/>
      <c r="V42" s="68"/>
      <c r="W42" s="68"/>
      <c r="X42" s="145"/>
      <c r="Y42" s="67"/>
      <c r="Z42" s="67"/>
      <c r="AA42" s="67"/>
      <c r="AB42" s="67"/>
      <c r="AC42" s="68"/>
      <c r="AD42" s="68"/>
      <c r="AE42" s="145"/>
    </row>
    <row r="43" spans="1:33" s="71" customFormat="1" ht="30.1" customHeight="1" thickBot="1" x14ac:dyDescent="0.4">
      <c r="A43" s="10" t="s">
        <v>0</v>
      </c>
      <c r="B43" s="49">
        <f>SUM(B33:B42)</f>
        <v>4800</v>
      </c>
      <c r="C43" s="50">
        <f>SUM(C33:C42)</f>
        <v>1</v>
      </c>
      <c r="D43" s="51">
        <f>SUM(D33:D42)</f>
        <v>49872617.260000005</v>
      </c>
      <c r="E43" s="51">
        <f>SUM(E33:E42)</f>
        <v>59321154.650000006</v>
      </c>
      <c r="F43" s="52">
        <f>SUM(F33:F42)</f>
        <v>1</v>
      </c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76"/>
      <c r="V43" s="68"/>
      <c r="W43" s="68"/>
      <c r="X43" s="145"/>
      <c r="Y43" s="67"/>
      <c r="Z43" s="67"/>
      <c r="AA43" s="67"/>
      <c r="AB43" s="67"/>
      <c r="AC43" s="68"/>
      <c r="AD43" s="68"/>
      <c r="AE43" s="145"/>
    </row>
    <row r="44" spans="1:33" ht="36" customHeight="1" x14ac:dyDescent="0.35">
      <c r="A44" s="79"/>
      <c r="B44" s="79"/>
      <c r="C44" s="79"/>
      <c r="D44" s="79"/>
      <c r="E44" s="79"/>
      <c r="F44" s="79"/>
      <c r="G44" s="2"/>
      <c r="H44" s="4"/>
      <c r="I44" s="2"/>
      <c r="J44" s="2"/>
      <c r="K44" s="2"/>
      <c r="L44" s="2"/>
      <c r="M44" s="2"/>
      <c r="N44" s="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2" customFormat="1" ht="23.1" customHeight="1" x14ac:dyDescent="0.35">
      <c r="B45" s="4"/>
      <c r="H45" s="4"/>
      <c r="N45" s="4"/>
    </row>
    <row r="46" spans="1:33" s="2" customFormat="1" ht="14.45" x14ac:dyDescent="0.35">
      <c r="B46" s="4"/>
      <c r="H46" s="4"/>
      <c r="N46" s="4"/>
    </row>
    <row r="47" spans="1:33" s="2" customFormat="1" ht="14.45" x14ac:dyDescent="0.35">
      <c r="B47" s="4"/>
      <c r="H47" s="4"/>
      <c r="N47" s="4"/>
    </row>
    <row r="48" spans="1:33" s="2" customFormat="1" ht="14.45" x14ac:dyDescent="0.35">
      <c r="B48" s="4"/>
      <c r="H48" s="4"/>
      <c r="N48" s="4"/>
    </row>
    <row r="49" spans="2:14" s="2" customFormat="1" ht="14.45" x14ac:dyDescent="0.35">
      <c r="B49" s="4"/>
      <c r="H49" s="4"/>
      <c r="N49" s="4"/>
    </row>
    <row r="50" spans="2:14" s="2" customFormat="1" ht="14.45" x14ac:dyDescent="0.35">
      <c r="B50" s="4"/>
      <c r="H50" s="4"/>
      <c r="N50" s="4"/>
    </row>
    <row r="51" spans="2:14" s="2" customFormat="1" ht="14.45" x14ac:dyDescent="0.35">
      <c r="B51" s="4"/>
      <c r="H51" s="4"/>
      <c r="N51" s="4"/>
    </row>
    <row r="52" spans="2:14" s="2" customFormat="1" ht="14.45" x14ac:dyDescent="0.35">
      <c r="B52" s="4"/>
      <c r="H52" s="4"/>
      <c r="N52" s="4"/>
    </row>
    <row r="53" spans="2:14" s="2" customFormat="1" ht="14.45" x14ac:dyDescent="0.35">
      <c r="B53" s="4"/>
      <c r="H53" s="4"/>
      <c r="N53" s="4"/>
    </row>
    <row r="54" spans="2:14" s="2" customFormat="1" ht="14.45" x14ac:dyDescent="0.35">
      <c r="B54" s="4"/>
      <c r="H54" s="4"/>
      <c r="N54" s="4"/>
    </row>
    <row r="55" spans="2:14" s="2" customFormat="1" ht="14.45" x14ac:dyDescent="0.35">
      <c r="B55" s="4"/>
      <c r="H55" s="4"/>
      <c r="N55" s="4"/>
    </row>
    <row r="56" spans="2:14" s="2" customFormat="1" ht="14.45" x14ac:dyDescent="0.35">
      <c r="B56" s="4"/>
      <c r="H56" s="4"/>
      <c r="N56" s="4"/>
    </row>
    <row r="57" spans="2:14" s="2" customFormat="1" ht="14.45" x14ac:dyDescent="0.35">
      <c r="B57" s="4"/>
      <c r="H57" s="4"/>
      <c r="N57" s="4"/>
    </row>
    <row r="58" spans="2:14" s="2" customFormat="1" ht="14.45" x14ac:dyDescent="0.35">
      <c r="B58" s="4"/>
      <c r="H58" s="4"/>
      <c r="N58" s="4"/>
    </row>
    <row r="59" spans="2:14" s="2" customFormat="1" ht="14.45" x14ac:dyDescent="0.35">
      <c r="B59" s="4"/>
      <c r="H59" s="4"/>
      <c r="N59" s="4"/>
    </row>
    <row r="60" spans="2:14" s="2" customFormat="1" ht="14.45" x14ac:dyDescent="0.35">
      <c r="B60" s="4"/>
      <c r="H60" s="4"/>
      <c r="N60" s="4"/>
    </row>
    <row r="61" spans="2:14" s="2" customFormat="1" ht="14.45" x14ac:dyDescent="0.35">
      <c r="B61" s="4"/>
      <c r="H61" s="4"/>
      <c r="N61" s="4"/>
    </row>
    <row r="62" spans="2:14" s="2" customFormat="1" ht="14.45" x14ac:dyDescent="0.35">
      <c r="B62" s="4"/>
      <c r="H62" s="4"/>
      <c r="N62" s="4"/>
    </row>
    <row r="63" spans="2:14" s="2" customFormat="1" ht="14.45" x14ac:dyDescent="0.35">
      <c r="B63" s="4"/>
      <c r="H63" s="4"/>
      <c r="N63" s="4"/>
    </row>
    <row r="64" spans="2:14" s="2" customFormat="1" ht="14.45" x14ac:dyDescent="0.35">
      <c r="B64" s="4"/>
      <c r="H64" s="4"/>
      <c r="N64" s="4"/>
    </row>
    <row r="65" spans="2:14" s="2" customFormat="1" x14ac:dyDescent="0.25">
      <c r="B65" s="4"/>
      <c r="H65" s="4"/>
      <c r="N65" s="4"/>
    </row>
    <row r="66" spans="2:14" s="2" customFormat="1" x14ac:dyDescent="0.25">
      <c r="B66" s="4"/>
      <c r="H66" s="4"/>
      <c r="N66" s="4"/>
    </row>
    <row r="67" spans="2:14" s="2" customFormat="1" x14ac:dyDescent="0.25">
      <c r="B67" s="4"/>
      <c r="H67" s="4"/>
      <c r="N67" s="4"/>
    </row>
    <row r="68" spans="2:14" s="2" customFormat="1" x14ac:dyDescent="0.25">
      <c r="B68" s="4"/>
      <c r="H68" s="4"/>
      <c r="N68" s="4"/>
    </row>
    <row r="69" spans="2:14" s="2" customFormat="1" x14ac:dyDescent="0.25">
      <c r="B69" s="4"/>
      <c r="H69" s="4"/>
      <c r="N69" s="4"/>
    </row>
    <row r="70" spans="2:14" s="2" customFormat="1" x14ac:dyDescent="0.25">
      <c r="B70" s="4"/>
      <c r="H70" s="4"/>
      <c r="N70" s="4"/>
    </row>
    <row r="71" spans="2:14" s="2" customFormat="1" x14ac:dyDescent="0.25">
      <c r="B71" s="4"/>
      <c r="H71" s="4"/>
      <c r="N71" s="4"/>
    </row>
    <row r="72" spans="2:14" s="2" customFormat="1" x14ac:dyDescent="0.25">
      <c r="B72" s="4"/>
      <c r="H72" s="4"/>
      <c r="N72" s="4"/>
    </row>
    <row r="73" spans="2:14" s="2" customFormat="1" x14ac:dyDescent="0.25">
      <c r="B73" s="4"/>
      <c r="H73" s="4"/>
      <c r="N73" s="4"/>
    </row>
    <row r="74" spans="2:14" s="2" customFormat="1" x14ac:dyDescent="0.25">
      <c r="B74" s="4"/>
      <c r="H74" s="4"/>
      <c r="N74" s="4"/>
    </row>
    <row r="75" spans="2:14" s="2" customFormat="1" x14ac:dyDescent="0.25">
      <c r="B75" s="4"/>
      <c r="H75" s="4"/>
      <c r="N75" s="4"/>
    </row>
    <row r="76" spans="2:14" s="2" customFormat="1" x14ac:dyDescent="0.25">
      <c r="B76" s="4"/>
      <c r="H76" s="4"/>
      <c r="N76" s="4"/>
    </row>
    <row r="77" spans="2:14" s="2" customFormat="1" x14ac:dyDescent="0.25">
      <c r="B77" s="4"/>
      <c r="H77" s="4"/>
      <c r="N77" s="4"/>
    </row>
    <row r="78" spans="2:14" s="2" customFormat="1" x14ac:dyDescent="0.25">
      <c r="B78" s="4"/>
      <c r="H78" s="4"/>
      <c r="N78" s="4"/>
    </row>
    <row r="79" spans="2:14" s="2" customFormat="1" x14ac:dyDescent="0.25">
      <c r="B79" s="4"/>
      <c r="H79" s="4"/>
      <c r="N79" s="4"/>
    </row>
    <row r="80" spans="2:14" s="2" customFormat="1" x14ac:dyDescent="0.25">
      <c r="B80" s="4"/>
      <c r="H80" s="4"/>
      <c r="N80" s="4"/>
    </row>
    <row r="81" spans="2:14" s="2" customFormat="1" x14ac:dyDescent="0.25">
      <c r="B81" s="4"/>
      <c r="H81" s="4"/>
      <c r="N81" s="4"/>
    </row>
    <row r="82" spans="2:14" s="2" customFormat="1" x14ac:dyDescent="0.25">
      <c r="B82" s="4"/>
      <c r="H82" s="4"/>
      <c r="N82" s="4"/>
    </row>
    <row r="83" spans="2:14" s="2" customFormat="1" x14ac:dyDescent="0.25">
      <c r="B83" s="4"/>
      <c r="H83" s="4"/>
      <c r="N83" s="4"/>
    </row>
    <row r="84" spans="2:14" s="2" customFormat="1" x14ac:dyDescent="0.25">
      <c r="B84" s="4"/>
      <c r="H84" s="4"/>
      <c r="N84" s="4"/>
    </row>
    <row r="85" spans="2:14" s="2" customFormat="1" x14ac:dyDescent="0.25">
      <c r="B85" s="4"/>
      <c r="H85" s="4"/>
      <c r="N85" s="4"/>
    </row>
    <row r="86" spans="2:14" s="2" customFormat="1" x14ac:dyDescent="0.25">
      <c r="B86" s="4"/>
      <c r="H86" s="4"/>
      <c r="N86" s="4"/>
    </row>
    <row r="87" spans="2:14" s="2" customFormat="1" x14ac:dyDescent="0.25">
      <c r="B87" s="4"/>
      <c r="H87" s="4"/>
      <c r="N87" s="4"/>
    </row>
    <row r="88" spans="2:14" s="2" customFormat="1" x14ac:dyDescent="0.25">
      <c r="B88" s="4"/>
      <c r="H88" s="4"/>
      <c r="N88" s="4"/>
    </row>
    <row r="89" spans="2:14" s="2" customFormat="1" x14ac:dyDescent="0.25">
      <c r="B89" s="4"/>
      <c r="H89" s="4"/>
      <c r="N89" s="4"/>
    </row>
    <row r="90" spans="2:14" s="2" customFormat="1" x14ac:dyDescent="0.25">
      <c r="B90" s="4"/>
      <c r="H90" s="4"/>
      <c r="N90" s="4"/>
    </row>
    <row r="91" spans="2:14" s="2" customFormat="1" x14ac:dyDescent="0.25">
      <c r="B91" s="4"/>
      <c r="H91" s="4"/>
      <c r="N91" s="4"/>
    </row>
    <row r="92" spans="2:14" s="2" customFormat="1" x14ac:dyDescent="0.25">
      <c r="B92" s="4"/>
      <c r="H92" s="4"/>
      <c r="N92" s="4"/>
    </row>
    <row r="93" spans="2:14" s="2" customFormat="1" x14ac:dyDescent="0.25">
      <c r="B93" s="4"/>
      <c r="H93" s="4"/>
      <c r="N93" s="4"/>
    </row>
    <row r="94" spans="2:14" s="2" customFormat="1" x14ac:dyDescent="0.25">
      <c r="B94" s="4"/>
      <c r="H94" s="4"/>
      <c r="N94" s="4"/>
    </row>
    <row r="95" spans="2:14" s="2" customFormat="1" x14ac:dyDescent="0.25">
      <c r="B95" s="4"/>
      <c r="H95" s="4"/>
      <c r="N95" s="4"/>
    </row>
    <row r="96" spans="2:14" s="2" customFormat="1" x14ac:dyDescent="0.25">
      <c r="B96" s="4"/>
      <c r="H96" s="4"/>
      <c r="N96" s="4"/>
    </row>
    <row r="97" spans="2:21" s="2" customFormat="1" x14ac:dyDescent="0.25">
      <c r="B97" s="4"/>
      <c r="H97" s="4"/>
      <c r="N97" s="4"/>
    </row>
    <row r="98" spans="2:21" s="2" customFormat="1" x14ac:dyDescent="0.25">
      <c r="B98" s="4"/>
      <c r="H98" s="4"/>
      <c r="N98" s="4"/>
    </row>
    <row r="99" spans="2:21" s="2" customFormat="1" x14ac:dyDescent="0.25">
      <c r="B99" s="4"/>
      <c r="H99" s="4"/>
      <c r="N99" s="4"/>
    </row>
    <row r="100" spans="2:21" s="2" customFormat="1" x14ac:dyDescent="0.25">
      <c r="B100" s="4"/>
      <c r="H100" s="4"/>
      <c r="N100" s="4"/>
    </row>
    <row r="101" spans="2:21" s="2" customFormat="1" x14ac:dyDescent="0.25">
      <c r="B101" s="4"/>
      <c r="H101" s="4"/>
      <c r="N101" s="4"/>
    </row>
    <row r="102" spans="2:21" s="2" customFormat="1" x14ac:dyDescent="0.25">
      <c r="B102" s="4"/>
      <c r="H102" s="4"/>
      <c r="N102" s="4"/>
    </row>
    <row r="103" spans="2:21" s="2" customFormat="1" x14ac:dyDescent="0.25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25">
      <c r="B104" s="4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  <row r="105" spans="2:21" s="2" customFormat="1" x14ac:dyDescent="0.25">
      <c r="B105" s="4"/>
      <c r="F105" s="3"/>
      <c r="G105" s="3"/>
      <c r="H105" s="5"/>
      <c r="I105" s="3"/>
      <c r="J105" s="3"/>
      <c r="K105" s="3"/>
      <c r="L105" s="3"/>
      <c r="M105" s="3"/>
      <c r="N105" s="5"/>
      <c r="O105" s="3"/>
      <c r="P105" s="3"/>
      <c r="Q105" s="3"/>
      <c r="R105" s="3"/>
      <c r="S105" s="3"/>
      <c r="T105" s="3"/>
      <c r="U105" s="3"/>
    </row>
  </sheetData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zoomScale="80" zoomScaleNormal="80" workbookViewId="0">
      <selection activeCell="E7" sqref="E7"/>
    </sheetView>
  </sheetViews>
  <sheetFormatPr defaultColWidth="9.125" defaultRowHeight="14.3" x14ac:dyDescent="0.25"/>
  <cols>
    <col min="1" max="1" width="30.5" style="82" customWidth="1"/>
    <col min="2" max="2" width="11.125" style="119" customWidth="1"/>
    <col min="3" max="3" width="10.625" style="82" customWidth="1"/>
    <col min="4" max="4" width="19.125" style="82" customWidth="1"/>
    <col min="5" max="5" width="19.875" style="82" customWidth="1"/>
    <col min="6" max="6" width="11.5" style="82" customWidth="1"/>
    <col min="7" max="7" width="9.125" style="82" customWidth="1"/>
    <col min="8" max="8" width="10.875" style="119" customWidth="1"/>
    <col min="9" max="9" width="17.375" style="82" customWidth="1"/>
    <col min="10" max="10" width="20" style="82" customWidth="1"/>
    <col min="11" max="11" width="11.5" style="82" customWidth="1"/>
    <col min="12" max="12" width="11.625" style="82" customWidth="1"/>
    <col min="13" max="13" width="10.625" style="82" customWidth="1"/>
    <col min="14" max="14" width="20.125" style="119" customWidth="1"/>
    <col min="15" max="15" width="19.625" style="82" customWidth="1"/>
    <col min="16" max="16" width="11.5" style="82" customWidth="1"/>
    <col min="17" max="17" width="9.125" style="82" customWidth="1"/>
    <col min="18" max="18" width="11" style="82" customWidth="1"/>
    <col min="19" max="19" width="18.875" style="82" customWidth="1"/>
    <col min="20" max="20" width="19.5" style="82" customWidth="1"/>
    <col min="21" max="21" width="11.125" style="82" customWidth="1"/>
    <col min="22" max="22" width="9" style="82" customWidth="1"/>
    <col min="23" max="23" width="10" style="82" customWidth="1"/>
    <col min="24" max="24" width="19" style="82" customWidth="1"/>
    <col min="25" max="25" width="15.5" style="82" customWidth="1"/>
    <col min="26" max="26" width="9.625" style="82" customWidth="1"/>
    <col min="27" max="27" width="9.125" style="82" customWidth="1"/>
    <col min="28" max="28" width="10.875" style="82" customWidth="1"/>
    <col min="29" max="29" width="18.125" style="82" customWidth="1"/>
    <col min="30" max="30" width="18.875" style="82" customWidth="1"/>
    <col min="31" max="31" width="10.875" style="82" customWidth="1"/>
    <col min="32" max="16384" width="9.125" style="82"/>
  </cols>
  <sheetData>
    <row r="1" spans="1:31" ht="14.45" x14ac:dyDescent="0.3">
      <c r="A1" s="80"/>
      <c r="B1" s="81"/>
      <c r="C1" s="80"/>
      <c r="D1" s="80"/>
      <c r="E1" s="80"/>
      <c r="F1" s="80"/>
      <c r="G1" s="80"/>
      <c r="H1" s="81"/>
      <c r="I1" s="80"/>
      <c r="J1" s="80"/>
      <c r="K1" s="80"/>
      <c r="L1" s="80"/>
      <c r="M1" s="80"/>
      <c r="N1" s="81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4.45" x14ac:dyDescent="0.3">
      <c r="A2" s="80"/>
      <c r="B2" s="81"/>
      <c r="C2" s="80"/>
      <c r="D2" s="80"/>
      <c r="E2" s="80"/>
      <c r="F2" s="80"/>
      <c r="G2" s="80"/>
      <c r="H2" s="81"/>
      <c r="I2" s="80"/>
      <c r="J2" s="80"/>
      <c r="K2" s="80"/>
      <c r="L2" s="80"/>
      <c r="M2" s="80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4.45" x14ac:dyDescent="0.3">
      <c r="A3" s="80"/>
      <c r="B3" s="81"/>
      <c r="C3" s="80"/>
      <c r="D3" s="80"/>
      <c r="E3" s="80"/>
      <c r="F3" s="80"/>
      <c r="G3" s="80"/>
      <c r="H3" s="81"/>
      <c r="I3" s="80"/>
      <c r="J3" s="80"/>
      <c r="K3" s="80"/>
      <c r="L3" s="80"/>
      <c r="M3" s="80"/>
      <c r="N3" s="81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s="80" customFormat="1" ht="14.45" x14ac:dyDescent="0.35">
      <c r="B4" s="81"/>
      <c r="H4" s="81"/>
      <c r="N4" s="81"/>
    </row>
    <row r="5" spans="1:31" s="80" customFormat="1" ht="30.75" customHeight="1" x14ac:dyDescent="0.25">
      <c r="A5" s="83" t="s">
        <v>43</v>
      </c>
      <c r="B5" s="81"/>
      <c r="H5" s="81"/>
      <c r="N5" s="81"/>
    </row>
    <row r="6" spans="1:31" s="80" customFormat="1" ht="6.8" customHeight="1" x14ac:dyDescent="0.3">
      <c r="A6" s="84"/>
      <c r="B6" s="81"/>
      <c r="H6" s="81"/>
      <c r="N6" s="81"/>
    </row>
    <row r="7" spans="1:31" s="80" customFormat="1" ht="24.8" customHeight="1" x14ac:dyDescent="0.35">
      <c r="A7" s="85" t="s">
        <v>41</v>
      </c>
      <c r="B7" s="86" t="s">
        <v>42</v>
      </c>
      <c r="C7" s="87"/>
      <c r="D7" s="87"/>
      <c r="E7" s="87"/>
      <c r="F7" s="87"/>
      <c r="G7" s="88"/>
      <c r="H7" s="123" t="s">
        <v>56</v>
      </c>
      <c r="J7" s="87"/>
      <c r="K7" s="87"/>
      <c r="L7" s="87"/>
      <c r="N7" s="81"/>
      <c r="P7" s="87"/>
      <c r="Q7" s="87"/>
      <c r="R7" s="87"/>
      <c r="V7" s="87"/>
      <c r="W7" s="87"/>
      <c r="X7" s="87"/>
      <c r="AC7" s="87"/>
      <c r="AD7" s="87"/>
      <c r="AE7" s="87"/>
    </row>
    <row r="8" spans="1:31" s="2" customFormat="1" ht="34.5" customHeight="1" x14ac:dyDescent="0.25">
      <c r="A8" s="7" t="s">
        <v>11</v>
      </c>
      <c r="B8" s="78" t="s">
        <v>49</v>
      </c>
      <c r="C8" s="64"/>
      <c r="D8" s="64"/>
      <c r="E8" s="64"/>
      <c r="F8" s="64"/>
      <c r="G8" s="56"/>
      <c r="H8" s="56"/>
      <c r="I8" s="56"/>
      <c r="J8" s="56"/>
      <c r="K8" s="56"/>
      <c r="L8" s="7"/>
      <c r="N8" s="4"/>
      <c r="R8" s="7"/>
      <c r="X8" s="7"/>
      <c r="AE8" s="7"/>
    </row>
    <row r="9" spans="1:31" ht="26.35" customHeight="1" thickBot="1" x14ac:dyDescent="0.4">
      <c r="A9" s="80"/>
      <c r="B9" s="81"/>
      <c r="C9" s="80"/>
      <c r="D9" s="80"/>
      <c r="E9" s="80"/>
      <c r="F9" s="80"/>
      <c r="G9" s="80"/>
      <c r="H9" s="81"/>
      <c r="I9" s="80"/>
      <c r="J9" s="80"/>
      <c r="K9" s="80"/>
      <c r="L9" s="80"/>
      <c r="M9" s="80"/>
      <c r="N9" s="81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ht="39.1" customHeight="1" thickBot="1" x14ac:dyDescent="0.35">
      <c r="A10" s="80"/>
      <c r="B10" s="246" t="s">
        <v>6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8"/>
    </row>
    <row r="11" spans="1:31" ht="30.1" customHeight="1" thickBot="1" x14ac:dyDescent="0.3">
      <c r="A11" s="249" t="s">
        <v>10</v>
      </c>
      <c r="B11" s="251" t="s">
        <v>3</v>
      </c>
      <c r="C11" s="252"/>
      <c r="D11" s="252"/>
      <c r="E11" s="252"/>
      <c r="F11" s="253"/>
      <c r="G11" s="254" t="s">
        <v>1</v>
      </c>
      <c r="H11" s="255"/>
      <c r="I11" s="255"/>
      <c r="J11" s="255"/>
      <c r="K11" s="256"/>
      <c r="L11" s="257" t="s">
        <v>2</v>
      </c>
      <c r="M11" s="258"/>
      <c r="N11" s="258"/>
      <c r="O11" s="258"/>
      <c r="P11" s="258"/>
      <c r="Q11" s="259" t="s">
        <v>34</v>
      </c>
      <c r="R11" s="260"/>
      <c r="S11" s="260"/>
      <c r="T11" s="260"/>
      <c r="U11" s="261"/>
      <c r="V11" s="262" t="s">
        <v>4</v>
      </c>
      <c r="W11" s="263"/>
      <c r="X11" s="263"/>
      <c r="Y11" s="263"/>
      <c r="Z11" s="264"/>
      <c r="AA11" s="265" t="s">
        <v>5</v>
      </c>
      <c r="AB11" s="266"/>
      <c r="AC11" s="266"/>
      <c r="AD11" s="266"/>
      <c r="AE11" s="267"/>
    </row>
    <row r="12" spans="1:31" ht="39.1" customHeight="1" thickBot="1" x14ac:dyDescent="0.3">
      <c r="A12" s="250"/>
      <c r="B12" s="89" t="s">
        <v>7</v>
      </c>
      <c r="C12" s="90" t="s">
        <v>8</v>
      </c>
      <c r="D12" s="91" t="s">
        <v>23</v>
      </c>
      <c r="E12" s="92" t="s">
        <v>24</v>
      </c>
      <c r="F12" s="93" t="s">
        <v>13</v>
      </c>
      <c r="G12" s="94" t="s">
        <v>7</v>
      </c>
      <c r="H12" s="90" t="s">
        <v>8</v>
      </c>
      <c r="I12" s="91" t="s">
        <v>23</v>
      </c>
      <c r="J12" s="92" t="s">
        <v>22</v>
      </c>
      <c r="K12" s="93" t="s">
        <v>13</v>
      </c>
      <c r="L12" s="94" t="s">
        <v>7</v>
      </c>
      <c r="M12" s="90" t="s">
        <v>8</v>
      </c>
      <c r="N12" s="91" t="s">
        <v>23</v>
      </c>
      <c r="O12" s="92" t="s">
        <v>20</v>
      </c>
      <c r="P12" s="93" t="s">
        <v>13</v>
      </c>
      <c r="Q12" s="94" t="s">
        <v>7</v>
      </c>
      <c r="R12" s="90" t="s">
        <v>8</v>
      </c>
      <c r="S12" s="91" t="s">
        <v>21</v>
      </c>
      <c r="T12" s="92" t="s">
        <v>22</v>
      </c>
      <c r="U12" s="95" t="s">
        <v>13</v>
      </c>
      <c r="V12" s="89" t="s">
        <v>7</v>
      </c>
      <c r="W12" s="90" t="s">
        <v>8</v>
      </c>
      <c r="X12" s="91" t="s">
        <v>21</v>
      </c>
      <c r="Y12" s="92" t="s">
        <v>22</v>
      </c>
      <c r="Z12" s="93" t="s">
        <v>13</v>
      </c>
      <c r="AA12" s="89" t="s">
        <v>7</v>
      </c>
      <c r="AB12" s="90" t="s">
        <v>8</v>
      </c>
      <c r="AC12" s="91" t="s">
        <v>21</v>
      </c>
      <c r="AD12" s="92" t="s">
        <v>22</v>
      </c>
      <c r="AE12" s="93" t="s">
        <v>13</v>
      </c>
    </row>
    <row r="13" spans="1:31" s="97" customFormat="1" ht="36" customHeight="1" x14ac:dyDescent="0.3">
      <c r="A13" s="96" t="s">
        <v>25</v>
      </c>
      <c r="B13" s="42">
        <f>'1T'!B13+'2T'!B13+'3T'!B13+'4T'!B13</f>
        <v>29</v>
      </c>
      <c r="C13" s="53">
        <f>IF(B13,B13/$B$23,"")</f>
        <v>6.4159292035398233E-2</v>
      </c>
      <c r="D13" s="43">
        <f>'1T'!D13+'2T'!D13+'3T'!D13+'4T'!D13</f>
        <v>10322116.150000002</v>
      </c>
      <c r="E13" s="43">
        <f>'1T'!E13+'2T'!E13+'3T'!E13+'4T'!E13</f>
        <v>12489760.529999999</v>
      </c>
      <c r="F13" s="54">
        <f>IF(E13,E13/$E$23,"")</f>
        <v>0.43880087547603569</v>
      </c>
      <c r="G13" s="42">
        <f>'1T'!G13+'2T'!G13+'3T'!G13+'4T'!G13</f>
        <v>180</v>
      </c>
      <c r="H13" s="53">
        <f>IF(G13,G13/$G$23,"")</f>
        <v>1.9191811493762662E-2</v>
      </c>
      <c r="I13" s="43">
        <f>'1T'!I13+'2T'!I13+'3T'!I13+'4T'!I13</f>
        <v>184838914.80999997</v>
      </c>
      <c r="J13" s="43">
        <f>'1T'!J13+'2T'!J13+'3T'!J13+'4T'!J13</f>
        <v>221313766.70999986</v>
      </c>
      <c r="K13" s="54">
        <f>IF(J13,J13/$J$23,"")</f>
        <v>0.76497960181870761</v>
      </c>
      <c r="L13" s="42">
        <f>'1T'!L13+'2T'!L13+'3T'!L13+'4T'!L13</f>
        <v>33</v>
      </c>
      <c r="M13" s="53">
        <f>IF(L13,L13/$L$23,"")</f>
        <v>2.0992366412213741E-2</v>
      </c>
      <c r="N13" s="43">
        <f>'1T'!N13+'2T'!N13+'3T'!N13+'4T'!N13</f>
        <v>18672718.629999999</v>
      </c>
      <c r="O13" s="43">
        <f>'1T'!O13+'2T'!O13+'3T'!O13+'4T'!O13</f>
        <v>22510559.719999995</v>
      </c>
      <c r="P13" s="54">
        <f>IF(O13,O13/$O$23,"")</f>
        <v>0.5912248433505074</v>
      </c>
      <c r="Q13" s="42">
        <f>'1T'!Q13+'2T'!Q13+'3T'!Q13+'4T'!Q13</f>
        <v>4</v>
      </c>
      <c r="R13" s="53">
        <f>IF(Q13,Q13/$Q$23,"")</f>
        <v>1</v>
      </c>
      <c r="S13" s="43">
        <f>'1T'!S13+'2T'!S13+'3T'!S13+'4T'!S13</f>
        <v>461063.91</v>
      </c>
      <c r="T13" s="43">
        <f>'1T'!T13+'2T'!T13+'3T'!T13+'4T'!T13</f>
        <v>461063.91</v>
      </c>
      <c r="U13" s="54">
        <f>IF(T13,T13/$T$23,"")</f>
        <v>1</v>
      </c>
      <c r="V13" s="42">
        <f>'1T'!AA13+'2T'!AA13+'3T'!AA13+'4T'!AA13</f>
        <v>0</v>
      </c>
      <c r="W13" s="53" t="str">
        <f>IF(V13,V13/$V$23,"")</f>
        <v/>
      </c>
      <c r="X13" s="43">
        <f>'1T'!AC13+'2T'!AC13+'3T'!AC13+'4T'!AC13</f>
        <v>0</v>
      </c>
      <c r="Y13" s="43">
        <f>'1T'!AD13+'2T'!AD13+'3T'!AD13+'4T'!AD13</f>
        <v>0</v>
      </c>
      <c r="Z13" s="54" t="str">
        <f>IF(Y13,Y13/$Y$23,"")</f>
        <v/>
      </c>
      <c r="AA13" s="42">
        <f>'1T'!V13+'2T'!V13+'3T'!V13+'4T'!V13</f>
        <v>0</v>
      </c>
      <c r="AB13" s="53" t="str">
        <f>IF(AA13,AA13/$AA$23,"")</f>
        <v/>
      </c>
      <c r="AC13" s="43">
        <f>'1T'!X13+'2T'!X13+'3T'!X13+'4T'!X13</f>
        <v>0</v>
      </c>
      <c r="AD13" s="43">
        <f>'1T'!Y13+'2T'!Y13+'3T'!Y13+'4T'!Y13</f>
        <v>0</v>
      </c>
      <c r="AE13" s="54" t="str">
        <f>IF(AD13,AD13/$AD$23,"")</f>
        <v/>
      </c>
    </row>
    <row r="14" spans="1:31" s="97" customFormat="1" ht="36" customHeight="1" x14ac:dyDescent="0.35">
      <c r="A14" s="98" t="s">
        <v>18</v>
      </c>
      <c r="B14" s="42">
        <f>'1T'!B14+'2T'!B14+'3T'!B14+'4T'!B14</f>
        <v>28</v>
      </c>
      <c r="C14" s="53">
        <f t="shared" ref="C14:C22" si="0">IF(B14,B14/$B$23,"")</f>
        <v>6.1946902654867256E-2</v>
      </c>
      <c r="D14" s="46">
        <f>'1T'!D14+'2T'!D14+'3T'!D14+'4T'!D14</f>
        <v>2907910.6899999995</v>
      </c>
      <c r="E14" s="46">
        <f>'1T'!E14+'2T'!E14+'3T'!E14+'4T'!E14</f>
        <v>3518571.9200000004</v>
      </c>
      <c r="F14" s="54">
        <f t="shared" ref="F14:F22" si="1">IF(E14,E14/$E$23,"")</f>
        <v>0.12361745729334621</v>
      </c>
      <c r="G14" s="42">
        <f>'1T'!G14+'2T'!G14+'3T'!G14+'4T'!G14</f>
        <v>27</v>
      </c>
      <c r="H14" s="53">
        <f t="shared" ref="H14:H22" si="2">IF(G14,G14/$G$23,"")</f>
        <v>2.8787717240643992E-3</v>
      </c>
      <c r="I14" s="46">
        <f>'1T'!I14+'2T'!I14+'3T'!I14+'4T'!I14</f>
        <v>1175203.1900000002</v>
      </c>
      <c r="J14" s="46">
        <f>'1T'!J14+'2T'!J14+'3T'!J14+'4T'!J14</f>
        <v>1385773.7600000002</v>
      </c>
      <c r="K14" s="54">
        <f t="shared" ref="K14:K22" si="3">IF(J14,J14/$J$23,"")</f>
        <v>4.7899806455542751E-3</v>
      </c>
      <c r="L14" s="42">
        <f>'1T'!L14+'2T'!L14+'3T'!L14+'4T'!L14</f>
        <v>6</v>
      </c>
      <c r="M14" s="53">
        <f t="shared" ref="M14:M22" si="4">IF(L14,L14/$L$23,"")</f>
        <v>3.8167938931297708E-3</v>
      </c>
      <c r="N14" s="46">
        <f>'1T'!N14+'2T'!N14+'3T'!N14+'4T'!N14</f>
        <v>279794.63</v>
      </c>
      <c r="O14" s="46">
        <f>'1T'!O14+'2T'!O14+'3T'!O14+'4T'!O14</f>
        <v>338551.51</v>
      </c>
      <c r="P14" s="54">
        <f t="shared" ref="P14:P22" si="5">IF(O14,O14/$O$23,"")</f>
        <v>8.8918296992851389E-3</v>
      </c>
      <c r="Q14" s="42">
        <f>'1T'!Q14+'2T'!Q14+'3T'!Q14+'4T'!Q14</f>
        <v>0</v>
      </c>
      <c r="R14" s="53" t="str">
        <f t="shared" ref="R14:R22" si="6">IF(Q14,Q14/$Q$23,"")</f>
        <v/>
      </c>
      <c r="S14" s="46">
        <f>'1T'!S14+'2T'!S14+'3T'!S14+'4T'!S14</f>
        <v>0</v>
      </c>
      <c r="T14" s="46">
        <f>'1T'!T14+'2T'!T14+'3T'!T14+'4T'!T14</f>
        <v>0</v>
      </c>
      <c r="U14" s="54" t="str">
        <f t="shared" ref="U14:U22" si="7">IF(T14,T14/$T$23,"")</f>
        <v/>
      </c>
      <c r="V14" s="42">
        <f>'1T'!AA14+'2T'!AA14+'3T'!AA14+'4T'!AA14</f>
        <v>0</v>
      </c>
      <c r="W14" s="53" t="str">
        <f t="shared" ref="W14:W22" si="8">IF(V14,V14/$V$23,"")</f>
        <v/>
      </c>
      <c r="X14" s="46">
        <f>'1T'!AC14+'2T'!AC14+'3T'!AC14+'4T'!AC14</f>
        <v>0</v>
      </c>
      <c r="Y14" s="46">
        <f>'1T'!AD14+'2T'!AD14+'3T'!AD14+'4T'!AD14</f>
        <v>0</v>
      </c>
      <c r="Z14" s="54" t="str">
        <f t="shared" ref="Z14:Z22" si="9">IF(Y14,Y14/$Y$23,"")</f>
        <v/>
      </c>
      <c r="AA14" s="42">
        <f>'1T'!V14+'2T'!V14+'3T'!V14+'4T'!V14</f>
        <v>0</v>
      </c>
      <c r="AB14" s="53" t="str">
        <f t="shared" ref="AB14:AB22" si="10">IF(AA14,AA14/$AA$23,"")</f>
        <v/>
      </c>
      <c r="AC14" s="46">
        <f>'1T'!X14+'2T'!X14+'3T'!X14+'4T'!X14</f>
        <v>0</v>
      </c>
      <c r="AD14" s="46">
        <f>'1T'!Y14+'2T'!Y14+'3T'!Y14+'4T'!Y14</f>
        <v>0</v>
      </c>
      <c r="AE14" s="54" t="str">
        <f t="shared" ref="AE14:AE22" si="11">IF(AD14,AD14/$AD$23,"")</f>
        <v/>
      </c>
    </row>
    <row r="15" spans="1:31" s="97" customFormat="1" ht="36" customHeight="1" x14ac:dyDescent="0.35">
      <c r="A15" s="98" t="s">
        <v>19</v>
      </c>
      <c r="B15" s="42">
        <f>'1T'!B15+'2T'!B15+'3T'!B15+'4T'!B15</f>
        <v>12</v>
      </c>
      <c r="C15" s="53">
        <f t="shared" si="0"/>
        <v>2.6548672566371681E-2</v>
      </c>
      <c r="D15" s="46">
        <f>'1T'!D15+'2T'!D15+'3T'!D15+'4T'!D15</f>
        <v>491856.95</v>
      </c>
      <c r="E15" s="46">
        <f>'1T'!E15+'2T'!E15+'3T'!E15+'4T'!E15</f>
        <v>595146.88</v>
      </c>
      <c r="F15" s="54">
        <f t="shared" si="1"/>
        <v>2.0909205693220058E-2</v>
      </c>
      <c r="G15" s="42">
        <f>'1T'!G15+'2T'!G15+'3T'!G15+'4T'!G15</f>
        <v>34</v>
      </c>
      <c r="H15" s="53">
        <f t="shared" si="2"/>
        <v>3.6251199488218362E-3</v>
      </c>
      <c r="I15" s="46">
        <f>'1T'!I15+'2T'!I15+'3T'!I15+'4T'!I15</f>
        <v>509546.62</v>
      </c>
      <c r="J15" s="46">
        <f>'1T'!J15+'2T'!J15+'3T'!J15+'4T'!J15</f>
        <v>608126.81000000006</v>
      </c>
      <c r="K15" s="54">
        <f t="shared" si="3"/>
        <v>2.1020138597101605E-3</v>
      </c>
      <c r="L15" s="42">
        <f>'1T'!L15+'2T'!L15+'3T'!L15+'4T'!L15</f>
        <v>7</v>
      </c>
      <c r="M15" s="53">
        <f t="shared" si="4"/>
        <v>4.4529262086513994E-3</v>
      </c>
      <c r="N15" s="46">
        <f>'1T'!N15+'2T'!N15+'3T'!N15+'4T'!N15</f>
        <v>165393.57999999999</v>
      </c>
      <c r="O15" s="46">
        <f>'1T'!O15+'2T'!O15+'3T'!O15+'4T'!O15</f>
        <v>200126.21999999997</v>
      </c>
      <c r="P15" s="54">
        <f t="shared" si="5"/>
        <v>5.2561817449925758E-3</v>
      </c>
      <c r="Q15" s="42">
        <f>'1T'!Q15+'2T'!Q15+'3T'!Q15+'4T'!Q15</f>
        <v>0</v>
      </c>
      <c r="R15" s="53" t="str">
        <f t="shared" si="6"/>
        <v/>
      </c>
      <c r="S15" s="46">
        <f>'1T'!S15+'2T'!S15+'3T'!S15+'4T'!S15</f>
        <v>0</v>
      </c>
      <c r="T15" s="46">
        <f>'1T'!T15+'2T'!T15+'3T'!T15+'4T'!T15</f>
        <v>0</v>
      </c>
      <c r="U15" s="54" t="str">
        <f t="shared" si="7"/>
        <v/>
      </c>
      <c r="V15" s="42">
        <f>'1T'!AA15+'2T'!AA15+'3T'!AA15+'4T'!AA15</f>
        <v>0</v>
      </c>
      <c r="W15" s="53" t="str">
        <f t="shared" si="8"/>
        <v/>
      </c>
      <c r="X15" s="46">
        <f>'1T'!AC15+'2T'!AC15+'3T'!AC15+'4T'!AC15</f>
        <v>0</v>
      </c>
      <c r="Y15" s="46">
        <f>'1T'!AD15+'2T'!AD15+'3T'!AD15+'4T'!AD15</f>
        <v>0</v>
      </c>
      <c r="Z15" s="54" t="str">
        <f t="shared" si="9"/>
        <v/>
      </c>
      <c r="AA15" s="42">
        <f>'1T'!V15+'2T'!V15+'3T'!V15+'4T'!V15</f>
        <v>0</v>
      </c>
      <c r="AB15" s="53" t="str">
        <f t="shared" si="10"/>
        <v/>
      </c>
      <c r="AC15" s="46">
        <f>'1T'!X15+'2T'!X15+'3T'!X15+'4T'!X15</f>
        <v>0</v>
      </c>
      <c r="AD15" s="46">
        <f>'1T'!Y15+'2T'!Y15+'3T'!Y15+'4T'!Y15</f>
        <v>0</v>
      </c>
      <c r="AE15" s="54" t="str">
        <f t="shared" si="11"/>
        <v/>
      </c>
    </row>
    <row r="16" spans="1:31" s="97" customFormat="1" ht="36" customHeight="1" x14ac:dyDescent="0.35">
      <c r="A16" s="98" t="s">
        <v>26</v>
      </c>
      <c r="B16" s="42">
        <f>'1T'!B16+'2T'!B16+'3T'!B16+'4T'!B16</f>
        <v>0</v>
      </c>
      <c r="C16" s="53" t="str">
        <f t="shared" si="0"/>
        <v/>
      </c>
      <c r="D16" s="46">
        <f>'1T'!D16+'2T'!D16+'3T'!D16+'4T'!D16</f>
        <v>0</v>
      </c>
      <c r="E16" s="46">
        <f>'1T'!E16+'2T'!E16+'3T'!E16+'4T'!E16</f>
        <v>0</v>
      </c>
      <c r="F16" s="54" t="str">
        <f t="shared" si="1"/>
        <v/>
      </c>
      <c r="G16" s="42">
        <f>'1T'!G16+'2T'!G16+'3T'!G16+'4T'!G16</f>
        <v>0</v>
      </c>
      <c r="H16" s="53" t="str">
        <f t="shared" si="2"/>
        <v/>
      </c>
      <c r="I16" s="46">
        <f>'1T'!I16+'2T'!I16+'3T'!I16+'4T'!I16</f>
        <v>0</v>
      </c>
      <c r="J16" s="46">
        <f>'1T'!J16+'2T'!J16+'3T'!J16+'4T'!J16</f>
        <v>0</v>
      </c>
      <c r="K16" s="54" t="str">
        <f t="shared" si="3"/>
        <v/>
      </c>
      <c r="L16" s="42">
        <f>'1T'!L16+'2T'!L16+'3T'!L16+'4T'!L16</f>
        <v>0</v>
      </c>
      <c r="M16" s="53" t="str">
        <f t="shared" si="4"/>
        <v/>
      </c>
      <c r="N16" s="46">
        <f>'1T'!N16+'2T'!N16+'3T'!N16+'4T'!N16</f>
        <v>0</v>
      </c>
      <c r="O16" s="46">
        <f>'1T'!O16+'2T'!O16+'3T'!O16+'4T'!O16</f>
        <v>0</v>
      </c>
      <c r="P16" s="54" t="str">
        <f t="shared" si="5"/>
        <v/>
      </c>
      <c r="Q16" s="42">
        <f>'1T'!Q16+'2T'!Q16+'3T'!Q16+'4T'!Q16</f>
        <v>0</v>
      </c>
      <c r="R16" s="53" t="str">
        <f t="shared" si="6"/>
        <v/>
      </c>
      <c r="S16" s="46">
        <f>'1T'!S16+'2T'!S16+'3T'!S16+'4T'!S16</f>
        <v>0</v>
      </c>
      <c r="T16" s="46">
        <f>'1T'!T16+'2T'!T16+'3T'!T16+'4T'!T16</f>
        <v>0</v>
      </c>
      <c r="U16" s="54" t="str">
        <f t="shared" si="7"/>
        <v/>
      </c>
      <c r="V16" s="42">
        <f>'1T'!AA16+'2T'!AA16+'3T'!AA16+'4T'!AA16</f>
        <v>0</v>
      </c>
      <c r="W16" s="53" t="str">
        <f t="shared" si="8"/>
        <v/>
      </c>
      <c r="X16" s="46">
        <f>'1T'!AC16+'2T'!AC16+'3T'!AC16+'4T'!AC16</f>
        <v>0</v>
      </c>
      <c r="Y16" s="46">
        <f>'1T'!AD16+'2T'!AD16+'3T'!AD16+'4T'!AD16</f>
        <v>0</v>
      </c>
      <c r="Z16" s="54" t="str">
        <f t="shared" si="9"/>
        <v/>
      </c>
      <c r="AA16" s="42">
        <f>'1T'!V16+'2T'!V16+'3T'!V16+'4T'!V16</f>
        <v>0</v>
      </c>
      <c r="AB16" s="53" t="str">
        <f t="shared" si="10"/>
        <v/>
      </c>
      <c r="AC16" s="46">
        <f>'1T'!X16+'2T'!X16+'3T'!X16+'4T'!X16</f>
        <v>0</v>
      </c>
      <c r="AD16" s="46">
        <f>'1T'!Y16+'2T'!Y16+'3T'!Y16+'4T'!Y16</f>
        <v>0</v>
      </c>
      <c r="AE16" s="54" t="str">
        <f t="shared" si="11"/>
        <v/>
      </c>
    </row>
    <row r="17" spans="1:31" s="97" customFormat="1" ht="36" customHeight="1" x14ac:dyDescent="0.25">
      <c r="A17" s="98" t="s">
        <v>27</v>
      </c>
      <c r="B17" s="42">
        <f>'1T'!B17+'2T'!B17+'3T'!B17+'4T'!B17</f>
        <v>0</v>
      </c>
      <c r="C17" s="53" t="str">
        <f t="shared" si="0"/>
        <v/>
      </c>
      <c r="D17" s="46">
        <f>'1T'!D17+'2T'!D17+'3T'!D17+'4T'!D17</f>
        <v>0</v>
      </c>
      <c r="E17" s="46">
        <f>'1T'!E17+'2T'!E17+'3T'!E17+'4T'!E17</f>
        <v>0</v>
      </c>
      <c r="F17" s="54" t="str">
        <f t="shared" si="1"/>
        <v/>
      </c>
      <c r="G17" s="42">
        <f>'1T'!G17+'2T'!G17+'3T'!G17+'4T'!G17</f>
        <v>3</v>
      </c>
      <c r="H17" s="53">
        <f t="shared" si="2"/>
        <v>3.1986352489604436E-4</v>
      </c>
      <c r="I17" s="46">
        <f>'1T'!I17+'2T'!I17+'3T'!I17+'4T'!I17</f>
        <v>2502228.36</v>
      </c>
      <c r="J17" s="46">
        <f>'1T'!J17+'2T'!J17+'3T'!J17+'4T'!J17</f>
        <v>3027696.31</v>
      </c>
      <c r="K17" s="54">
        <f t="shared" si="3"/>
        <v>1.0465349499413306E-2</v>
      </c>
      <c r="L17" s="42">
        <f>'1T'!L17+'2T'!L17+'3T'!L17+'4T'!L17</f>
        <v>0</v>
      </c>
      <c r="M17" s="53" t="str">
        <f t="shared" si="4"/>
        <v/>
      </c>
      <c r="N17" s="46">
        <f>'1T'!N17+'2T'!N17+'3T'!N17+'4T'!N17</f>
        <v>0</v>
      </c>
      <c r="O17" s="46">
        <f>'1T'!O17+'2T'!O17+'3T'!O17+'4T'!O17</f>
        <v>0</v>
      </c>
      <c r="P17" s="54" t="str">
        <f t="shared" si="5"/>
        <v/>
      </c>
      <c r="Q17" s="42">
        <f>'1T'!Q17+'2T'!Q17+'3T'!Q17+'4T'!Q17</f>
        <v>0</v>
      </c>
      <c r="R17" s="53" t="str">
        <f t="shared" si="6"/>
        <v/>
      </c>
      <c r="S17" s="46">
        <f>'1T'!S17+'2T'!S17+'3T'!S17+'4T'!S17</f>
        <v>0</v>
      </c>
      <c r="T17" s="46">
        <f>'1T'!T17+'2T'!T17+'3T'!T17+'4T'!T17</f>
        <v>0</v>
      </c>
      <c r="U17" s="54" t="str">
        <f t="shared" si="7"/>
        <v/>
      </c>
      <c r="V17" s="42">
        <f>'1T'!AA17+'2T'!AA17+'3T'!AA17+'4T'!AA17</f>
        <v>0</v>
      </c>
      <c r="W17" s="53" t="str">
        <f t="shared" si="8"/>
        <v/>
      </c>
      <c r="X17" s="46">
        <f>'1T'!AC17+'2T'!AC17+'3T'!AC17+'4T'!AC17</f>
        <v>0</v>
      </c>
      <c r="Y17" s="46">
        <f>'1T'!AD17+'2T'!AD17+'3T'!AD17+'4T'!AD17</f>
        <v>0</v>
      </c>
      <c r="Z17" s="54" t="str">
        <f t="shared" si="9"/>
        <v/>
      </c>
      <c r="AA17" s="42">
        <f>'1T'!V17+'2T'!V17+'3T'!V17+'4T'!V17</f>
        <v>0</v>
      </c>
      <c r="AB17" s="53" t="str">
        <f t="shared" si="10"/>
        <v/>
      </c>
      <c r="AC17" s="46">
        <f>'1T'!X17+'2T'!X17+'3T'!X17+'4T'!X17</f>
        <v>0</v>
      </c>
      <c r="AD17" s="46">
        <f>'1T'!Y17+'2T'!Y17+'3T'!Y17+'4T'!Y17</f>
        <v>0</v>
      </c>
      <c r="AE17" s="54" t="str">
        <f t="shared" si="11"/>
        <v/>
      </c>
    </row>
    <row r="18" spans="1:31" s="97" customFormat="1" ht="36" customHeight="1" x14ac:dyDescent="0.35">
      <c r="A18" s="99" t="s">
        <v>33</v>
      </c>
      <c r="B18" s="42">
        <f>'1T'!B18+'2T'!B18+'3T'!B18+'4T'!B18</f>
        <v>1</v>
      </c>
      <c r="C18" s="53">
        <f t="shared" si="0"/>
        <v>2.2123893805309734E-3</v>
      </c>
      <c r="D18" s="46">
        <f>'1T'!D18+'2T'!D18+'3T'!D18+'4T'!D18</f>
        <v>249028.45</v>
      </c>
      <c r="E18" s="46">
        <f>'1T'!E18+'2T'!E18+'3T'!E18+'4T'!E18</f>
        <v>301324.42</v>
      </c>
      <c r="F18" s="54">
        <f t="shared" si="1"/>
        <v>1.05863854619724E-2</v>
      </c>
      <c r="G18" s="42">
        <f>'1T'!G18+'2T'!G18+'3T'!G18+'4T'!G18</f>
        <v>31</v>
      </c>
      <c r="H18" s="53">
        <f t="shared" si="2"/>
        <v>3.3052564239257915E-3</v>
      </c>
      <c r="I18" s="46">
        <f>'1T'!I18+'2T'!I18+'3T'!I18+'4T'!I18</f>
        <v>3830437.5999999996</v>
      </c>
      <c r="J18" s="46">
        <f>'1T'!J18+'2T'!J18+'3T'!J18+'4T'!J18</f>
        <v>4599063.83</v>
      </c>
      <c r="K18" s="54">
        <f t="shared" si="3"/>
        <v>1.5896842160850782E-2</v>
      </c>
      <c r="L18" s="42">
        <f>'1T'!L18+'2T'!L18+'3T'!L18+'4T'!L18</f>
        <v>5</v>
      </c>
      <c r="M18" s="53">
        <f t="shared" si="4"/>
        <v>3.1806615776081423E-3</v>
      </c>
      <c r="N18" s="46">
        <f>'1T'!N18+'2T'!N18+'3T'!N18+'4T'!N18</f>
        <v>632761.51</v>
      </c>
      <c r="O18" s="46">
        <f>'1T'!O18+'2T'!O18+'3T'!O18+'4T'!O18</f>
        <v>749718.37</v>
      </c>
      <c r="P18" s="54">
        <f t="shared" si="5"/>
        <v>1.9690853153972478E-2</v>
      </c>
      <c r="Q18" s="42">
        <f>'1T'!Q18+'2T'!Q18+'3T'!Q18+'4T'!Q18</f>
        <v>0</v>
      </c>
      <c r="R18" s="53" t="str">
        <f t="shared" si="6"/>
        <v/>
      </c>
      <c r="S18" s="46">
        <f>'1T'!S18+'2T'!S18+'3T'!S18+'4T'!S18</f>
        <v>0</v>
      </c>
      <c r="T18" s="46">
        <f>'1T'!T18+'2T'!T18+'3T'!T18+'4T'!T18</f>
        <v>0</v>
      </c>
      <c r="U18" s="54" t="str">
        <f t="shared" si="7"/>
        <v/>
      </c>
      <c r="V18" s="42">
        <f>'1T'!AA18+'2T'!AA18+'3T'!AA18+'4T'!AA18</f>
        <v>0</v>
      </c>
      <c r="W18" s="53" t="str">
        <f t="shared" si="8"/>
        <v/>
      </c>
      <c r="X18" s="46">
        <f>'1T'!AC18+'2T'!AC18+'3T'!AC18+'4T'!AC18</f>
        <v>0</v>
      </c>
      <c r="Y18" s="46">
        <f>'1T'!AD18+'2T'!AD18+'3T'!AD18+'4T'!AD18</f>
        <v>0</v>
      </c>
      <c r="Z18" s="54" t="str">
        <f t="shared" si="9"/>
        <v/>
      </c>
      <c r="AA18" s="42">
        <f>'1T'!V18+'2T'!V18+'3T'!V18+'4T'!V18</f>
        <v>1</v>
      </c>
      <c r="AB18" s="53">
        <f t="shared" si="10"/>
        <v>1.098901098901099E-2</v>
      </c>
      <c r="AC18" s="46">
        <f>'1T'!X18+'2T'!X18+'3T'!X18+'4T'!X18</f>
        <v>29200</v>
      </c>
      <c r="AD18" s="46">
        <f>'1T'!Y18+'2T'!Y18+'3T'!Y18+'4T'!Y18</f>
        <v>30368</v>
      </c>
      <c r="AE18" s="54">
        <f t="shared" si="11"/>
        <v>6.9650689224853971E-2</v>
      </c>
    </row>
    <row r="19" spans="1:31" s="97" customFormat="1" ht="36" customHeight="1" x14ac:dyDescent="0.3">
      <c r="A19" s="99" t="s">
        <v>28</v>
      </c>
      <c r="B19" s="42">
        <f>'1T'!B19+'2T'!B19+'3T'!B19+'4T'!B19</f>
        <v>0</v>
      </c>
      <c r="C19" s="53" t="str">
        <f t="shared" si="0"/>
        <v/>
      </c>
      <c r="D19" s="46">
        <f>'1T'!D19+'2T'!D19+'3T'!D19+'4T'!D19</f>
        <v>0</v>
      </c>
      <c r="E19" s="46">
        <f>'1T'!E19+'2T'!E19+'3T'!E19+'4T'!E19</f>
        <v>0</v>
      </c>
      <c r="F19" s="54" t="str">
        <f t="shared" si="1"/>
        <v/>
      </c>
      <c r="G19" s="42">
        <f>'1T'!G19+'2T'!G19+'3T'!G19+'4T'!G19</f>
        <v>245</v>
      </c>
      <c r="H19" s="53">
        <f t="shared" si="2"/>
        <v>2.6122187866510289E-2</v>
      </c>
      <c r="I19" s="46">
        <f>'1T'!I19+'2T'!I19+'3T'!I19+'4T'!I19</f>
        <v>16702066.52</v>
      </c>
      <c r="J19" s="46">
        <f>'1T'!J19+'2T'!J19+'3T'!J19+'4T'!J19</f>
        <v>19659049.030000001</v>
      </c>
      <c r="K19" s="54">
        <f t="shared" si="3"/>
        <v>6.7952263985502609E-2</v>
      </c>
      <c r="L19" s="42">
        <f>'1T'!L19+'2T'!L19+'3T'!L19+'4T'!L19</f>
        <v>111</v>
      </c>
      <c r="M19" s="53">
        <f t="shared" si="4"/>
        <v>7.061068702290077E-2</v>
      </c>
      <c r="N19" s="46">
        <f>'1T'!N19+'2T'!N19+'3T'!N19+'4T'!N19</f>
        <v>7034531.54</v>
      </c>
      <c r="O19" s="46">
        <f>'1T'!O19+'2T'!O19+'3T'!O19+'4T'!O19</f>
        <v>8511783.1999999993</v>
      </c>
      <c r="P19" s="54">
        <f t="shared" si="5"/>
        <v>0.22355631097801423</v>
      </c>
      <c r="Q19" s="42">
        <f>'1T'!Q19+'2T'!Q19+'3T'!Q19+'4T'!Q19</f>
        <v>0</v>
      </c>
      <c r="R19" s="53" t="str">
        <f t="shared" si="6"/>
        <v/>
      </c>
      <c r="S19" s="46">
        <f>'1T'!S19+'2T'!S19+'3T'!S19+'4T'!S19</f>
        <v>0</v>
      </c>
      <c r="T19" s="46">
        <f>'1T'!T19+'2T'!T19+'3T'!T19+'4T'!T19</f>
        <v>0</v>
      </c>
      <c r="U19" s="54" t="str">
        <f t="shared" si="7"/>
        <v/>
      </c>
      <c r="V19" s="42">
        <f>'1T'!AA19+'2T'!AA19+'3T'!AA19+'4T'!AA19</f>
        <v>0</v>
      </c>
      <c r="W19" s="53" t="str">
        <f t="shared" si="8"/>
        <v/>
      </c>
      <c r="X19" s="46">
        <f>'1T'!AC19+'2T'!AC19+'3T'!AC19+'4T'!AC19</f>
        <v>0</v>
      </c>
      <c r="Y19" s="46">
        <f>'1T'!AD19+'2T'!AD19+'3T'!AD19+'4T'!AD19</f>
        <v>0</v>
      </c>
      <c r="Z19" s="54" t="str">
        <f t="shared" si="9"/>
        <v/>
      </c>
      <c r="AA19" s="42">
        <f>'1T'!V19+'2T'!V19+'3T'!V19+'4T'!V19</f>
        <v>0</v>
      </c>
      <c r="AB19" s="53" t="str">
        <f t="shared" si="10"/>
        <v/>
      </c>
      <c r="AC19" s="46">
        <f>'1T'!X19+'2T'!X19+'3T'!X19+'4T'!X19</f>
        <v>0</v>
      </c>
      <c r="AD19" s="46">
        <f>'1T'!Y19+'2T'!Y19+'3T'!Y19+'4T'!Y19</f>
        <v>0</v>
      </c>
      <c r="AE19" s="54" t="str">
        <f t="shared" si="11"/>
        <v/>
      </c>
    </row>
    <row r="20" spans="1:31" s="97" customFormat="1" ht="36" customHeight="1" x14ac:dyDescent="0.3">
      <c r="A20" s="100" t="s">
        <v>29</v>
      </c>
      <c r="B20" s="42">
        <f>'1T'!B20+'2T'!B20+'3T'!B20+'4T'!B20</f>
        <v>344</v>
      </c>
      <c r="C20" s="53">
        <f t="shared" si="0"/>
        <v>0.76106194690265483</v>
      </c>
      <c r="D20" s="46">
        <f>'1T'!D20+'2T'!D20+'3T'!D20+'4T'!D20</f>
        <v>9391143.4600000009</v>
      </c>
      <c r="E20" s="46">
        <f>'1T'!E20+'2T'!E20+'3T'!E20+'4T'!E20</f>
        <v>11359810.910000002</v>
      </c>
      <c r="F20" s="54">
        <f t="shared" si="1"/>
        <v>0.39910252567110055</v>
      </c>
      <c r="G20" s="42">
        <f>'1T'!G20+'2T'!G20+'3T'!G20+'4T'!G20</f>
        <v>2726</v>
      </c>
      <c r="H20" s="53">
        <f t="shared" si="2"/>
        <v>0.29064932295553897</v>
      </c>
      <c r="I20" s="46">
        <f>'1T'!I20+'2T'!I20+'3T'!I20+'4T'!I20</f>
        <v>21081246.650000006</v>
      </c>
      <c r="J20" s="46">
        <f>'1T'!J20+'2T'!J20+'3T'!J20+'4T'!J20</f>
        <v>25025483.040000007</v>
      </c>
      <c r="K20" s="54">
        <f t="shared" si="3"/>
        <v>8.6501550878872735E-2</v>
      </c>
      <c r="L20" s="42">
        <f>'1T'!L20+'2T'!L20+'3T'!L20+'4T'!L20</f>
        <v>464</v>
      </c>
      <c r="M20" s="53">
        <f t="shared" si="4"/>
        <v>0.2951653944020356</v>
      </c>
      <c r="N20" s="46">
        <f>'1T'!N20+'2T'!N20+'3T'!N20+'4T'!N20</f>
        <v>3125259.55</v>
      </c>
      <c r="O20" s="46">
        <f>'1T'!O20+'2T'!O20+'3T'!O20+'4T'!O20</f>
        <v>3771536.0900000008</v>
      </c>
      <c r="P20" s="54">
        <f t="shared" si="5"/>
        <v>9.9056880936634298E-2</v>
      </c>
      <c r="Q20" s="42">
        <f>'1T'!Q20+'2T'!Q20+'3T'!Q20+'4T'!Q20</f>
        <v>0</v>
      </c>
      <c r="R20" s="53" t="str">
        <f t="shared" si="6"/>
        <v/>
      </c>
      <c r="S20" s="46">
        <f>'1T'!S20+'2T'!S20+'3T'!S20+'4T'!S20</f>
        <v>0</v>
      </c>
      <c r="T20" s="46">
        <f>'1T'!T20+'2T'!T20+'3T'!T20+'4T'!T20</f>
        <v>0</v>
      </c>
      <c r="U20" s="54" t="str">
        <f t="shared" si="7"/>
        <v/>
      </c>
      <c r="V20" s="42">
        <f>'1T'!AA20+'2T'!AA20+'3T'!AA20+'4T'!AA20</f>
        <v>0</v>
      </c>
      <c r="W20" s="53" t="str">
        <f t="shared" si="8"/>
        <v/>
      </c>
      <c r="X20" s="46">
        <f>'1T'!AC20+'2T'!AC20+'3T'!AC20+'4T'!AC20</f>
        <v>0</v>
      </c>
      <c r="Y20" s="46">
        <f>'1T'!AD20+'2T'!AD20+'3T'!AD20+'4T'!AD20</f>
        <v>0</v>
      </c>
      <c r="Z20" s="54" t="str">
        <f t="shared" si="9"/>
        <v/>
      </c>
      <c r="AA20" s="42">
        <f>'1T'!V20+'2T'!V20+'3T'!V20+'4T'!V20</f>
        <v>25</v>
      </c>
      <c r="AB20" s="53">
        <f t="shared" si="10"/>
        <v>0.27472527472527475</v>
      </c>
      <c r="AC20" s="46">
        <f>'1T'!X20+'2T'!X20+'3T'!X20+'4T'!X20</f>
        <v>289310.74</v>
      </c>
      <c r="AD20" s="46">
        <f>'1T'!Y20+'2T'!Y20+'3T'!Y20+'4T'!Y20</f>
        <v>331617.12</v>
      </c>
      <c r="AE20" s="54">
        <f t="shared" si="11"/>
        <v>0.76058222361568451</v>
      </c>
    </row>
    <row r="21" spans="1:31" s="97" customFormat="1" ht="39.9" customHeight="1" x14ac:dyDescent="0.25">
      <c r="A21" s="101" t="s">
        <v>35</v>
      </c>
      <c r="B21" s="28">
        <f>'1T'!B21+'2T'!B21+'3T'!B21+'4T'!B21</f>
        <v>38</v>
      </c>
      <c r="C21" s="53">
        <f t="shared" si="0"/>
        <v>8.4070796460176997E-2</v>
      </c>
      <c r="D21" s="46">
        <f>'1T'!D21+'2T'!D21+'3T'!D21+'4T'!D21</f>
        <v>164339.54999999999</v>
      </c>
      <c r="E21" s="46">
        <f>'1T'!E21+'2T'!E21+'3T'!E21+'4T'!E21</f>
        <v>198775.52</v>
      </c>
      <c r="F21" s="54">
        <f t="shared" si="1"/>
        <v>6.9835504043250255E-3</v>
      </c>
      <c r="G21" s="28">
        <f>'1T'!G21+'2T'!G21+'3T'!G21+'4T'!G21</f>
        <v>6115</v>
      </c>
      <c r="H21" s="53">
        <f t="shared" si="2"/>
        <v>0.65198848491310379</v>
      </c>
      <c r="I21" s="46">
        <f>'1T'!I21+'2T'!I21+'3T'!I21+'4T'!I21</f>
        <v>11697685.600000001</v>
      </c>
      <c r="J21" s="46">
        <f>'1T'!J21+'2T'!J21+'3T'!J21+'4T'!J21</f>
        <v>13654403.179999992</v>
      </c>
      <c r="K21" s="54">
        <f t="shared" si="3"/>
        <v>4.7196973161618173E-2</v>
      </c>
      <c r="L21" s="28">
        <f>'1T'!L21+'2T'!L21+'3T'!L21+'4T'!L21</f>
        <v>946</v>
      </c>
      <c r="M21" s="53">
        <f t="shared" si="4"/>
        <v>0.60178117048346058</v>
      </c>
      <c r="N21" s="46">
        <f>'1T'!N21+'2T'!N21+'3T'!N21+'4T'!N21</f>
        <v>1689804.62</v>
      </c>
      <c r="O21" s="46">
        <f>'1T'!O21+'2T'!O21+'3T'!O21+'4T'!O21</f>
        <v>1992173.1700000004</v>
      </c>
      <c r="P21" s="54">
        <f t="shared" si="5"/>
        <v>5.2323100136593768E-2</v>
      </c>
      <c r="Q21" s="28">
        <f>'1T'!Q21+'2T'!Q21+'3T'!Q21+'4T'!Q21</f>
        <v>0</v>
      </c>
      <c r="R21" s="53" t="str">
        <f t="shared" si="6"/>
        <v/>
      </c>
      <c r="S21" s="46">
        <f>'1T'!S21+'2T'!S21+'3T'!S21+'4T'!S21</f>
        <v>0</v>
      </c>
      <c r="T21" s="46">
        <f>'1T'!T21+'2T'!T21+'3T'!T21+'4T'!T21</f>
        <v>0</v>
      </c>
      <c r="U21" s="54" t="str">
        <f t="shared" si="7"/>
        <v/>
      </c>
      <c r="V21" s="28">
        <f>'1T'!AA21+'2T'!AA21+'3T'!AA21+'4T'!AA21</f>
        <v>0</v>
      </c>
      <c r="W21" s="53" t="str">
        <f t="shared" si="8"/>
        <v/>
      </c>
      <c r="X21" s="46">
        <f>'1T'!AC21+'2T'!AC21+'3T'!AC21+'4T'!AC21</f>
        <v>0</v>
      </c>
      <c r="Y21" s="46">
        <f>'1T'!AD21+'2T'!AD21+'3T'!AD21+'4T'!AD21</f>
        <v>0</v>
      </c>
      <c r="Z21" s="54" t="str">
        <f t="shared" si="9"/>
        <v/>
      </c>
      <c r="AA21" s="28">
        <f>'1T'!V21+'2T'!V21+'3T'!V21+'4T'!V21</f>
        <v>65</v>
      </c>
      <c r="AB21" s="53">
        <f t="shared" si="10"/>
        <v>0.7142857142857143</v>
      </c>
      <c r="AC21" s="46">
        <f>'1T'!X21+'2T'!X21+'3T'!X21+'4T'!X21</f>
        <v>67979.59</v>
      </c>
      <c r="AD21" s="46">
        <f>'1T'!Y21+'2T'!Y21+'3T'!Y21+'4T'!Y21</f>
        <v>74019.180000000008</v>
      </c>
      <c r="AE21" s="54">
        <f t="shared" si="11"/>
        <v>0.16976708715946151</v>
      </c>
    </row>
    <row r="22" spans="1:31" s="9" customFormat="1" ht="36" customHeight="1" x14ac:dyDescent="0.25">
      <c r="A22" s="137" t="s">
        <v>51</v>
      </c>
      <c r="B22" s="132">
        <f>'1T'!B22+'2T'!B22+'3T'!B22+'4T'!B22</f>
        <v>0</v>
      </c>
      <c r="C22" s="126" t="str">
        <f t="shared" si="0"/>
        <v/>
      </c>
      <c r="D22" s="133">
        <f>'1T'!D22+'2T'!D22+'3T'!D22+'4T'!D22</f>
        <v>0</v>
      </c>
      <c r="E22" s="134">
        <f>'1T'!E22+'2T'!E22+'3T'!E22+'4T'!E22</f>
        <v>0</v>
      </c>
      <c r="F22" s="129" t="str">
        <f t="shared" si="1"/>
        <v/>
      </c>
      <c r="G22" s="132">
        <f>'1T'!G22+'2T'!G22+'3T'!G22+'4T'!G22</f>
        <v>18</v>
      </c>
      <c r="H22" s="126">
        <f t="shared" si="2"/>
        <v>1.9191811493762662E-3</v>
      </c>
      <c r="I22" s="133">
        <f>'1T'!I22+'2T'!I22+'3T'!I22+'4T'!I22</f>
        <v>31193.5</v>
      </c>
      <c r="J22" s="134">
        <f>'1T'!J22+'2T'!J22+'3T'!J22+'4T'!J22</f>
        <v>33392.94</v>
      </c>
      <c r="K22" s="129">
        <f t="shared" si="3"/>
        <v>1.1542398977027474E-4</v>
      </c>
      <c r="L22" s="132">
        <f>'1T'!L22+'2T'!L22+'3T'!L22+'4T'!L22</f>
        <v>0</v>
      </c>
      <c r="M22" s="126" t="str">
        <f t="shared" si="4"/>
        <v/>
      </c>
      <c r="N22" s="133">
        <f>'1T'!N22+'2T'!N22+'3T'!N22+'4T'!N22</f>
        <v>0</v>
      </c>
      <c r="O22" s="134">
        <f>'1T'!O22+'2T'!O22+'3T'!O22+'4T'!O22</f>
        <v>0</v>
      </c>
      <c r="P22" s="129" t="str">
        <f t="shared" si="5"/>
        <v/>
      </c>
      <c r="Q22" s="132">
        <f>'1T'!Q22+'2T'!Q22+'3T'!Q22+'4T'!Q22</f>
        <v>0</v>
      </c>
      <c r="R22" s="126" t="str">
        <f t="shared" si="6"/>
        <v/>
      </c>
      <c r="S22" s="133">
        <f>'1T'!S22+'2T'!S22+'3T'!S22+'4T'!S22</f>
        <v>0</v>
      </c>
      <c r="T22" s="134">
        <f>'1T'!T22+'2T'!T22+'3T'!T22+'4T'!T22</f>
        <v>0</v>
      </c>
      <c r="U22" s="129" t="str">
        <f t="shared" si="7"/>
        <v/>
      </c>
      <c r="V22" s="132">
        <f>'1T'!AA22+'2T'!AA22+'3T'!AA22+'4T'!AA22</f>
        <v>0</v>
      </c>
      <c r="W22" s="126" t="str">
        <f t="shared" si="8"/>
        <v/>
      </c>
      <c r="X22" s="133">
        <f>'1T'!AC22+'2T'!AC22+'3T'!AC22+'4T'!AC22</f>
        <v>0</v>
      </c>
      <c r="Y22" s="134">
        <f>'1T'!AD22+'2T'!AD22+'3T'!AD22+'4T'!AD22</f>
        <v>0</v>
      </c>
      <c r="Z22" s="129" t="str">
        <f t="shared" si="9"/>
        <v/>
      </c>
      <c r="AA22" s="132">
        <f>'1T'!V22+'2T'!V22+'3T'!V22+'4T'!V22</f>
        <v>0</v>
      </c>
      <c r="AB22" s="53" t="str">
        <f t="shared" si="10"/>
        <v/>
      </c>
      <c r="AC22" s="133">
        <f>'1T'!X22+'2T'!X22+'3T'!X22+'4T'!X22</f>
        <v>0</v>
      </c>
      <c r="AD22" s="134">
        <f>'1T'!Y22+'2T'!Y22+'3T'!Y22+'4T'!Y22</f>
        <v>0</v>
      </c>
      <c r="AE22" s="129" t="str">
        <f t="shared" si="11"/>
        <v/>
      </c>
    </row>
    <row r="23" spans="1:31" s="3" customFormat="1" ht="32.950000000000003" customHeight="1" thickBot="1" x14ac:dyDescent="0.3">
      <c r="A23" s="16" t="s">
        <v>0</v>
      </c>
      <c r="B23" s="24">
        <f t="shared" ref="B23:AE23" si="12">SUM(B13:B22)</f>
        <v>452</v>
      </c>
      <c r="C23" s="25">
        <f t="shared" si="12"/>
        <v>1</v>
      </c>
      <c r="D23" s="35">
        <f t="shared" si="12"/>
        <v>23526395.250000004</v>
      </c>
      <c r="E23" s="35">
        <f t="shared" si="12"/>
        <v>28463390.180000003</v>
      </c>
      <c r="F23" s="26">
        <f t="shared" si="12"/>
        <v>1</v>
      </c>
      <c r="G23" s="24">
        <f t="shared" si="12"/>
        <v>9379</v>
      </c>
      <c r="H23" s="25">
        <f t="shared" si="12"/>
        <v>1</v>
      </c>
      <c r="I23" s="35">
        <f t="shared" si="12"/>
        <v>242368522.84999999</v>
      </c>
      <c r="J23" s="35">
        <f t="shared" si="12"/>
        <v>289306755.6099999</v>
      </c>
      <c r="K23" s="26">
        <f t="shared" si="12"/>
        <v>1</v>
      </c>
      <c r="L23" s="24">
        <f t="shared" si="12"/>
        <v>1572</v>
      </c>
      <c r="M23" s="25">
        <f t="shared" si="12"/>
        <v>1</v>
      </c>
      <c r="N23" s="35">
        <f t="shared" si="12"/>
        <v>31600264.059999999</v>
      </c>
      <c r="O23" s="35">
        <f t="shared" si="12"/>
        <v>38074448.280000001</v>
      </c>
      <c r="P23" s="26">
        <f t="shared" si="12"/>
        <v>0.99999999999999989</v>
      </c>
      <c r="Q23" s="24">
        <f t="shared" si="12"/>
        <v>4</v>
      </c>
      <c r="R23" s="25">
        <f t="shared" si="12"/>
        <v>1</v>
      </c>
      <c r="S23" s="35">
        <f t="shared" si="12"/>
        <v>461063.91</v>
      </c>
      <c r="T23" s="35">
        <f t="shared" si="12"/>
        <v>461063.91</v>
      </c>
      <c r="U23" s="26">
        <f t="shared" si="12"/>
        <v>1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91</v>
      </c>
      <c r="AB23" s="25">
        <f t="shared" si="12"/>
        <v>1</v>
      </c>
      <c r="AC23" s="35">
        <f t="shared" si="12"/>
        <v>386490.32999999996</v>
      </c>
      <c r="AD23" s="35">
        <f t="shared" si="12"/>
        <v>436004.3</v>
      </c>
      <c r="AE23" s="26">
        <f t="shared" si="12"/>
        <v>1</v>
      </c>
    </row>
    <row r="24" spans="1:31" s="80" customFormat="1" ht="26.5" customHeight="1" x14ac:dyDescent="0.25">
      <c r="B24" s="81"/>
      <c r="H24" s="81"/>
      <c r="N24" s="81"/>
    </row>
    <row r="25" spans="1:31" s="104" customFormat="1" ht="48.1" customHeight="1" x14ac:dyDescent="0.25">
      <c r="A25" s="226" t="s">
        <v>44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102"/>
      <c r="S25" s="102"/>
      <c r="T25" s="102"/>
      <c r="U25" s="102"/>
      <c r="V25" s="103"/>
      <c r="W25" s="103"/>
      <c r="X25" s="103"/>
      <c r="AC25" s="103"/>
      <c r="AD25" s="103"/>
      <c r="AE25" s="103"/>
    </row>
    <row r="26" spans="1:31" s="104" customFormat="1" ht="43.85" customHeight="1" x14ac:dyDescent="0.25">
      <c r="A26" s="227" t="s">
        <v>36</v>
      </c>
      <c r="B26" s="227"/>
      <c r="C26" s="227"/>
      <c r="D26" s="227"/>
      <c r="E26" s="227"/>
      <c r="F26" s="227"/>
      <c r="G26" s="227"/>
      <c r="H26" s="227"/>
      <c r="I26" s="105"/>
      <c r="J26" s="105"/>
      <c r="K26" s="105"/>
      <c r="L26" s="106"/>
      <c r="M26" s="107"/>
      <c r="N26" s="102"/>
      <c r="O26" s="102"/>
      <c r="P26" s="105"/>
      <c r="Q26" s="105"/>
      <c r="R26" s="106"/>
      <c r="S26" s="102"/>
      <c r="T26" s="102"/>
      <c r="U26" s="102"/>
      <c r="V26" s="103"/>
      <c r="W26" s="103"/>
      <c r="X26" s="103"/>
      <c r="AC26" s="103"/>
      <c r="AD26" s="103"/>
      <c r="AE26" s="103"/>
    </row>
    <row r="27" spans="1:31" s="109" customFormat="1" x14ac:dyDescent="0.25">
      <c r="A27" s="106"/>
      <c r="B27" s="106"/>
      <c r="C27" s="106"/>
      <c r="D27" s="106"/>
      <c r="E27" s="106"/>
      <c r="F27" s="106"/>
      <c r="G27" s="108"/>
      <c r="H27" s="108"/>
      <c r="I27" s="105"/>
      <c r="J27" s="105"/>
      <c r="K27" s="105"/>
      <c r="L27" s="106"/>
      <c r="M27" s="107"/>
      <c r="N27" s="102"/>
      <c r="O27" s="102"/>
      <c r="P27" s="105"/>
      <c r="Q27" s="105"/>
      <c r="R27" s="106"/>
      <c r="S27" s="102"/>
      <c r="T27" s="102"/>
      <c r="U27" s="102"/>
      <c r="V27" s="103"/>
      <c r="W27" s="103"/>
      <c r="X27" s="103"/>
      <c r="Y27" s="104"/>
      <c r="Z27" s="104"/>
      <c r="AA27" s="104"/>
      <c r="AB27" s="104"/>
      <c r="AC27" s="103"/>
      <c r="AD27" s="103"/>
      <c r="AE27" s="103"/>
    </row>
    <row r="28" spans="1:31" s="110" customFormat="1" ht="13.75" customHeight="1" thickBot="1" x14ac:dyDescent="0.3">
      <c r="A28" s="106"/>
      <c r="B28" s="106"/>
      <c r="C28" s="106"/>
      <c r="D28" s="106"/>
      <c r="E28" s="106"/>
      <c r="F28" s="106"/>
      <c r="G28" s="108"/>
      <c r="H28" s="108"/>
      <c r="I28" s="105"/>
      <c r="J28" s="105"/>
      <c r="K28" s="105"/>
      <c r="L28" s="106"/>
      <c r="M28" s="107"/>
      <c r="N28" s="102"/>
      <c r="O28" s="102"/>
      <c r="P28" s="105"/>
      <c r="Q28" s="105"/>
      <c r="R28" s="106"/>
      <c r="S28" s="102"/>
      <c r="T28" s="102"/>
      <c r="U28" s="102"/>
      <c r="V28" s="102"/>
      <c r="W28" s="102"/>
      <c r="X28" s="102"/>
      <c r="Y28" s="104"/>
      <c r="Z28" s="104"/>
      <c r="AA28" s="104"/>
      <c r="AB28" s="104"/>
      <c r="AC28" s="102"/>
      <c r="AD28" s="102"/>
      <c r="AE28" s="102"/>
    </row>
    <row r="29" spans="1:31" s="110" customFormat="1" ht="18" customHeight="1" x14ac:dyDescent="0.25">
      <c r="A29" s="228" t="s">
        <v>10</v>
      </c>
      <c r="B29" s="231" t="s">
        <v>17</v>
      </c>
      <c r="C29" s="232"/>
      <c r="D29" s="232"/>
      <c r="E29" s="232"/>
      <c r="F29" s="233"/>
      <c r="G29" s="80"/>
      <c r="H29" s="111"/>
      <c r="I29" s="111"/>
      <c r="J29" s="237" t="s">
        <v>15</v>
      </c>
      <c r="K29" s="238"/>
      <c r="L29" s="231" t="s">
        <v>16</v>
      </c>
      <c r="M29" s="232"/>
      <c r="N29" s="232"/>
      <c r="O29" s="232"/>
      <c r="P29" s="233"/>
      <c r="Q29" s="105"/>
      <c r="R29" s="106"/>
      <c r="S29" s="102"/>
      <c r="T29" s="102"/>
      <c r="U29" s="102"/>
      <c r="V29" s="105"/>
      <c r="W29" s="105"/>
      <c r="X29" s="106"/>
      <c r="Y29" s="104"/>
      <c r="Z29" s="104"/>
      <c r="AA29" s="104"/>
      <c r="AB29" s="104"/>
      <c r="AC29" s="105"/>
      <c r="AD29" s="105"/>
      <c r="AE29" s="106"/>
    </row>
    <row r="30" spans="1:31" s="111" customFormat="1" ht="18" customHeight="1" thickBot="1" x14ac:dyDescent="0.3">
      <c r="A30" s="229"/>
      <c r="B30" s="234"/>
      <c r="C30" s="235"/>
      <c r="D30" s="235"/>
      <c r="E30" s="235"/>
      <c r="F30" s="236"/>
      <c r="G30" s="80"/>
      <c r="J30" s="239"/>
      <c r="K30" s="240"/>
      <c r="L30" s="243"/>
      <c r="M30" s="244"/>
      <c r="N30" s="244"/>
      <c r="O30" s="244"/>
      <c r="P30" s="245"/>
      <c r="Q30" s="105"/>
      <c r="R30" s="106"/>
      <c r="S30" s="102"/>
      <c r="T30" s="102"/>
      <c r="U30" s="102"/>
      <c r="V30" s="105"/>
      <c r="W30" s="105"/>
      <c r="X30" s="106"/>
      <c r="AC30" s="105"/>
      <c r="AD30" s="105"/>
      <c r="AE30" s="106"/>
    </row>
    <row r="31" spans="1:31" s="111" customFormat="1" ht="40.1" customHeight="1" thickBot="1" x14ac:dyDescent="0.3">
      <c r="A31" s="230"/>
      <c r="B31" s="112" t="s">
        <v>14</v>
      </c>
      <c r="C31" s="90" t="s">
        <v>8</v>
      </c>
      <c r="D31" s="91" t="s">
        <v>30</v>
      </c>
      <c r="E31" s="92" t="s">
        <v>31</v>
      </c>
      <c r="F31" s="113" t="s">
        <v>9</v>
      </c>
      <c r="G31" s="80"/>
      <c r="H31" s="80"/>
      <c r="I31" s="80"/>
      <c r="J31" s="241"/>
      <c r="K31" s="242"/>
      <c r="L31" s="112" t="s">
        <v>14</v>
      </c>
      <c r="M31" s="90" t="s">
        <v>8</v>
      </c>
      <c r="N31" s="91" t="s">
        <v>30</v>
      </c>
      <c r="O31" s="92" t="s">
        <v>31</v>
      </c>
      <c r="P31" s="113" t="s">
        <v>9</v>
      </c>
      <c r="Q31" s="105"/>
      <c r="R31" s="106"/>
      <c r="S31" s="102"/>
      <c r="T31" s="102"/>
      <c r="U31" s="102"/>
      <c r="V31" s="105"/>
      <c r="W31" s="105"/>
      <c r="X31" s="106"/>
      <c r="AC31" s="105"/>
      <c r="AD31" s="105"/>
      <c r="AE31" s="106"/>
    </row>
    <row r="32" spans="1:31" s="80" customFormat="1" ht="47.4" customHeight="1" x14ac:dyDescent="0.25">
      <c r="A32" s="96" t="s">
        <v>25</v>
      </c>
      <c r="B32" s="42">
        <f t="shared" ref="B32:B41" si="13">B13+G13+L13+Q13+V13+AA13</f>
        <v>246</v>
      </c>
      <c r="C32" s="37">
        <f t="shared" ref="C32:C38" si="14">IF(B32,B32/$B$42,"")</f>
        <v>2.1395025221777702E-2</v>
      </c>
      <c r="D32" s="43">
        <f t="shared" ref="D32:D41" si="15">D13+I13+N13+S13+X13+AC13</f>
        <v>214294813.49999997</v>
      </c>
      <c r="E32" s="44">
        <f t="shared" ref="E32:E41" si="16">E13+J13+O13+T13+Y13+AD13</f>
        <v>256775150.86999986</v>
      </c>
      <c r="F32" s="54">
        <f t="shared" ref="F32:F38" si="17">IF(E32,E32/$E$42,"")</f>
        <v>0.71977898300104293</v>
      </c>
      <c r="J32" s="222" t="s">
        <v>3</v>
      </c>
      <c r="K32" s="223"/>
      <c r="L32" s="114">
        <f>B23</f>
        <v>452</v>
      </c>
      <c r="M32" s="37">
        <f t="shared" ref="M32:M37" si="18">IF(L32,L32/$L$38,"")</f>
        <v>3.9311184553835449E-2</v>
      </c>
      <c r="N32" s="115">
        <f>D23</f>
        <v>23526395.250000004</v>
      </c>
      <c r="O32" s="115">
        <f>E23</f>
        <v>28463390.180000003</v>
      </c>
      <c r="P32" s="116">
        <f t="shared" ref="P32:P37" si="19">IF(O32,O32/$O$38,"")</f>
        <v>7.9787121016607288E-2</v>
      </c>
    </row>
    <row r="33" spans="1:33" s="80" customFormat="1" ht="30.1" customHeight="1" x14ac:dyDescent="0.25">
      <c r="A33" s="98" t="s">
        <v>18</v>
      </c>
      <c r="B33" s="45">
        <f t="shared" si="13"/>
        <v>61</v>
      </c>
      <c r="C33" s="37">
        <f t="shared" si="14"/>
        <v>5.3052704818229261E-3</v>
      </c>
      <c r="D33" s="46">
        <f t="shared" si="15"/>
        <v>4362908.51</v>
      </c>
      <c r="E33" s="47">
        <f t="shared" si="16"/>
        <v>5242897.1900000004</v>
      </c>
      <c r="F33" s="54">
        <f t="shared" si="17"/>
        <v>1.4696621517351533E-2</v>
      </c>
      <c r="J33" s="224" t="s">
        <v>1</v>
      </c>
      <c r="K33" s="225"/>
      <c r="L33" s="117">
        <f>G23</f>
        <v>9379</v>
      </c>
      <c r="M33" s="37">
        <f t="shared" si="18"/>
        <v>0.81570707949208554</v>
      </c>
      <c r="N33" s="118">
        <f>I23</f>
        <v>242368522.84999999</v>
      </c>
      <c r="O33" s="118">
        <f>J23</f>
        <v>289306755.6099999</v>
      </c>
      <c r="P33" s="116">
        <f t="shared" si="19"/>
        <v>0.81096991520695538</v>
      </c>
    </row>
    <row r="34" spans="1:33" s="80" customFormat="1" ht="30.1" customHeight="1" x14ac:dyDescent="0.25">
      <c r="A34" s="98" t="s">
        <v>19</v>
      </c>
      <c r="B34" s="45">
        <f t="shared" si="13"/>
        <v>53</v>
      </c>
      <c r="C34" s="37">
        <f t="shared" si="14"/>
        <v>4.6094973038789356E-3</v>
      </c>
      <c r="D34" s="46">
        <f t="shared" si="15"/>
        <v>1166797.1500000001</v>
      </c>
      <c r="E34" s="47">
        <f t="shared" si="16"/>
        <v>1403399.91</v>
      </c>
      <c r="F34" s="54">
        <f t="shared" si="17"/>
        <v>3.9339389210405638E-3</v>
      </c>
      <c r="H34" s="119"/>
      <c r="I34" s="82"/>
      <c r="J34" s="224" t="s">
        <v>2</v>
      </c>
      <c r="K34" s="225"/>
      <c r="L34" s="117">
        <f>L23</f>
        <v>1572</v>
      </c>
      <c r="M34" s="37">
        <f t="shared" si="18"/>
        <v>0.13671942946599408</v>
      </c>
      <c r="N34" s="118">
        <f>N23</f>
        <v>31600264.059999999</v>
      </c>
      <c r="O34" s="118">
        <f>O23</f>
        <v>38074448.280000001</v>
      </c>
      <c r="P34" s="116">
        <f t="shared" si="19"/>
        <v>0.10672834800583529</v>
      </c>
    </row>
    <row r="35" spans="1:33" ht="30.1" customHeight="1" x14ac:dyDescent="0.25">
      <c r="A35" s="98" t="s">
        <v>26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6"/>
        <v>0</v>
      </c>
      <c r="F35" s="54" t="str">
        <f t="shared" si="17"/>
        <v/>
      </c>
      <c r="G35" s="80"/>
      <c r="J35" s="224" t="s">
        <v>34</v>
      </c>
      <c r="K35" s="225"/>
      <c r="L35" s="117">
        <f>Q23</f>
        <v>4</v>
      </c>
      <c r="M35" s="37">
        <f t="shared" si="18"/>
        <v>3.4788658897199514E-4</v>
      </c>
      <c r="N35" s="118">
        <f>S23</f>
        <v>461063.91</v>
      </c>
      <c r="O35" s="118">
        <f>T23</f>
        <v>461063.91</v>
      </c>
      <c r="P35" s="116">
        <f t="shared" si="19"/>
        <v>1.292430794466948E-3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30.1" customHeight="1" x14ac:dyDescent="0.25">
      <c r="A36" s="98" t="s">
        <v>27</v>
      </c>
      <c r="B36" s="48">
        <f t="shared" si="13"/>
        <v>3</v>
      </c>
      <c r="C36" s="37">
        <f t="shared" si="14"/>
        <v>2.6091494172899633E-4</v>
      </c>
      <c r="D36" s="46">
        <f t="shared" si="15"/>
        <v>2502228.36</v>
      </c>
      <c r="E36" s="73">
        <f t="shared" si="16"/>
        <v>3027696.31</v>
      </c>
      <c r="F36" s="54">
        <f t="shared" si="17"/>
        <v>8.4870835961503629E-3</v>
      </c>
      <c r="G36" s="80"/>
      <c r="J36" s="224" t="s">
        <v>5</v>
      </c>
      <c r="K36" s="225"/>
      <c r="L36" s="117">
        <f>AA23</f>
        <v>91</v>
      </c>
      <c r="M36" s="37">
        <f t="shared" si="18"/>
        <v>7.914419899112889E-3</v>
      </c>
      <c r="N36" s="118">
        <f>AC23</f>
        <v>386490.32999999996</v>
      </c>
      <c r="O36" s="118">
        <f>AD23</f>
        <v>436004.3</v>
      </c>
      <c r="P36" s="116">
        <f t="shared" si="19"/>
        <v>1.2221849761348822E-3</v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33" ht="30.1" customHeight="1" x14ac:dyDescent="0.25">
      <c r="A37" s="99" t="s">
        <v>33</v>
      </c>
      <c r="B37" s="48">
        <f t="shared" si="13"/>
        <v>38</v>
      </c>
      <c r="C37" s="37">
        <f t="shared" si="14"/>
        <v>3.3049225952339538E-3</v>
      </c>
      <c r="D37" s="46">
        <f t="shared" si="15"/>
        <v>4741427.5599999996</v>
      </c>
      <c r="E37" s="73">
        <f t="shared" si="16"/>
        <v>5680474.6200000001</v>
      </c>
      <c r="F37" s="54">
        <f t="shared" si="17"/>
        <v>1.592321621112339E-2</v>
      </c>
      <c r="G37" s="80"/>
      <c r="J37" s="224" t="s">
        <v>4</v>
      </c>
      <c r="K37" s="225"/>
      <c r="L37" s="117">
        <f>V23</f>
        <v>0</v>
      </c>
      <c r="M37" s="37" t="str">
        <f t="shared" si="18"/>
        <v/>
      </c>
      <c r="N37" s="118">
        <f>X23</f>
        <v>0</v>
      </c>
      <c r="O37" s="118">
        <f>Y23</f>
        <v>0</v>
      </c>
      <c r="P37" s="116" t="str">
        <f t="shared" si="19"/>
        <v/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ht="30.1" customHeight="1" thickBot="1" x14ac:dyDescent="0.3">
      <c r="A38" s="99" t="s">
        <v>28</v>
      </c>
      <c r="B38" s="45">
        <f t="shared" si="13"/>
        <v>356</v>
      </c>
      <c r="C38" s="37">
        <f t="shared" si="14"/>
        <v>3.0961906418507566E-2</v>
      </c>
      <c r="D38" s="46">
        <f t="shared" si="15"/>
        <v>23736598.059999999</v>
      </c>
      <c r="E38" s="74">
        <f t="shared" si="16"/>
        <v>28170832.23</v>
      </c>
      <c r="F38" s="54">
        <f t="shared" si="17"/>
        <v>7.8967037519405953E-2</v>
      </c>
      <c r="G38" s="80"/>
      <c r="J38" s="218" t="s">
        <v>0</v>
      </c>
      <c r="K38" s="219"/>
      <c r="L38" s="11">
        <f>SUM(L32:L37)</f>
        <v>11498</v>
      </c>
      <c r="M38" s="25">
        <f>SUM(M32:M37)</f>
        <v>1</v>
      </c>
      <c r="N38" s="38">
        <f>SUM(N32:N37)</f>
        <v>298342736.39999998</v>
      </c>
      <c r="O38" s="39">
        <f>SUM(O32:O37)</f>
        <v>356741662.27999997</v>
      </c>
      <c r="P38" s="58">
        <f>SUM(P32:P37)</f>
        <v>0.99999999999999978</v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ht="30.1" customHeight="1" x14ac:dyDescent="0.25">
      <c r="A39" s="100" t="s">
        <v>29</v>
      </c>
      <c r="B39" s="45">
        <f t="shared" si="13"/>
        <v>3559</v>
      </c>
      <c r="C39" s="37">
        <f>IF(B39,B39/$B$42,"")</f>
        <v>0.30953209253783265</v>
      </c>
      <c r="D39" s="46">
        <f t="shared" si="15"/>
        <v>33886960.400000006</v>
      </c>
      <c r="E39" s="74">
        <f t="shared" si="16"/>
        <v>40488447.160000011</v>
      </c>
      <c r="F39" s="54">
        <f>IF(E39,E39/$E$42,"")</f>
        <v>0.11349514632305935</v>
      </c>
      <c r="G39" s="80"/>
      <c r="H39" s="81"/>
      <c r="I39" s="120"/>
      <c r="J39" s="80"/>
      <c r="K39" s="80"/>
      <c r="L39" s="80"/>
      <c r="M39" s="80"/>
      <c r="N39" s="81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ht="30.1" customHeight="1" x14ac:dyDescent="0.25">
      <c r="A40" s="101" t="s">
        <v>32</v>
      </c>
      <c r="B40" s="45">
        <f t="shared" si="13"/>
        <v>7164</v>
      </c>
      <c r="C40" s="37">
        <f>IF(B40,B40/$B$42,"")</f>
        <v>0.62306488084884326</v>
      </c>
      <c r="D40" s="46">
        <f t="shared" si="15"/>
        <v>13619809.360000003</v>
      </c>
      <c r="E40" s="47">
        <f t="shared" si="16"/>
        <v>15919371.049999991</v>
      </c>
      <c r="F40" s="54">
        <f>IF(E40,E40/$E$42,"")</f>
        <v>4.4624367527628925E-2</v>
      </c>
      <c r="G40" s="108"/>
      <c r="H40" s="108"/>
      <c r="I40" s="105"/>
      <c r="J40" s="105"/>
      <c r="K40" s="105"/>
      <c r="L40" s="106"/>
      <c r="M40" s="107"/>
      <c r="N40" s="102"/>
      <c r="O40" s="102"/>
      <c r="P40" s="105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3" ht="30.1" customHeight="1" x14ac:dyDescent="0.25">
      <c r="A41" s="143" t="s">
        <v>52</v>
      </c>
      <c r="B41" s="45">
        <f t="shared" si="13"/>
        <v>18</v>
      </c>
      <c r="C41" s="37">
        <f>IF(B41,B41/$B$42,"")</f>
        <v>1.5654896503739782E-3</v>
      </c>
      <c r="D41" s="46">
        <f t="shared" si="15"/>
        <v>31193.5</v>
      </c>
      <c r="E41" s="47">
        <f t="shared" si="16"/>
        <v>33392.94</v>
      </c>
      <c r="F41" s="54">
        <f>IF(E41,E41/$E$42,"")</f>
        <v>9.3605383196848204E-5</v>
      </c>
      <c r="G41" s="108"/>
      <c r="H41" s="108"/>
      <c r="I41" s="105"/>
      <c r="J41" s="105"/>
      <c r="K41" s="105"/>
      <c r="L41" s="146"/>
      <c r="M41" s="107"/>
      <c r="N41" s="102"/>
      <c r="O41" s="102"/>
      <c r="P41" s="105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</row>
    <row r="42" spans="1:33" s="110" customFormat="1" ht="30.1" customHeight="1" thickBot="1" x14ac:dyDescent="0.3">
      <c r="A42" s="121" t="s">
        <v>0</v>
      </c>
      <c r="B42" s="49">
        <f>SUM(B32:B41)</f>
        <v>11498</v>
      </c>
      <c r="C42" s="50">
        <f>SUM(C32:C41)</f>
        <v>0.99999999999999989</v>
      </c>
      <c r="D42" s="51">
        <f>SUM(D32:D41)</f>
        <v>298342736.39999998</v>
      </c>
      <c r="E42" s="51">
        <f>SUM(E32:E41)</f>
        <v>356741662.27999991</v>
      </c>
      <c r="F42" s="52">
        <f>SUM(F32:F41)</f>
        <v>0.99999999999999967</v>
      </c>
      <c r="G42" s="80"/>
      <c r="H42" s="81"/>
      <c r="I42" s="80"/>
      <c r="J42" s="80"/>
      <c r="K42" s="80"/>
      <c r="L42" s="80"/>
      <c r="M42" s="80"/>
      <c r="N42" s="81"/>
      <c r="O42" s="80"/>
      <c r="P42" s="80"/>
      <c r="Q42" s="105"/>
      <c r="R42" s="106"/>
      <c r="S42" s="102"/>
      <c r="T42" s="102"/>
      <c r="U42" s="102"/>
      <c r="V42" s="105"/>
      <c r="W42" s="105"/>
      <c r="X42" s="106"/>
      <c r="Y42" s="104"/>
      <c r="Z42" s="104"/>
      <c r="AA42" s="104"/>
      <c r="AB42" s="104"/>
      <c r="AC42" s="105"/>
      <c r="AD42" s="105"/>
      <c r="AE42" s="106"/>
    </row>
    <row r="43" spans="1:33" s="110" customFormat="1" ht="30.1" customHeight="1" x14ac:dyDescent="0.25">
      <c r="A43" s="106"/>
      <c r="B43" s="106"/>
      <c r="C43" s="106"/>
      <c r="D43" s="106"/>
      <c r="E43" s="106"/>
      <c r="F43" s="106"/>
      <c r="G43" s="80"/>
      <c r="H43" s="81"/>
      <c r="I43" s="80"/>
      <c r="J43" s="80"/>
      <c r="K43" s="80"/>
      <c r="L43" s="80"/>
      <c r="M43" s="80"/>
      <c r="N43" s="81"/>
      <c r="O43" s="80"/>
      <c r="P43" s="80"/>
      <c r="Q43" s="80"/>
      <c r="R43" s="80"/>
      <c r="S43" s="80"/>
      <c r="T43" s="80"/>
      <c r="U43" s="122"/>
      <c r="V43" s="105"/>
      <c r="W43" s="105"/>
      <c r="X43" s="106"/>
      <c r="Y43" s="104"/>
      <c r="Z43" s="104"/>
      <c r="AA43" s="104"/>
      <c r="AB43" s="104"/>
      <c r="AC43" s="105"/>
      <c r="AD43" s="105"/>
      <c r="AE43" s="106"/>
    </row>
    <row r="44" spans="1:33" ht="36" customHeight="1" x14ac:dyDescent="0.25">
      <c r="A44" s="80"/>
      <c r="B44" s="81"/>
      <c r="C44" s="80"/>
      <c r="D44" s="80"/>
      <c r="E44" s="80"/>
      <c r="F44" s="80"/>
      <c r="G44" s="80"/>
      <c r="H44" s="81"/>
      <c r="I44" s="80"/>
      <c r="J44" s="80"/>
      <c r="K44" s="80"/>
      <c r="L44" s="80"/>
      <c r="M44" s="80"/>
      <c r="N44" s="81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</row>
    <row r="45" spans="1:33" s="80" customFormat="1" ht="23.1" customHeight="1" x14ac:dyDescent="0.25">
      <c r="B45" s="81"/>
      <c r="H45" s="81"/>
      <c r="N45" s="81"/>
    </row>
    <row r="46" spans="1:33" s="80" customFormat="1" x14ac:dyDescent="0.25">
      <c r="B46" s="81"/>
      <c r="H46" s="81"/>
      <c r="N46" s="81"/>
    </row>
    <row r="47" spans="1:33" s="80" customFormat="1" x14ac:dyDescent="0.25">
      <c r="B47" s="81"/>
      <c r="H47" s="81"/>
      <c r="N47" s="81"/>
    </row>
    <row r="48" spans="1:33" s="80" customFormat="1" x14ac:dyDescent="0.25">
      <c r="B48" s="81"/>
      <c r="H48" s="81"/>
      <c r="N48" s="81"/>
    </row>
    <row r="49" spans="2:14" s="80" customFormat="1" x14ac:dyDescent="0.25">
      <c r="B49" s="81"/>
      <c r="H49" s="81"/>
      <c r="N49" s="81"/>
    </row>
    <row r="50" spans="2:14" s="80" customFormat="1" x14ac:dyDescent="0.25">
      <c r="B50" s="81"/>
      <c r="H50" s="81"/>
      <c r="N50" s="81"/>
    </row>
    <row r="51" spans="2:14" s="80" customFormat="1" x14ac:dyDescent="0.25">
      <c r="B51" s="81"/>
      <c r="H51" s="81"/>
      <c r="N51" s="81"/>
    </row>
    <row r="52" spans="2:14" s="80" customFormat="1" x14ac:dyDescent="0.25">
      <c r="B52" s="81"/>
      <c r="H52" s="81"/>
      <c r="N52" s="81"/>
    </row>
    <row r="53" spans="2:14" s="80" customFormat="1" x14ac:dyDescent="0.25">
      <c r="B53" s="81"/>
      <c r="H53" s="81"/>
      <c r="N53" s="81"/>
    </row>
    <row r="54" spans="2:14" s="80" customFormat="1" x14ac:dyDescent="0.25">
      <c r="B54" s="81"/>
      <c r="H54" s="81"/>
      <c r="N54" s="81"/>
    </row>
    <row r="55" spans="2:14" s="80" customFormat="1" x14ac:dyDescent="0.25">
      <c r="B55" s="81"/>
      <c r="H55" s="81"/>
      <c r="N55" s="81"/>
    </row>
    <row r="56" spans="2:14" s="80" customFormat="1" x14ac:dyDescent="0.25">
      <c r="B56" s="81"/>
      <c r="H56" s="81"/>
      <c r="N56" s="81"/>
    </row>
    <row r="57" spans="2:14" s="80" customFormat="1" x14ac:dyDescent="0.25">
      <c r="B57" s="81"/>
      <c r="H57" s="81"/>
      <c r="N57" s="81"/>
    </row>
    <row r="58" spans="2:14" s="80" customFormat="1" x14ac:dyDescent="0.25">
      <c r="B58" s="81"/>
      <c r="H58" s="81"/>
      <c r="N58" s="81"/>
    </row>
    <row r="59" spans="2:14" s="80" customFormat="1" x14ac:dyDescent="0.25">
      <c r="B59" s="81"/>
      <c r="H59" s="81"/>
      <c r="N59" s="81"/>
    </row>
    <row r="60" spans="2:14" s="80" customFormat="1" x14ac:dyDescent="0.25">
      <c r="B60" s="81"/>
      <c r="H60" s="81"/>
      <c r="N60" s="81"/>
    </row>
    <row r="61" spans="2:14" s="80" customFormat="1" x14ac:dyDescent="0.25">
      <c r="B61" s="81"/>
      <c r="H61" s="81"/>
      <c r="N61" s="81"/>
    </row>
    <row r="62" spans="2:14" s="80" customFormat="1" x14ac:dyDescent="0.25">
      <c r="B62" s="81"/>
      <c r="H62" s="81"/>
      <c r="N62" s="81"/>
    </row>
    <row r="63" spans="2:14" s="80" customFormat="1" x14ac:dyDescent="0.25">
      <c r="B63" s="81"/>
      <c r="H63" s="81"/>
      <c r="N63" s="81"/>
    </row>
    <row r="64" spans="2:14" s="80" customFormat="1" x14ac:dyDescent="0.25">
      <c r="B64" s="81"/>
      <c r="H64" s="81"/>
      <c r="N64" s="81"/>
    </row>
    <row r="65" spans="2:14" s="80" customFormat="1" x14ac:dyDescent="0.25">
      <c r="B65" s="81"/>
      <c r="H65" s="81"/>
      <c r="N65" s="81"/>
    </row>
    <row r="66" spans="2:14" s="80" customFormat="1" x14ac:dyDescent="0.25">
      <c r="B66" s="81"/>
      <c r="H66" s="81"/>
      <c r="N66" s="81"/>
    </row>
    <row r="67" spans="2:14" s="80" customFormat="1" x14ac:dyDescent="0.25">
      <c r="B67" s="81"/>
      <c r="H67" s="81"/>
      <c r="N67" s="81"/>
    </row>
    <row r="68" spans="2:14" s="80" customFormat="1" x14ac:dyDescent="0.25">
      <c r="B68" s="81"/>
      <c r="H68" s="81"/>
      <c r="N68" s="81"/>
    </row>
    <row r="69" spans="2:14" s="80" customFormat="1" x14ac:dyDescent="0.25">
      <c r="B69" s="81"/>
      <c r="H69" s="81"/>
      <c r="N69" s="81"/>
    </row>
    <row r="70" spans="2:14" s="80" customFormat="1" x14ac:dyDescent="0.25">
      <c r="B70" s="81"/>
      <c r="H70" s="81"/>
      <c r="N70" s="81"/>
    </row>
    <row r="71" spans="2:14" s="80" customFormat="1" x14ac:dyDescent="0.25">
      <c r="B71" s="81"/>
      <c r="H71" s="81"/>
      <c r="N71" s="81"/>
    </row>
    <row r="72" spans="2:14" s="80" customFormat="1" x14ac:dyDescent="0.25">
      <c r="B72" s="81"/>
      <c r="H72" s="81"/>
      <c r="N72" s="81"/>
    </row>
    <row r="73" spans="2:14" s="80" customFormat="1" x14ac:dyDescent="0.25">
      <c r="B73" s="81"/>
      <c r="H73" s="81"/>
      <c r="N73" s="81"/>
    </row>
    <row r="74" spans="2:14" s="80" customFormat="1" x14ac:dyDescent="0.25">
      <c r="B74" s="81"/>
      <c r="H74" s="81"/>
      <c r="N74" s="81"/>
    </row>
    <row r="75" spans="2:14" s="80" customFormat="1" x14ac:dyDescent="0.25">
      <c r="B75" s="81"/>
      <c r="H75" s="81"/>
      <c r="N75" s="81"/>
    </row>
    <row r="76" spans="2:14" s="80" customFormat="1" x14ac:dyDescent="0.25">
      <c r="B76" s="81"/>
      <c r="H76" s="81"/>
      <c r="N76" s="81"/>
    </row>
    <row r="77" spans="2:14" s="80" customFormat="1" x14ac:dyDescent="0.25">
      <c r="B77" s="81"/>
      <c r="H77" s="81"/>
      <c r="N77" s="81"/>
    </row>
    <row r="78" spans="2:14" s="80" customFormat="1" x14ac:dyDescent="0.25">
      <c r="B78" s="81"/>
      <c r="H78" s="81"/>
      <c r="N78" s="81"/>
    </row>
    <row r="79" spans="2:14" s="80" customFormat="1" x14ac:dyDescent="0.25">
      <c r="B79" s="81"/>
      <c r="H79" s="81"/>
      <c r="N79" s="81"/>
    </row>
    <row r="80" spans="2:14" s="80" customFormat="1" x14ac:dyDescent="0.25">
      <c r="B80" s="81"/>
      <c r="H80" s="81"/>
      <c r="N80" s="81"/>
    </row>
    <row r="81" spans="2:14" s="80" customFormat="1" x14ac:dyDescent="0.25">
      <c r="B81" s="81"/>
      <c r="H81" s="81"/>
      <c r="N81" s="81"/>
    </row>
    <row r="82" spans="2:14" s="80" customFormat="1" x14ac:dyDescent="0.25">
      <c r="B82" s="81"/>
      <c r="H82" s="81"/>
      <c r="N82" s="81"/>
    </row>
    <row r="83" spans="2:14" s="80" customFormat="1" x14ac:dyDescent="0.25">
      <c r="B83" s="81"/>
      <c r="H83" s="81"/>
      <c r="N83" s="81"/>
    </row>
    <row r="84" spans="2:14" s="80" customFormat="1" x14ac:dyDescent="0.25">
      <c r="B84" s="81"/>
      <c r="H84" s="81"/>
      <c r="N84" s="81"/>
    </row>
    <row r="85" spans="2:14" s="80" customFormat="1" x14ac:dyDescent="0.25">
      <c r="B85" s="81"/>
      <c r="H85" s="81"/>
      <c r="N85" s="81"/>
    </row>
    <row r="86" spans="2:14" s="80" customFormat="1" x14ac:dyDescent="0.25">
      <c r="B86" s="81"/>
      <c r="H86" s="81"/>
      <c r="N86" s="81"/>
    </row>
    <row r="87" spans="2:14" s="80" customFormat="1" x14ac:dyDescent="0.25">
      <c r="B87" s="81"/>
      <c r="H87" s="81"/>
      <c r="N87" s="81"/>
    </row>
    <row r="88" spans="2:14" s="80" customFormat="1" x14ac:dyDescent="0.25">
      <c r="B88" s="81"/>
      <c r="H88" s="81"/>
      <c r="N88" s="81"/>
    </row>
    <row r="89" spans="2:14" s="80" customFormat="1" x14ac:dyDescent="0.25">
      <c r="B89" s="81"/>
      <c r="H89" s="81"/>
      <c r="N89" s="81"/>
    </row>
    <row r="90" spans="2:14" s="80" customFormat="1" x14ac:dyDescent="0.25">
      <c r="B90" s="81"/>
      <c r="H90" s="81"/>
      <c r="N90" s="81"/>
    </row>
    <row r="91" spans="2:14" s="80" customFormat="1" x14ac:dyDescent="0.25">
      <c r="B91" s="81"/>
      <c r="H91" s="81"/>
      <c r="N91" s="81"/>
    </row>
    <row r="92" spans="2:14" s="80" customFormat="1" x14ac:dyDescent="0.25">
      <c r="B92" s="81"/>
      <c r="H92" s="81"/>
      <c r="N92" s="81"/>
    </row>
    <row r="93" spans="2:14" s="80" customFormat="1" x14ac:dyDescent="0.25">
      <c r="B93" s="81"/>
      <c r="H93" s="81"/>
      <c r="N93" s="81"/>
    </row>
    <row r="94" spans="2:14" s="80" customFormat="1" x14ac:dyDescent="0.25">
      <c r="B94" s="81"/>
      <c r="H94" s="81"/>
      <c r="N94" s="81"/>
    </row>
    <row r="95" spans="2:14" s="80" customFormat="1" x14ac:dyDescent="0.25">
      <c r="B95" s="81"/>
      <c r="H95" s="81"/>
      <c r="N95" s="81"/>
    </row>
    <row r="96" spans="2:14" s="80" customFormat="1" x14ac:dyDescent="0.25">
      <c r="B96" s="81"/>
      <c r="H96" s="81"/>
      <c r="N96" s="81"/>
    </row>
    <row r="97" spans="1:21" s="80" customFormat="1" x14ac:dyDescent="0.25">
      <c r="B97" s="81"/>
      <c r="H97" s="81"/>
      <c r="N97" s="81"/>
    </row>
    <row r="98" spans="1:21" s="80" customFormat="1" x14ac:dyDescent="0.25">
      <c r="B98" s="81"/>
      <c r="H98" s="81"/>
      <c r="N98" s="81"/>
    </row>
    <row r="99" spans="1:21" s="80" customFormat="1" x14ac:dyDescent="0.25">
      <c r="B99" s="81"/>
      <c r="H99" s="81"/>
      <c r="N99" s="81"/>
    </row>
    <row r="100" spans="1:21" s="80" customFormat="1" x14ac:dyDescent="0.25">
      <c r="B100" s="81"/>
      <c r="H100" s="81"/>
      <c r="N100" s="81"/>
    </row>
    <row r="101" spans="1:21" s="80" customFormat="1" x14ac:dyDescent="0.25">
      <c r="B101" s="81"/>
      <c r="H101" s="81"/>
      <c r="N101" s="81"/>
    </row>
    <row r="102" spans="1:21" s="80" customFormat="1" x14ac:dyDescent="0.25">
      <c r="B102" s="81"/>
      <c r="G102" s="82"/>
      <c r="H102" s="119"/>
      <c r="I102" s="82"/>
      <c r="J102" s="82"/>
      <c r="K102" s="82"/>
      <c r="L102" s="82"/>
      <c r="M102" s="82"/>
      <c r="N102" s="119"/>
      <c r="O102" s="82"/>
      <c r="P102" s="82"/>
    </row>
    <row r="103" spans="1:21" s="80" customFormat="1" x14ac:dyDescent="0.25">
      <c r="B103" s="81"/>
      <c r="G103" s="82"/>
      <c r="H103" s="119"/>
      <c r="I103" s="82"/>
      <c r="J103" s="82"/>
      <c r="K103" s="82"/>
      <c r="L103" s="82"/>
      <c r="M103" s="82"/>
      <c r="N103" s="119"/>
      <c r="O103" s="82"/>
      <c r="P103" s="82"/>
      <c r="Q103" s="82"/>
      <c r="R103" s="82"/>
      <c r="S103" s="82"/>
      <c r="T103" s="82"/>
      <c r="U103" s="82"/>
    </row>
    <row r="104" spans="1:21" s="80" customFormat="1" x14ac:dyDescent="0.25">
      <c r="B104" s="81"/>
      <c r="F104" s="82"/>
      <c r="G104" s="82"/>
      <c r="H104" s="119"/>
      <c r="I104" s="82"/>
      <c r="J104" s="82"/>
      <c r="K104" s="82"/>
      <c r="L104" s="82"/>
      <c r="M104" s="82"/>
      <c r="N104" s="119"/>
      <c r="O104" s="82"/>
      <c r="P104" s="82"/>
      <c r="Q104" s="82"/>
      <c r="R104" s="82"/>
      <c r="S104" s="82"/>
      <c r="T104" s="82"/>
      <c r="U104" s="82"/>
    </row>
    <row r="105" spans="1:21" s="80" customFormat="1" x14ac:dyDescent="0.25">
      <c r="A105" s="82"/>
      <c r="B105" s="119"/>
      <c r="C105" s="82"/>
      <c r="D105" s="82"/>
      <c r="E105" s="82"/>
      <c r="F105" s="82"/>
      <c r="G105" s="82"/>
      <c r="H105" s="119"/>
      <c r="I105" s="82"/>
      <c r="J105" s="82"/>
      <c r="K105" s="82"/>
      <c r="L105" s="82"/>
      <c r="M105" s="82"/>
      <c r="N105" s="119"/>
      <c r="O105" s="82"/>
      <c r="P105" s="82"/>
      <c r="Q105" s="82"/>
      <c r="R105" s="82"/>
      <c r="S105" s="82"/>
      <c r="T105" s="82"/>
      <c r="U105" s="82"/>
    </row>
  </sheetData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2018 - CONTRACTACIÓ ANUAL</vt:lpstr>
      <vt:lpstr>'1T'!Àrea_d'impressió</vt:lpstr>
      <vt:lpstr>'2018 -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2019-04-08T09:58:28Z</dcterms:modified>
</cp:coreProperties>
</file>