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08" windowHeight="10908" firstSheet="3" activeTab="6"/>
  </bookViews>
  <sheets>
    <sheet name="CONTRACTACIO 1r TR 2018" sheetId="1" state="hidden" r:id="rId1"/>
    <sheet name="CONTRACTACIO 2n TR 2018" sheetId="4" state="hidden" r:id="rId2"/>
    <sheet name="CONTRACTACIO 3r TR 2018" sheetId="5" state="hidden" r:id="rId3"/>
    <sheet name="1T" sheetId="10" r:id="rId4"/>
    <sheet name="2T" sheetId="9" r:id="rId5"/>
    <sheet name="3T" sheetId="8" r:id="rId6"/>
    <sheet name="4T" sheetId="6" r:id="rId7"/>
    <sheet name="2018 - CONTRACTACIÓ ANUAL" sheetId="7" state="hidden" r:id="rId8"/>
  </sheets>
  <definedNames>
    <definedName name="_xlnm.Print_Area" localSheetId="3">'1T'!$A$1:$AE$42</definedName>
    <definedName name="_xlnm.Print_Area" localSheetId="7">'2018 - CONTRACTACIÓ ANUAL'!$A$1:$AE$42</definedName>
    <definedName name="_xlnm.Print_Area" localSheetId="4">'2T'!$A$1:$AE$42</definedName>
    <definedName name="_xlnm.Print_Area" localSheetId="5">'3T'!$A$1:$AE$42</definedName>
    <definedName name="_xlnm.Print_Area" localSheetId="6">'4T'!$A$1:$AE$42</definedName>
    <definedName name="_xlnm.Print_Area" localSheetId="0">'CONTRACTACIO 1r TR 2018'!$A$1:$AE$42</definedName>
    <definedName name="_xlnm.Print_Area" localSheetId="1">'CONTRACTACIO 2n TR 2018'!$A$1:$AE$42</definedName>
    <definedName name="_xlnm.Print_Area" localSheetId="2">'CONTRACTACIO 3r TR 2018'!$A$1:$AE$42</definedName>
  </definedNames>
  <calcPr calcId="145621"/>
</workbook>
</file>

<file path=xl/calcChain.xml><?xml version="1.0" encoding="utf-8"?>
<calcChain xmlns="http://schemas.openxmlformats.org/spreadsheetml/2006/main">
  <c r="K22" i="6" l="1"/>
  <c r="H22" i="6"/>
  <c r="P22" i="6"/>
  <c r="M22" i="6"/>
  <c r="K22" i="8"/>
  <c r="H22" i="8"/>
  <c r="P22" i="8"/>
  <c r="M22" i="8"/>
  <c r="K22" i="9"/>
  <c r="N22" i="9"/>
  <c r="P22" i="10"/>
  <c r="M22" i="10"/>
  <c r="K22" i="10"/>
  <c r="H22" i="10"/>
  <c r="J14" i="8" l="1"/>
  <c r="I14" i="8"/>
  <c r="E41" i="10" l="1"/>
  <c r="D41" i="10"/>
  <c r="B41" i="10"/>
  <c r="E40" i="10"/>
  <c r="D40" i="10"/>
  <c r="B40" i="10"/>
  <c r="F39" i="10"/>
  <c r="E39" i="10"/>
  <c r="D39" i="10"/>
  <c r="B39" i="10"/>
  <c r="C39" i="10" s="1"/>
  <c r="E38" i="10"/>
  <c r="F38" i="10" s="1"/>
  <c r="D38" i="10"/>
  <c r="B38" i="10"/>
  <c r="C38" i="10" s="1"/>
  <c r="O37" i="10"/>
  <c r="P37" i="10" s="1"/>
  <c r="F37" i="10"/>
  <c r="E37" i="10"/>
  <c r="D37" i="10"/>
  <c r="B37" i="10"/>
  <c r="C37" i="10" s="1"/>
  <c r="E36" i="10"/>
  <c r="F36" i="10" s="1"/>
  <c r="D36" i="10"/>
  <c r="B36" i="10"/>
  <c r="C36" i="10" s="1"/>
  <c r="O35" i="10"/>
  <c r="F35" i="10"/>
  <c r="E35" i="10"/>
  <c r="D35" i="10"/>
  <c r="B35" i="10"/>
  <c r="C35" i="10" s="1"/>
  <c r="F34" i="10"/>
  <c r="E34" i="10"/>
  <c r="D34" i="10"/>
  <c r="B34" i="10"/>
  <c r="C34" i="10" s="1"/>
  <c r="O33" i="10"/>
  <c r="E33" i="10"/>
  <c r="D33" i="10"/>
  <c r="B33" i="10"/>
  <c r="AD23" i="10"/>
  <c r="O38" i="10" s="1"/>
  <c r="P38" i="10" s="1"/>
  <c r="AC23" i="10"/>
  <c r="N38" i="10" s="1"/>
  <c r="AA23" i="10"/>
  <c r="L38" i="10" s="1"/>
  <c r="M38" i="10" s="1"/>
  <c r="Y23" i="10"/>
  <c r="X23" i="10"/>
  <c r="N37" i="10" s="1"/>
  <c r="V23" i="10"/>
  <c r="L37" i="10" s="1"/>
  <c r="M37" i="10" s="1"/>
  <c r="T23" i="10"/>
  <c r="O36" i="10" s="1"/>
  <c r="P36" i="10" s="1"/>
  <c r="S23" i="10"/>
  <c r="N36" i="10" s="1"/>
  <c r="Q23" i="10"/>
  <c r="L36" i="10" s="1"/>
  <c r="M36" i="10" s="1"/>
  <c r="O23" i="10"/>
  <c r="P21" i="10" s="1"/>
  <c r="N23" i="10"/>
  <c r="N35" i="10" s="1"/>
  <c r="L23" i="10"/>
  <c r="M21" i="10" s="1"/>
  <c r="J23" i="10"/>
  <c r="I23" i="10"/>
  <c r="N34" i="10" s="1"/>
  <c r="G23" i="10"/>
  <c r="E23" i="10"/>
  <c r="D23" i="10"/>
  <c r="N33" i="10" s="1"/>
  <c r="B23" i="10"/>
  <c r="L33" i="10" s="1"/>
  <c r="AE22" i="10"/>
  <c r="AB22" i="10"/>
  <c r="Z22" i="10"/>
  <c r="W22" i="10"/>
  <c r="U22" i="10"/>
  <c r="R22" i="10"/>
  <c r="F22" i="10"/>
  <c r="C22" i="10"/>
  <c r="AE21" i="10"/>
  <c r="AB21" i="10"/>
  <c r="Z21" i="10"/>
  <c r="W21" i="10"/>
  <c r="U21" i="10"/>
  <c r="R21" i="10"/>
  <c r="F21" i="10"/>
  <c r="C21" i="10"/>
  <c r="AE20" i="10"/>
  <c r="AB20" i="10"/>
  <c r="Z20" i="10"/>
  <c r="W20" i="10"/>
  <c r="U20" i="10"/>
  <c r="R20" i="10"/>
  <c r="P20" i="10"/>
  <c r="M20" i="10"/>
  <c r="K20" i="10"/>
  <c r="H20" i="10"/>
  <c r="F20" i="10"/>
  <c r="C20" i="10"/>
  <c r="AE19" i="10"/>
  <c r="AB19" i="10"/>
  <c r="Z19" i="10"/>
  <c r="W19" i="10"/>
  <c r="U19" i="10"/>
  <c r="R19" i="10"/>
  <c r="P19" i="10"/>
  <c r="M19" i="10"/>
  <c r="K19" i="10"/>
  <c r="H19" i="10"/>
  <c r="F19" i="10"/>
  <c r="C19" i="10"/>
  <c r="AE18" i="10"/>
  <c r="AB18" i="10"/>
  <c r="Z18" i="10"/>
  <c r="W18" i="10"/>
  <c r="U18" i="10"/>
  <c r="R18" i="10"/>
  <c r="P18" i="10"/>
  <c r="M18" i="10"/>
  <c r="K18" i="10"/>
  <c r="H18" i="10"/>
  <c r="F18" i="10"/>
  <c r="C18" i="10"/>
  <c r="AE17" i="10"/>
  <c r="AB17" i="10"/>
  <c r="Z17" i="10"/>
  <c r="W17" i="10"/>
  <c r="U17" i="10"/>
  <c r="R17" i="10"/>
  <c r="P17" i="10"/>
  <c r="M17" i="10"/>
  <c r="K17" i="10"/>
  <c r="H17" i="10"/>
  <c r="F17" i="10"/>
  <c r="C17" i="10"/>
  <c r="AE16" i="10"/>
  <c r="AB16" i="10"/>
  <c r="Z16" i="10"/>
  <c r="W16" i="10"/>
  <c r="U16" i="10"/>
  <c r="R16" i="10"/>
  <c r="P16" i="10"/>
  <c r="M16" i="10"/>
  <c r="K16" i="10"/>
  <c r="H16" i="10"/>
  <c r="F16" i="10"/>
  <c r="C16" i="10"/>
  <c r="AE15" i="10"/>
  <c r="AB15" i="10"/>
  <c r="Z15" i="10"/>
  <c r="W15" i="10"/>
  <c r="U15" i="10"/>
  <c r="R15" i="10"/>
  <c r="P15" i="10"/>
  <c r="M15" i="10"/>
  <c r="K15" i="10"/>
  <c r="H15" i="10"/>
  <c r="F15" i="10"/>
  <c r="C15" i="10"/>
  <c r="AE14" i="10"/>
  <c r="AE23" i="10" s="1"/>
  <c r="AB14" i="10"/>
  <c r="AB23" i="10" s="1"/>
  <c r="Z14" i="10"/>
  <c r="Z23" i="10" s="1"/>
  <c r="W14" i="10"/>
  <c r="W23" i="10" s="1"/>
  <c r="U14" i="10"/>
  <c r="U23" i="10" s="1"/>
  <c r="R14" i="10"/>
  <c r="R23" i="10" s="1"/>
  <c r="P14" i="10"/>
  <c r="M14" i="10"/>
  <c r="F14" i="10"/>
  <c r="C14" i="10"/>
  <c r="E41" i="9"/>
  <c r="D41" i="9"/>
  <c r="B41" i="9"/>
  <c r="E40" i="9"/>
  <c r="D40" i="9"/>
  <c r="B40" i="9"/>
  <c r="E39" i="9"/>
  <c r="D39" i="9"/>
  <c r="B39" i="9"/>
  <c r="E38" i="9"/>
  <c r="F38" i="9" s="1"/>
  <c r="D38" i="9"/>
  <c r="C38" i="9"/>
  <c r="B38" i="9"/>
  <c r="O37" i="9"/>
  <c r="P37" i="9" s="1"/>
  <c r="N37" i="9"/>
  <c r="L37" i="9"/>
  <c r="M37" i="9" s="1"/>
  <c r="E37" i="9"/>
  <c r="F37" i="9" s="1"/>
  <c r="D37" i="9"/>
  <c r="B37" i="9"/>
  <c r="C37" i="9" s="1"/>
  <c r="L36" i="9"/>
  <c r="M36" i="9" s="1"/>
  <c r="E36" i="9"/>
  <c r="F36" i="9" s="1"/>
  <c r="D36" i="9"/>
  <c r="C36" i="9"/>
  <c r="B36" i="9"/>
  <c r="N35" i="9"/>
  <c r="E35" i="9"/>
  <c r="F35" i="9" s="1"/>
  <c r="D35" i="9"/>
  <c r="B35" i="9"/>
  <c r="C35" i="9" s="1"/>
  <c r="E34" i="9"/>
  <c r="F34" i="9" s="1"/>
  <c r="D34" i="9"/>
  <c r="C34" i="9"/>
  <c r="B34" i="9"/>
  <c r="O33" i="9"/>
  <c r="P33" i="9" s="1"/>
  <c r="N33" i="9"/>
  <c r="L33" i="9"/>
  <c r="M33" i="9" s="1"/>
  <c r="E33" i="9"/>
  <c r="D33" i="9"/>
  <c r="B33" i="9"/>
  <c r="AE23" i="9"/>
  <c r="AD23" i="9"/>
  <c r="O38" i="9" s="1"/>
  <c r="P38" i="9" s="1"/>
  <c r="AC23" i="9"/>
  <c r="N38" i="9" s="1"/>
  <c r="AA23" i="9"/>
  <c r="L38" i="9" s="1"/>
  <c r="M38" i="9" s="1"/>
  <c r="Y23" i="9"/>
  <c r="X23" i="9"/>
  <c r="W23" i="9"/>
  <c r="V23" i="9"/>
  <c r="T23" i="9"/>
  <c r="O36" i="9" s="1"/>
  <c r="P36" i="9" s="1"/>
  <c r="S23" i="9"/>
  <c r="N36" i="9" s="1"/>
  <c r="Q23" i="9"/>
  <c r="O23" i="9"/>
  <c r="O35" i="9" s="1"/>
  <c r="N23" i="9"/>
  <c r="L23" i="9"/>
  <c r="M22" i="9" s="1"/>
  <c r="J23" i="9"/>
  <c r="O34" i="9" s="1"/>
  <c r="I23" i="9"/>
  <c r="N34" i="9" s="1"/>
  <c r="G23" i="9"/>
  <c r="H23" i="9" s="1"/>
  <c r="E23" i="9"/>
  <c r="D23" i="9"/>
  <c r="C23" i="9"/>
  <c r="B23" i="9"/>
  <c r="AE22" i="9"/>
  <c r="AB22" i="9"/>
  <c r="Z22" i="9"/>
  <c r="W22" i="9"/>
  <c r="U22" i="9"/>
  <c r="R22" i="9"/>
  <c r="P22" i="9"/>
  <c r="F22" i="9"/>
  <c r="C22" i="9"/>
  <c r="AE21" i="9"/>
  <c r="AB21" i="9"/>
  <c r="Z21" i="9"/>
  <c r="W21" i="9"/>
  <c r="U21" i="9"/>
  <c r="R21" i="9"/>
  <c r="F21" i="9"/>
  <c r="C21" i="9"/>
  <c r="AE20" i="9"/>
  <c r="AB20" i="9"/>
  <c r="Z20" i="9"/>
  <c r="W20" i="9"/>
  <c r="U20" i="9"/>
  <c r="R20" i="9"/>
  <c r="P20" i="9"/>
  <c r="M20" i="9"/>
  <c r="F20" i="9"/>
  <c r="C20" i="9"/>
  <c r="AE19" i="9"/>
  <c r="AB19" i="9"/>
  <c r="Z19" i="9"/>
  <c r="W19" i="9"/>
  <c r="U19" i="9"/>
  <c r="R19" i="9"/>
  <c r="P19" i="9"/>
  <c r="M19" i="9"/>
  <c r="K19" i="9"/>
  <c r="H19" i="9"/>
  <c r="F19" i="9"/>
  <c r="C19" i="9"/>
  <c r="AE18" i="9"/>
  <c r="AB18" i="9"/>
  <c r="Z18" i="9"/>
  <c r="W18" i="9"/>
  <c r="U18" i="9"/>
  <c r="R18" i="9"/>
  <c r="P18" i="9"/>
  <c r="M18" i="9"/>
  <c r="K18" i="9"/>
  <c r="H18" i="9"/>
  <c r="F18" i="9"/>
  <c r="C18" i="9"/>
  <c r="AE17" i="9"/>
  <c r="AB17" i="9"/>
  <c r="Z17" i="9"/>
  <c r="W17" i="9"/>
  <c r="U17" i="9"/>
  <c r="R17" i="9"/>
  <c r="P17" i="9"/>
  <c r="M17" i="9"/>
  <c r="K17" i="9"/>
  <c r="H17" i="9"/>
  <c r="F17" i="9"/>
  <c r="C17" i="9"/>
  <c r="AE16" i="9"/>
  <c r="AB16" i="9"/>
  <c r="Z16" i="9"/>
  <c r="W16" i="9"/>
  <c r="U16" i="9"/>
  <c r="R16" i="9"/>
  <c r="P16" i="9"/>
  <c r="M16" i="9"/>
  <c r="K16" i="9"/>
  <c r="H16" i="9"/>
  <c r="F16" i="9"/>
  <c r="C16" i="9"/>
  <c r="AE15" i="9"/>
  <c r="AB15" i="9"/>
  <c r="Z15" i="9"/>
  <c r="W15" i="9"/>
  <c r="U15" i="9"/>
  <c r="R15" i="9"/>
  <c r="P15" i="9"/>
  <c r="M15" i="9"/>
  <c r="K15" i="9"/>
  <c r="H15" i="9"/>
  <c r="F15" i="9"/>
  <c r="C15" i="9"/>
  <c r="AE14" i="9"/>
  <c r="AB14" i="9"/>
  <c r="AB23" i="9" s="1"/>
  <c r="Z14" i="9"/>
  <c r="Z23" i="9" s="1"/>
  <c r="W14" i="9"/>
  <c r="U14" i="9"/>
  <c r="U23" i="9" s="1"/>
  <c r="R14" i="9"/>
  <c r="R23" i="9" s="1"/>
  <c r="P14" i="9"/>
  <c r="M14" i="9"/>
  <c r="F14" i="9"/>
  <c r="F23" i="9" s="1"/>
  <c r="C14" i="9"/>
  <c r="E41" i="8"/>
  <c r="D41" i="8"/>
  <c r="B41" i="8"/>
  <c r="E40" i="8"/>
  <c r="D40" i="8"/>
  <c r="B40" i="8"/>
  <c r="E39" i="8"/>
  <c r="D39" i="8"/>
  <c r="B39" i="8"/>
  <c r="F38" i="8"/>
  <c r="E38" i="8"/>
  <c r="D38" i="8"/>
  <c r="B38" i="8"/>
  <c r="C38" i="8" s="1"/>
  <c r="O37" i="8"/>
  <c r="P37" i="8" s="1"/>
  <c r="E37" i="8"/>
  <c r="F37" i="8" s="1"/>
  <c r="D37" i="8"/>
  <c r="B37" i="8"/>
  <c r="C37" i="8" s="1"/>
  <c r="M36" i="8"/>
  <c r="L36" i="8"/>
  <c r="E36" i="8"/>
  <c r="F36" i="8" s="1"/>
  <c r="D36" i="8"/>
  <c r="B36" i="8"/>
  <c r="C36" i="8" s="1"/>
  <c r="E35" i="8"/>
  <c r="D35" i="8"/>
  <c r="B35" i="8"/>
  <c r="E34" i="8"/>
  <c r="D34" i="8"/>
  <c r="B34" i="8"/>
  <c r="O33" i="8"/>
  <c r="P33" i="8" s="1"/>
  <c r="E33" i="8"/>
  <c r="D33" i="8"/>
  <c r="B33" i="8"/>
  <c r="AD23" i="8"/>
  <c r="O38" i="8" s="1"/>
  <c r="P38" i="8" s="1"/>
  <c r="AC23" i="8"/>
  <c r="N38" i="8" s="1"/>
  <c r="AA23" i="8"/>
  <c r="L38" i="8" s="1"/>
  <c r="M38" i="8" s="1"/>
  <c r="Y23" i="8"/>
  <c r="X23" i="8"/>
  <c r="N37" i="8" s="1"/>
  <c r="V23" i="8"/>
  <c r="L37" i="8" s="1"/>
  <c r="M37" i="8" s="1"/>
  <c r="T23" i="8"/>
  <c r="O36" i="8" s="1"/>
  <c r="P36" i="8" s="1"/>
  <c r="S23" i="8"/>
  <c r="N36" i="8" s="1"/>
  <c r="Q23" i="8"/>
  <c r="O23" i="8"/>
  <c r="N23" i="8"/>
  <c r="N35" i="8" s="1"/>
  <c r="L23" i="8"/>
  <c r="M21" i="8" s="1"/>
  <c r="J23" i="8"/>
  <c r="I23" i="8"/>
  <c r="N34" i="8" s="1"/>
  <c r="G23" i="8"/>
  <c r="E23" i="8"/>
  <c r="D23" i="8"/>
  <c r="N33" i="8" s="1"/>
  <c r="B23" i="8"/>
  <c r="L33" i="8" s="1"/>
  <c r="AE22" i="8"/>
  <c r="AB22" i="8"/>
  <c r="Z22" i="8"/>
  <c r="W22" i="8"/>
  <c r="U22" i="8"/>
  <c r="R22" i="8"/>
  <c r="F22" i="8"/>
  <c r="C22" i="8"/>
  <c r="AE21" i="8"/>
  <c r="AB21" i="8"/>
  <c r="Z21" i="8"/>
  <c r="W21" i="8"/>
  <c r="U21" i="8"/>
  <c r="R21" i="8"/>
  <c r="F21" i="8"/>
  <c r="C21" i="8"/>
  <c r="AE20" i="8"/>
  <c r="AB20" i="8"/>
  <c r="Z20" i="8"/>
  <c r="W20" i="8"/>
  <c r="U20" i="8"/>
  <c r="R20" i="8"/>
  <c r="P20" i="8"/>
  <c r="M20" i="8"/>
  <c r="F20" i="8"/>
  <c r="C20" i="8"/>
  <c r="AE19" i="8"/>
  <c r="AB19" i="8"/>
  <c r="Z19" i="8"/>
  <c r="W19" i="8"/>
  <c r="U19" i="8"/>
  <c r="R19" i="8"/>
  <c r="P19" i="8"/>
  <c r="M19" i="8"/>
  <c r="F19" i="8"/>
  <c r="C19" i="8"/>
  <c r="AE18" i="8"/>
  <c r="AB18" i="8"/>
  <c r="Z18" i="8"/>
  <c r="W18" i="8"/>
  <c r="U18" i="8"/>
  <c r="R18" i="8"/>
  <c r="P18" i="8"/>
  <c r="M18" i="8"/>
  <c r="F18" i="8"/>
  <c r="C18" i="8"/>
  <c r="AE17" i="8"/>
  <c r="AB17" i="8"/>
  <c r="Z17" i="8"/>
  <c r="W17" i="8"/>
  <c r="U17" i="8"/>
  <c r="R17" i="8"/>
  <c r="P17" i="8"/>
  <c r="M17" i="8"/>
  <c r="F17" i="8"/>
  <c r="C17" i="8"/>
  <c r="AE16" i="8"/>
  <c r="AB16" i="8"/>
  <c r="Z16" i="8"/>
  <c r="W16" i="8"/>
  <c r="U16" i="8"/>
  <c r="R16" i="8"/>
  <c r="P16" i="8"/>
  <c r="M16" i="8"/>
  <c r="F16" i="8"/>
  <c r="C16" i="8"/>
  <c r="AE15" i="8"/>
  <c r="AB15" i="8"/>
  <c r="Z15" i="8"/>
  <c r="W15" i="8"/>
  <c r="U15" i="8"/>
  <c r="R15" i="8"/>
  <c r="P15" i="8"/>
  <c r="M15" i="8"/>
  <c r="F15" i="8"/>
  <c r="C15" i="8"/>
  <c r="AE14" i="8"/>
  <c r="AE23" i="8" s="1"/>
  <c r="AB14" i="8"/>
  <c r="AB23" i="8" s="1"/>
  <c r="Z14" i="8"/>
  <c r="Z23" i="8" s="1"/>
  <c r="W14" i="8"/>
  <c r="W23" i="8" s="1"/>
  <c r="U14" i="8"/>
  <c r="U23" i="8" s="1"/>
  <c r="R14" i="8"/>
  <c r="R23" i="8" s="1"/>
  <c r="P14" i="8"/>
  <c r="M14" i="8"/>
  <c r="F14" i="8"/>
  <c r="F23" i="8" s="1"/>
  <c r="C14" i="8"/>
  <c r="C23" i="8" s="1"/>
  <c r="L34" i="8" l="1"/>
  <c r="H21" i="8"/>
  <c r="H20" i="8"/>
  <c r="H16" i="8"/>
  <c r="H14" i="8"/>
  <c r="H15" i="8"/>
  <c r="K23" i="8"/>
  <c r="K20" i="8"/>
  <c r="K16" i="8"/>
  <c r="K15" i="8"/>
  <c r="K21" i="8"/>
  <c r="K14" i="8"/>
  <c r="O35" i="8"/>
  <c r="P21" i="8"/>
  <c r="P23" i="8"/>
  <c r="H20" i="9"/>
  <c r="P21" i="9"/>
  <c r="B42" i="10"/>
  <c r="C41" i="10" s="1"/>
  <c r="L34" i="10"/>
  <c r="H21" i="10"/>
  <c r="K23" i="10"/>
  <c r="K21" i="10"/>
  <c r="D42" i="8"/>
  <c r="E42" i="8"/>
  <c r="F39" i="8" s="1"/>
  <c r="H23" i="8"/>
  <c r="E42" i="9"/>
  <c r="F41" i="9" s="1"/>
  <c r="K21" i="9"/>
  <c r="K20" i="9"/>
  <c r="P23" i="9"/>
  <c r="N39" i="9"/>
  <c r="K23" i="9"/>
  <c r="D42" i="9"/>
  <c r="P23" i="10"/>
  <c r="F23" i="10"/>
  <c r="C23" i="10"/>
  <c r="D42" i="10"/>
  <c r="E42" i="10"/>
  <c r="F33" i="10" s="1"/>
  <c r="H23" i="10"/>
  <c r="F40" i="10"/>
  <c r="C40" i="10"/>
  <c r="N39" i="10"/>
  <c r="C33" i="10"/>
  <c r="L35" i="10"/>
  <c r="M23" i="10"/>
  <c r="O34" i="10"/>
  <c r="L34" i="9"/>
  <c r="H21" i="9"/>
  <c r="H22" i="9"/>
  <c r="F33" i="9"/>
  <c r="O39" i="9"/>
  <c r="P34" i="9" s="1"/>
  <c r="B42" i="9"/>
  <c r="C40" i="9" s="1"/>
  <c r="L35" i="9"/>
  <c r="M21" i="9"/>
  <c r="M23" i="9" s="1"/>
  <c r="M23" i="8"/>
  <c r="M33" i="8"/>
  <c r="N39" i="8"/>
  <c r="B42" i="8"/>
  <c r="C41" i="8" s="1"/>
  <c r="L35" i="8"/>
  <c r="L39" i="8" s="1"/>
  <c r="M34" i="8" s="1"/>
  <c r="O34" i="8"/>
  <c r="K15" i="6"/>
  <c r="K16" i="6"/>
  <c r="K17" i="6"/>
  <c r="K18" i="6"/>
  <c r="K19" i="6"/>
  <c r="K20" i="6"/>
  <c r="J23" i="6"/>
  <c r="K21" i="6" s="1"/>
  <c r="H15" i="6"/>
  <c r="H16" i="6"/>
  <c r="H17" i="6"/>
  <c r="H18" i="6"/>
  <c r="H19" i="6"/>
  <c r="H20" i="6"/>
  <c r="F33" i="8" l="1"/>
  <c r="F35" i="8"/>
  <c r="F40" i="8"/>
  <c r="F41" i="8"/>
  <c r="F34" i="8"/>
  <c r="F41" i="10"/>
  <c r="C39" i="8"/>
  <c r="C35" i="8"/>
  <c r="C34" i="8"/>
  <c r="C33" i="8"/>
  <c r="F42" i="8"/>
  <c r="L39" i="9"/>
  <c r="M34" i="9" s="1"/>
  <c r="P35" i="9"/>
  <c r="F40" i="9"/>
  <c r="F39" i="9"/>
  <c r="C39" i="9"/>
  <c r="P39" i="9"/>
  <c r="C42" i="10"/>
  <c r="F42" i="10"/>
  <c r="L39" i="10"/>
  <c r="O39" i="10"/>
  <c r="C41" i="9"/>
  <c r="C33" i="9"/>
  <c r="M35" i="8"/>
  <c r="M39" i="8" s="1"/>
  <c r="O39" i="8"/>
  <c r="P35" i="8" s="1"/>
  <c r="C40" i="8"/>
  <c r="K23" i="6"/>
  <c r="I14" i="5"/>
  <c r="J14" i="5"/>
  <c r="D38" i="7"/>
  <c r="D38" i="6"/>
  <c r="D38" i="5"/>
  <c r="D38" i="4"/>
  <c r="D38" i="1"/>
  <c r="AD22" i="7"/>
  <c r="AC22" i="7"/>
  <c r="AD21" i="7"/>
  <c r="AC21" i="7"/>
  <c r="AD20" i="7"/>
  <c r="AC20" i="7"/>
  <c r="AD19" i="7"/>
  <c r="AC19" i="7"/>
  <c r="AD18" i="7"/>
  <c r="AC18" i="7"/>
  <c r="AD17" i="7"/>
  <c r="AC17" i="7"/>
  <c r="AD16" i="7"/>
  <c r="AC16" i="7"/>
  <c r="AD15" i="7"/>
  <c r="AC15" i="7"/>
  <c r="AD14" i="7"/>
  <c r="AC14" i="7"/>
  <c r="Y22" i="7"/>
  <c r="X22" i="7"/>
  <c r="Y21" i="7"/>
  <c r="X21" i="7"/>
  <c r="Y20" i="7"/>
  <c r="X20" i="7"/>
  <c r="Y19" i="7"/>
  <c r="X19" i="7"/>
  <c r="Y18" i="7"/>
  <c r="X18" i="7"/>
  <c r="Y17" i="7"/>
  <c r="X17" i="7"/>
  <c r="Y16" i="7"/>
  <c r="X16" i="7"/>
  <c r="Y15" i="7"/>
  <c r="X15" i="7"/>
  <c r="Y14" i="7"/>
  <c r="X14" i="7"/>
  <c r="T22" i="7"/>
  <c r="S22" i="7"/>
  <c r="T21" i="7"/>
  <c r="S21" i="7"/>
  <c r="T20" i="7"/>
  <c r="S20" i="7"/>
  <c r="T19" i="7"/>
  <c r="S19" i="7"/>
  <c r="T18" i="7"/>
  <c r="S18" i="7"/>
  <c r="T17" i="7"/>
  <c r="S17" i="7"/>
  <c r="T16" i="7"/>
  <c r="S16" i="7"/>
  <c r="T15" i="7"/>
  <c r="S15" i="7"/>
  <c r="T14" i="7"/>
  <c r="S14" i="7"/>
  <c r="O22" i="7"/>
  <c r="O23" i="7" s="1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J22" i="7"/>
  <c r="I22" i="7"/>
  <c r="J21" i="7"/>
  <c r="E40" i="7" s="1"/>
  <c r="I21" i="7"/>
  <c r="D40" i="7" s="1"/>
  <c r="J20" i="7"/>
  <c r="I20" i="7"/>
  <c r="J19" i="7"/>
  <c r="E38" i="7" s="1"/>
  <c r="I19" i="7"/>
  <c r="J18" i="7"/>
  <c r="I18" i="7"/>
  <c r="J17" i="7"/>
  <c r="E36" i="7" s="1"/>
  <c r="I17" i="7"/>
  <c r="J16" i="7"/>
  <c r="I16" i="7"/>
  <c r="J15" i="7"/>
  <c r="E34" i="7" s="1"/>
  <c r="I15" i="7"/>
  <c r="J14" i="7"/>
  <c r="I14" i="7"/>
  <c r="AA22" i="7"/>
  <c r="AA21" i="7"/>
  <c r="AA20" i="7"/>
  <c r="AA19" i="7"/>
  <c r="AA18" i="7"/>
  <c r="AA17" i="7"/>
  <c r="AA16" i="7"/>
  <c r="AA15" i="7"/>
  <c r="AA14" i="7"/>
  <c r="V22" i="7"/>
  <c r="V21" i="7"/>
  <c r="V20" i="7"/>
  <c r="V19" i="7"/>
  <c r="V18" i="7"/>
  <c r="V17" i="7"/>
  <c r="V16" i="7"/>
  <c r="V15" i="7"/>
  <c r="V14" i="7"/>
  <c r="Q22" i="7"/>
  <c r="Q21" i="7"/>
  <c r="Q20" i="7"/>
  <c r="Q19" i="7"/>
  <c r="Q18" i="7"/>
  <c r="Q17" i="7"/>
  <c r="Q16" i="7"/>
  <c r="Q15" i="7"/>
  <c r="Q14" i="7"/>
  <c r="L22" i="7"/>
  <c r="L21" i="7"/>
  <c r="L20" i="7"/>
  <c r="L19" i="7"/>
  <c r="L18" i="7"/>
  <c r="L17" i="7"/>
  <c r="L16" i="7"/>
  <c r="L15" i="7"/>
  <c r="L14" i="7"/>
  <c r="G22" i="7"/>
  <c r="G21" i="7"/>
  <c r="G20" i="7"/>
  <c r="G19" i="7"/>
  <c r="G18" i="7"/>
  <c r="G17" i="7"/>
  <c r="G16" i="7"/>
  <c r="G15" i="7"/>
  <c r="G14" i="7"/>
  <c r="H17" i="7"/>
  <c r="H18" i="7"/>
  <c r="H19" i="7"/>
  <c r="E22" i="7"/>
  <c r="E21" i="7"/>
  <c r="E20" i="7"/>
  <c r="E19" i="7"/>
  <c r="E18" i="7"/>
  <c r="E17" i="7"/>
  <c r="E16" i="7"/>
  <c r="E15" i="7"/>
  <c r="E14" i="7"/>
  <c r="D22" i="7"/>
  <c r="D21" i="7"/>
  <c r="D20" i="7"/>
  <c r="D19" i="7"/>
  <c r="D18" i="7"/>
  <c r="D17" i="7"/>
  <c r="D16" i="7"/>
  <c r="D15" i="7"/>
  <c r="D14" i="7"/>
  <c r="B15" i="7"/>
  <c r="B16" i="7"/>
  <c r="B17" i="7"/>
  <c r="B18" i="7"/>
  <c r="B19" i="7"/>
  <c r="B20" i="7"/>
  <c r="B21" i="7"/>
  <c r="B22" i="7"/>
  <c r="B14" i="7"/>
  <c r="E33" i="7"/>
  <c r="E35" i="7"/>
  <c r="E37" i="7"/>
  <c r="E39" i="7"/>
  <c r="D33" i="7"/>
  <c r="D34" i="7"/>
  <c r="D35" i="7"/>
  <c r="D36" i="7"/>
  <c r="D37" i="7"/>
  <c r="D39" i="7"/>
  <c r="B33" i="7"/>
  <c r="B34" i="7"/>
  <c r="B35" i="7"/>
  <c r="B36" i="7"/>
  <c r="B37" i="7"/>
  <c r="B38" i="7"/>
  <c r="B39" i="7"/>
  <c r="C36" i="7"/>
  <c r="C37" i="7"/>
  <c r="C38" i="7"/>
  <c r="E23" i="7"/>
  <c r="O33" i="7"/>
  <c r="T23" i="7"/>
  <c r="O36" i="7"/>
  <c r="Y23" i="7"/>
  <c r="O37" i="7"/>
  <c r="AD23" i="7"/>
  <c r="O38" i="7"/>
  <c r="P36" i="7"/>
  <c r="P37" i="7"/>
  <c r="P38" i="7"/>
  <c r="D23" i="7"/>
  <c r="N33" i="7"/>
  <c r="N23" i="7"/>
  <c r="N35" i="7" s="1"/>
  <c r="S23" i="7"/>
  <c r="N36" i="7"/>
  <c r="X23" i="7"/>
  <c r="N37" i="7"/>
  <c r="AC23" i="7"/>
  <c r="N38" i="7"/>
  <c r="B23" i="7"/>
  <c r="L33" i="7"/>
  <c r="Q23" i="7"/>
  <c r="L36" i="7"/>
  <c r="V23" i="7"/>
  <c r="L37" i="7"/>
  <c r="AA23" i="7"/>
  <c r="L38" i="7"/>
  <c r="M36" i="7"/>
  <c r="M37" i="7"/>
  <c r="M38" i="7"/>
  <c r="AE14" i="7"/>
  <c r="AE15" i="7"/>
  <c r="AE16" i="7"/>
  <c r="AE17" i="7"/>
  <c r="AE18" i="7"/>
  <c r="AE19" i="7"/>
  <c r="AE20" i="7"/>
  <c r="AE21" i="7"/>
  <c r="AE22" i="7"/>
  <c r="AE23" i="7"/>
  <c r="AB14" i="7"/>
  <c r="AB15" i="7"/>
  <c r="AB16" i="7"/>
  <c r="AB17" i="7"/>
  <c r="AB18" i="7"/>
  <c r="AB19" i="7"/>
  <c r="AB20" i="7"/>
  <c r="AB21" i="7"/>
  <c r="AB22" i="7"/>
  <c r="AB23" i="7"/>
  <c r="Z14" i="7"/>
  <c r="Z15" i="7"/>
  <c r="Z16" i="7"/>
  <c r="Z17" i="7"/>
  <c r="Z18" i="7"/>
  <c r="Z19" i="7"/>
  <c r="Z20" i="7"/>
  <c r="Z21" i="7"/>
  <c r="Z22" i="7"/>
  <c r="Z23" i="7"/>
  <c r="W14" i="7"/>
  <c r="W15" i="7"/>
  <c r="W16" i="7"/>
  <c r="W17" i="7"/>
  <c r="W18" i="7"/>
  <c r="W19" i="7"/>
  <c r="W20" i="7"/>
  <c r="W21" i="7"/>
  <c r="W22" i="7"/>
  <c r="W23" i="7"/>
  <c r="U14" i="7"/>
  <c r="U15" i="7"/>
  <c r="U16" i="7"/>
  <c r="U17" i="7"/>
  <c r="U18" i="7"/>
  <c r="U19" i="7"/>
  <c r="U20" i="7"/>
  <c r="U21" i="7"/>
  <c r="U22" i="7"/>
  <c r="U23" i="7"/>
  <c r="R14" i="7"/>
  <c r="R15" i="7"/>
  <c r="R16" i="7"/>
  <c r="R17" i="7"/>
  <c r="R18" i="7"/>
  <c r="R19" i="7"/>
  <c r="R20" i="7"/>
  <c r="R21" i="7"/>
  <c r="R22" i="7"/>
  <c r="R23" i="7"/>
  <c r="P14" i="7"/>
  <c r="P15" i="7"/>
  <c r="P16" i="7"/>
  <c r="P17" i="7"/>
  <c r="P18" i="7"/>
  <c r="P19" i="7"/>
  <c r="P20" i="7"/>
  <c r="M14" i="7"/>
  <c r="M15" i="7"/>
  <c r="M16" i="7"/>
  <c r="M17" i="7"/>
  <c r="M18" i="7"/>
  <c r="M19" i="7"/>
  <c r="M20" i="7"/>
  <c r="F14" i="7"/>
  <c r="F15" i="7"/>
  <c r="F16" i="7"/>
  <c r="F17" i="7"/>
  <c r="F18" i="7"/>
  <c r="F19" i="7"/>
  <c r="F20" i="7"/>
  <c r="F21" i="7"/>
  <c r="F22" i="7"/>
  <c r="F23" i="7"/>
  <c r="C14" i="7"/>
  <c r="C15" i="7"/>
  <c r="C16" i="7"/>
  <c r="C17" i="7"/>
  <c r="C18" i="7"/>
  <c r="C19" i="7"/>
  <c r="C20" i="7"/>
  <c r="C21" i="7"/>
  <c r="C22" i="7"/>
  <c r="C23" i="7"/>
  <c r="E33" i="6"/>
  <c r="E34" i="6"/>
  <c r="E35" i="6"/>
  <c r="E36" i="6"/>
  <c r="F36" i="6" s="1"/>
  <c r="E37" i="6"/>
  <c r="F37" i="6" s="1"/>
  <c r="E38" i="6"/>
  <c r="E39" i="6"/>
  <c r="E40" i="6"/>
  <c r="E41" i="6"/>
  <c r="D33" i="6"/>
  <c r="D34" i="6"/>
  <c r="D35" i="6"/>
  <c r="D36" i="6"/>
  <c r="D37" i="6"/>
  <c r="D39" i="6"/>
  <c r="D40" i="6"/>
  <c r="D41" i="6"/>
  <c r="B33" i="6"/>
  <c r="B34" i="6"/>
  <c r="B40" i="6"/>
  <c r="B41" i="6"/>
  <c r="C34" i="6"/>
  <c r="B35" i="6"/>
  <c r="C35" i="6"/>
  <c r="B36" i="6"/>
  <c r="C36" i="6"/>
  <c r="B37" i="6"/>
  <c r="C37" i="6"/>
  <c r="B38" i="6"/>
  <c r="C38" i="6"/>
  <c r="B39" i="6"/>
  <c r="C39" i="6"/>
  <c r="E23" i="6"/>
  <c r="O33" i="6"/>
  <c r="O34" i="6"/>
  <c r="O23" i="6"/>
  <c r="P21" i="6" s="1"/>
  <c r="O35" i="6"/>
  <c r="P33" i="6"/>
  <c r="T23" i="6"/>
  <c r="O36" i="6"/>
  <c r="P36" i="6"/>
  <c r="Y23" i="6"/>
  <c r="O37" i="6"/>
  <c r="P37" i="6"/>
  <c r="AD23" i="6"/>
  <c r="O38" i="6"/>
  <c r="P38" i="6"/>
  <c r="D23" i="6"/>
  <c r="N33" i="6"/>
  <c r="I23" i="6"/>
  <c r="N34" i="6" s="1"/>
  <c r="N23" i="6"/>
  <c r="N35" i="6" s="1"/>
  <c r="S23" i="6"/>
  <c r="N36" i="6"/>
  <c r="X23" i="6"/>
  <c r="N37" i="6"/>
  <c r="AC23" i="6"/>
  <c r="N38" i="6"/>
  <c r="B23" i="6"/>
  <c r="L33" i="6"/>
  <c r="G23" i="6"/>
  <c r="L34" i="6"/>
  <c r="L23" i="6"/>
  <c r="L35" i="6" s="1"/>
  <c r="Q23" i="6"/>
  <c r="L36" i="6"/>
  <c r="M33" i="6"/>
  <c r="M36" i="6"/>
  <c r="V23" i="6"/>
  <c r="L37" i="6"/>
  <c r="M37" i="6"/>
  <c r="AA23" i="6"/>
  <c r="L38" i="6"/>
  <c r="M38" i="6"/>
  <c r="AE14" i="6"/>
  <c r="AE15" i="6"/>
  <c r="AE16" i="6"/>
  <c r="AE17" i="6"/>
  <c r="AE18" i="6"/>
  <c r="AE19" i="6"/>
  <c r="AE20" i="6"/>
  <c r="AE21" i="6"/>
  <c r="AE22" i="6"/>
  <c r="AE23" i="6"/>
  <c r="AB14" i="6"/>
  <c r="AB15" i="6"/>
  <c r="AB16" i="6"/>
  <c r="AB17" i="6"/>
  <c r="AB18" i="6"/>
  <c r="AB19" i="6"/>
  <c r="AB20" i="6"/>
  <c r="AB21" i="6"/>
  <c r="AB22" i="6"/>
  <c r="AB23" i="6"/>
  <c r="Z14" i="6"/>
  <c r="Z15" i="6"/>
  <c r="Z16" i="6"/>
  <c r="Z17" i="6"/>
  <c r="Z18" i="6"/>
  <c r="Z19" i="6"/>
  <c r="Z20" i="6"/>
  <c r="Z21" i="6"/>
  <c r="Z22" i="6"/>
  <c r="Z23" i="6"/>
  <c r="W14" i="6"/>
  <c r="W15" i="6"/>
  <c r="W16" i="6"/>
  <c r="W17" i="6"/>
  <c r="W18" i="6"/>
  <c r="W19" i="6"/>
  <c r="W20" i="6"/>
  <c r="W21" i="6"/>
  <c r="W22" i="6"/>
  <c r="W23" i="6"/>
  <c r="U14" i="6"/>
  <c r="U15" i="6"/>
  <c r="U16" i="6"/>
  <c r="U17" i="6"/>
  <c r="U18" i="6"/>
  <c r="U19" i="6"/>
  <c r="U20" i="6"/>
  <c r="U21" i="6"/>
  <c r="U22" i="6"/>
  <c r="U23" i="6"/>
  <c r="R14" i="6"/>
  <c r="R15" i="6"/>
  <c r="R16" i="6"/>
  <c r="R17" i="6"/>
  <c r="R18" i="6"/>
  <c r="R19" i="6"/>
  <c r="R20" i="6"/>
  <c r="R21" i="6"/>
  <c r="R22" i="6"/>
  <c r="R23" i="6"/>
  <c r="P14" i="6"/>
  <c r="P15" i="6"/>
  <c r="P16" i="6"/>
  <c r="P17" i="6"/>
  <c r="P18" i="6"/>
  <c r="P19" i="6"/>
  <c r="P20" i="6"/>
  <c r="M14" i="6"/>
  <c r="M15" i="6"/>
  <c r="M16" i="6"/>
  <c r="M17" i="6"/>
  <c r="M18" i="6"/>
  <c r="M19" i="6"/>
  <c r="M20" i="6"/>
  <c r="K14" i="6"/>
  <c r="H14" i="6"/>
  <c r="F14" i="6"/>
  <c r="F15" i="6"/>
  <c r="F16" i="6"/>
  <c r="F17" i="6"/>
  <c r="F18" i="6"/>
  <c r="F19" i="6"/>
  <c r="F20" i="6"/>
  <c r="F21" i="6"/>
  <c r="F22" i="6"/>
  <c r="F23" i="6"/>
  <c r="C14" i="6"/>
  <c r="C15" i="6"/>
  <c r="C16" i="6"/>
  <c r="C17" i="6"/>
  <c r="C18" i="6"/>
  <c r="C19" i="6"/>
  <c r="C20" i="6"/>
  <c r="C21" i="6"/>
  <c r="C22" i="6"/>
  <c r="C23" i="6"/>
  <c r="E33" i="5"/>
  <c r="E34" i="5"/>
  <c r="E35" i="5"/>
  <c r="E40" i="5"/>
  <c r="E41" i="5"/>
  <c r="E42" i="5"/>
  <c r="F33" i="5"/>
  <c r="E36" i="5"/>
  <c r="E37" i="5"/>
  <c r="E39" i="5"/>
  <c r="F34" i="5"/>
  <c r="F35" i="5"/>
  <c r="F36" i="5"/>
  <c r="F37" i="5"/>
  <c r="E38" i="5"/>
  <c r="F38" i="5"/>
  <c r="F39" i="5"/>
  <c r="F40" i="5"/>
  <c r="F41" i="5"/>
  <c r="F42" i="5"/>
  <c r="D33" i="5"/>
  <c r="D34" i="5"/>
  <c r="D35" i="5"/>
  <c r="D36" i="5"/>
  <c r="D37" i="5"/>
  <c r="D39" i="5"/>
  <c r="D40" i="5"/>
  <c r="D41" i="5"/>
  <c r="D42" i="5"/>
  <c r="B33" i="5"/>
  <c r="B39" i="5"/>
  <c r="B34" i="5"/>
  <c r="B35" i="5"/>
  <c r="B40" i="5"/>
  <c r="B41" i="5"/>
  <c r="B42" i="5"/>
  <c r="C33" i="5"/>
  <c r="C34" i="5"/>
  <c r="C35" i="5"/>
  <c r="B36" i="5"/>
  <c r="C36" i="5"/>
  <c r="B37" i="5"/>
  <c r="C37" i="5"/>
  <c r="B38" i="5"/>
  <c r="C38" i="5"/>
  <c r="C39" i="5"/>
  <c r="C40" i="5"/>
  <c r="C41" i="5"/>
  <c r="C42" i="5"/>
  <c r="E23" i="5"/>
  <c r="O33" i="5"/>
  <c r="P33" i="5"/>
  <c r="J23" i="5"/>
  <c r="O34" i="5"/>
  <c r="O23" i="5"/>
  <c r="O35" i="5"/>
  <c r="O39" i="5"/>
  <c r="P34" i="5"/>
  <c r="P35" i="5"/>
  <c r="T23" i="5"/>
  <c r="O36" i="5"/>
  <c r="P36" i="5"/>
  <c r="Y23" i="5"/>
  <c r="O37" i="5"/>
  <c r="P37" i="5"/>
  <c r="AD23" i="5"/>
  <c r="O38" i="5"/>
  <c r="P38" i="5"/>
  <c r="P39" i="5"/>
  <c r="D23" i="5"/>
  <c r="N33" i="5"/>
  <c r="I23" i="5"/>
  <c r="N34" i="5"/>
  <c r="N23" i="5"/>
  <c r="N35" i="5"/>
  <c r="S23" i="5"/>
  <c r="N36" i="5"/>
  <c r="X23" i="5"/>
  <c r="N37" i="5"/>
  <c r="AC23" i="5"/>
  <c r="N38" i="5"/>
  <c r="N39" i="5"/>
  <c r="B23" i="5"/>
  <c r="L33" i="5"/>
  <c r="G23" i="5"/>
  <c r="L34" i="5"/>
  <c r="L23" i="5"/>
  <c r="L35" i="5"/>
  <c r="L39" i="5"/>
  <c r="M33" i="5"/>
  <c r="M34" i="5"/>
  <c r="M35" i="5"/>
  <c r="Q23" i="5"/>
  <c r="L36" i="5"/>
  <c r="M36" i="5"/>
  <c r="V23" i="5"/>
  <c r="L37" i="5"/>
  <c r="M37" i="5"/>
  <c r="AA23" i="5"/>
  <c r="L38" i="5"/>
  <c r="M38" i="5"/>
  <c r="M39" i="5"/>
  <c r="AE14" i="5"/>
  <c r="AE15" i="5"/>
  <c r="AE16" i="5"/>
  <c r="AE17" i="5"/>
  <c r="AE18" i="5"/>
  <c r="AE19" i="5"/>
  <c r="AE20" i="5"/>
  <c r="AE21" i="5"/>
  <c r="AE22" i="5"/>
  <c r="AE23" i="5"/>
  <c r="AB14" i="5"/>
  <c r="AB15" i="5"/>
  <c r="AB16" i="5"/>
  <c r="AB17" i="5"/>
  <c r="AB18" i="5"/>
  <c r="AB19" i="5"/>
  <c r="AB20" i="5"/>
  <c r="AB21" i="5"/>
  <c r="AB22" i="5"/>
  <c r="AB23" i="5"/>
  <c r="Z14" i="5"/>
  <c r="Z15" i="5"/>
  <c r="Z16" i="5"/>
  <c r="Z17" i="5"/>
  <c r="Z18" i="5"/>
  <c r="Z19" i="5"/>
  <c r="Z20" i="5"/>
  <c r="Z21" i="5"/>
  <c r="Z22" i="5"/>
  <c r="Z23" i="5"/>
  <c r="W14" i="5"/>
  <c r="W15" i="5"/>
  <c r="W16" i="5"/>
  <c r="W17" i="5"/>
  <c r="W18" i="5"/>
  <c r="W19" i="5"/>
  <c r="W20" i="5"/>
  <c r="W21" i="5"/>
  <c r="W22" i="5"/>
  <c r="W23" i="5"/>
  <c r="U14" i="5"/>
  <c r="U15" i="5"/>
  <c r="U16" i="5"/>
  <c r="U17" i="5"/>
  <c r="U18" i="5"/>
  <c r="U19" i="5"/>
  <c r="U20" i="5"/>
  <c r="U21" i="5"/>
  <c r="U22" i="5"/>
  <c r="U23" i="5"/>
  <c r="R14" i="5"/>
  <c r="R15" i="5"/>
  <c r="R16" i="5"/>
  <c r="R17" i="5"/>
  <c r="R18" i="5"/>
  <c r="R19" i="5"/>
  <c r="R20" i="5"/>
  <c r="R21" i="5"/>
  <c r="R22" i="5"/>
  <c r="R23" i="5"/>
  <c r="P14" i="5"/>
  <c r="P15" i="5"/>
  <c r="P16" i="5"/>
  <c r="P17" i="5"/>
  <c r="P18" i="5"/>
  <c r="P19" i="5"/>
  <c r="P20" i="5"/>
  <c r="P21" i="5"/>
  <c r="P22" i="5"/>
  <c r="P23" i="5"/>
  <c r="M14" i="5"/>
  <c r="M15" i="5"/>
  <c r="M16" i="5"/>
  <c r="M17" i="5"/>
  <c r="M18" i="5"/>
  <c r="M19" i="5"/>
  <c r="M20" i="5"/>
  <c r="M21" i="5"/>
  <c r="M22" i="5"/>
  <c r="M23" i="5"/>
  <c r="K14" i="5"/>
  <c r="K15" i="5"/>
  <c r="K16" i="5"/>
  <c r="K17" i="5"/>
  <c r="K18" i="5"/>
  <c r="K19" i="5"/>
  <c r="K20" i="5"/>
  <c r="K21" i="5"/>
  <c r="K22" i="5"/>
  <c r="K23" i="5"/>
  <c r="H14" i="5"/>
  <c r="H15" i="5"/>
  <c r="H16" i="5"/>
  <c r="H17" i="5"/>
  <c r="H18" i="5"/>
  <c r="H19" i="5"/>
  <c r="H20" i="5"/>
  <c r="H21" i="5"/>
  <c r="H22" i="5"/>
  <c r="H23" i="5"/>
  <c r="F14" i="5"/>
  <c r="F15" i="5"/>
  <c r="F16" i="5"/>
  <c r="F17" i="5"/>
  <c r="F18" i="5"/>
  <c r="F19" i="5"/>
  <c r="F20" i="5"/>
  <c r="F21" i="5"/>
  <c r="F22" i="5"/>
  <c r="F23" i="5"/>
  <c r="C14" i="5"/>
  <c r="C15" i="5"/>
  <c r="C16" i="5"/>
  <c r="C17" i="5"/>
  <c r="C18" i="5"/>
  <c r="C19" i="5"/>
  <c r="C20" i="5"/>
  <c r="C21" i="5"/>
  <c r="C22" i="5"/>
  <c r="C23" i="5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E40" i="4"/>
  <c r="E41" i="4"/>
  <c r="E42" i="4"/>
  <c r="F39" i="4"/>
  <c r="F40" i="4"/>
  <c r="F41" i="4"/>
  <c r="F42" i="4"/>
  <c r="D33" i="4"/>
  <c r="D34" i="4"/>
  <c r="D35" i="4"/>
  <c r="D36" i="4"/>
  <c r="D37" i="4"/>
  <c r="D39" i="4"/>
  <c r="D40" i="4"/>
  <c r="D41" i="4"/>
  <c r="D42" i="4"/>
  <c r="B33" i="4"/>
  <c r="B39" i="4"/>
  <c r="B40" i="4"/>
  <c r="B41" i="4"/>
  <c r="B42" i="4"/>
  <c r="C33" i="4"/>
  <c r="B34" i="4"/>
  <c r="C34" i="4"/>
  <c r="B35" i="4"/>
  <c r="C35" i="4"/>
  <c r="B36" i="4"/>
  <c r="C36" i="4"/>
  <c r="B37" i="4"/>
  <c r="C37" i="4"/>
  <c r="B38" i="4"/>
  <c r="C38" i="4"/>
  <c r="C39" i="4"/>
  <c r="C40" i="4"/>
  <c r="C41" i="4"/>
  <c r="C42" i="4"/>
  <c r="E23" i="4"/>
  <c r="O33" i="4"/>
  <c r="P33" i="4"/>
  <c r="J23" i="4"/>
  <c r="O34" i="4"/>
  <c r="O23" i="4"/>
  <c r="O35" i="4"/>
  <c r="O39" i="4"/>
  <c r="P34" i="4"/>
  <c r="P35" i="4"/>
  <c r="T23" i="4"/>
  <c r="O36" i="4"/>
  <c r="P36" i="4"/>
  <c r="Y23" i="4"/>
  <c r="O37" i="4"/>
  <c r="P37" i="4"/>
  <c r="AD23" i="4"/>
  <c r="O38" i="4"/>
  <c r="P38" i="4"/>
  <c r="P39" i="4"/>
  <c r="D23" i="4"/>
  <c r="N33" i="4"/>
  <c r="I23" i="4"/>
  <c r="N34" i="4"/>
  <c r="N23" i="4"/>
  <c r="N35" i="4"/>
  <c r="S23" i="4"/>
  <c r="N36" i="4"/>
  <c r="X23" i="4"/>
  <c r="N37" i="4"/>
  <c r="AC23" i="4"/>
  <c r="N38" i="4"/>
  <c r="N39" i="4"/>
  <c r="B23" i="4"/>
  <c r="L33" i="4"/>
  <c r="G23" i="4"/>
  <c r="L34" i="4"/>
  <c r="L23" i="4"/>
  <c r="L35" i="4"/>
  <c r="L39" i="4"/>
  <c r="M33" i="4"/>
  <c r="M34" i="4"/>
  <c r="M35" i="4"/>
  <c r="Q23" i="4"/>
  <c r="L36" i="4"/>
  <c r="M36" i="4"/>
  <c r="V23" i="4"/>
  <c r="L37" i="4"/>
  <c r="M37" i="4"/>
  <c r="AA23" i="4"/>
  <c r="L38" i="4"/>
  <c r="M38" i="4"/>
  <c r="M39" i="4"/>
  <c r="AE14" i="4"/>
  <c r="AE15" i="4"/>
  <c r="AE16" i="4"/>
  <c r="AE17" i="4"/>
  <c r="AE18" i="4"/>
  <c r="AE19" i="4"/>
  <c r="AE20" i="4"/>
  <c r="AE21" i="4"/>
  <c r="AE22" i="4"/>
  <c r="AE23" i="4"/>
  <c r="AB14" i="4"/>
  <c r="AB15" i="4"/>
  <c r="AB16" i="4"/>
  <c r="AB17" i="4"/>
  <c r="AB18" i="4"/>
  <c r="AB19" i="4"/>
  <c r="AB20" i="4"/>
  <c r="AB21" i="4"/>
  <c r="AB22" i="4"/>
  <c r="AB23" i="4"/>
  <c r="Z14" i="4"/>
  <c r="Z15" i="4"/>
  <c r="Z16" i="4"/>
  <c r="Z17" i="4"/>
  <c r="Z18" i="4"/>
  <c r="Z19" i="4"/>
  <c r="Z20" i="4"/>
  <c r="Z21" i="4"/>
  <c r="Z22" i="4"/>
  <c r="Z23" i="4"/>
  <c r="W14" i="4"/>
  <c r="W15" i="4"/>
  <c r="W16" i="4"/>
  <c r="W17" i="4"/>
  <c r="W18" i="4"/>
  <c r="W19" i="4"/>
  <c r="W20" i="4"/>
  <c r="W21" i="4"/>
  <c r="W22" i="4"/>
  <c r="W23" i="4"/>
  <c r="U14" i="4"/>
  <c r="U15" i="4"/>
  <c r="U16" i="4"/>
  <c r="U17" i="4"/>
  <c r="U18" i="4"/>
  <c r="U19" i="4"/>
  <c r="U20" i="4"/>
  <c r="U21" i="4"/>
  <c r="U22" i="4"/>
  <c r="U23" i="4"/>
  <c r="R14" i="4"/>
  <c r="R15" i="4"/>
  <c r="R16" i="4"/>
  <c r="R17" i="4"/>
  <c r="R18" i="4"/>
  <c r="R19" i="4"/>
  <c r="R20" i="4"/>
  <c r="R21" i="4"/>
  <c r="R22" i="4"/>
  <c r="R23" i="4"/>
  <c r="P14" i="4"/>
  <c r="P15" i="4"/>
  <c r="P16" i="4"/>
  <c r="P17" i="4"/>
  <c r="P18" i="4"/>
  <c r="P19" i="4"/>
  <c r="P23" i="4"/>
  <c r="M14" i="4"/>
  <c r="M15" i="4"/>
  <c r="M16" i="4"/>
  <c r="M17" i="4"/>
  <c r="M18" i="4"/>
  <c r="M19" i="4"/>
  <c r="M23" i="4"/>
  <c r="K14" i="4"/>
  <c r="K15" i="4"/>
  <c r="K16" i="4"/>
  <c r="K17" i="4"/>
  <c r="K18" i="4"/>
  <c r="K19" i="4"/>
  <c r="K23" i="4"/>
  <c r="H14" i="4"/>
  <c r="H15" i="4"/>
  <c r="H16" i="4"/>
  <c r="H17" i="4"/>
  <c r="H18" i="4"/>
  <c r="H19" i="4"/>
  <c r="H23" i="4"/>
  <c r="F14" i="4"/>
  <c r="F15" i="4"/>
  <c r="F16" i="4"/>
  <c r="F17" i="4"/>
  <c r="F18" i="4"/>
  <c r="F19" i="4"/>
  <c r="F23" i="4"/>
  <c r="C14" i="4"/>
  <c r="C15" i="4"/>
  <c r="C16" i="4"/>
  <c r="C17" i="4"/>
  <c r="C18" i="4"/>
  <c r="C19" i="4"/>
  <c r="C23" i="4"/>
  <c r="E38" i="1"/>
  <c r="E33" i="1"/>
  <c r="E34" i="1"/>
  <c r="E35" i="1"/>
  <c r="E36" i="1"/>
  <c r="E37" i="1"/>
  <c r="E39" i="1"/>
  <c r="E40" i="1"/>
  <c r="E41" i="1"/>
  <c r="E42" i="1"/>
  <c r="F38" i="1"/>
  <c r="B38" i="1"/>
  <c r="B41" i="1"/>
  <c r="B33" i="1"/>
  <c r="B34" i="1"/>
  <c r="B35" i="1"/>
  <c r="B36" i="1"/>
  <c r="B37" i="1"/>
  <c r="B39" i="1"/>
  <c r="B40" i="1"/>
  <c r="B42" i="1"/>
  <c r="C38" i="1"/>
  <c r="B23" i="1"/>
  <c r="AD23" i="1"/>
  <c r="AE19" i="1"/>
  <c r="AA23" i="1"/>
  <c r="AB19" i="1"/>
  <c r="Y23" i="1"/>
  <c r="Z19" i="1"/>
  <c r="V23" i="1"/>
  <c r="W19" i="1"/>
  <c r="T23" i="1"/>
  <c r="U19" i="1"/>
  <c r="Q23" i="1"/>
  <c r="R19" i="1"/>
  <c r="O23" i="1"/>
  <c r="P19" i="1"/>
  <c r="L23" i="1"/>
  <c r="M19" i="1"/>
  <c r="J23" i="1"/>
  <c r="K19" i="1"/>
  <c r="G23" i="1"/>
  <c r="H19" i="1"/>
  <c r="E23" i="1"/>
  <c r="F19" i="1"/>
  <c r="C19" i="1"/>
  <c r="U21" i="1"/>
  <c r="Z21" i="1"/>
  <c r="R21" i="1"/>
  <c r="W21" i="1"/>
  <c r="AB21" i="1"/>
  <c r="AE21" i="1"/>
  <c r="C40" i="1"/>
  <c r="D40" i="1"/>
  <c r="F40" i="1"/>
  <c r="C14" i="1"/>
  <c r="O34" i="1"/>
  <c r="O33" i="1"/>
  <c r="O35" i="1"/>
  <c r="O36" i="1"/>
  <c r="O37" i="1"/>
  <c r="O38" i="1"/>
  <c r="O39" i="1"/>
  <c r="P34" i="1"/>
  <c r="P35" i="1"/>
  <c r="P36" i="1"/>
  <c r="P37" i="1"/>
  <c r="P38" i="1"/>
  <c r="P33" i="1"/>
  <c r="L34" i="1"/>
  <c r="L33" i="1"/>
  <c r="L35" i="1"/>
  <c r="L36" i="1"/>
  <c r="L37" i="1"/>
  <c r="L38" i="1"/>
  <c r="L39" i="1"/>
  <c r="M34" i="1"/>
  <c r="M35" i="1"/>
  <c r="M36" i="1"/>
  <c r="M37" i="1"/>
  <c r="M38" i="1"/>
  <c r="M33" i="1"/>
  <c r="F34" i="1"/>
  <c r="F35" i="1"/>
  <c r="F36" i="1"/>
  <c r="F37" i="1"/>
  <c r="F39" i="1"/>
  <c r="F41" i="1"/>
  <c r="F33" i="1"/>
  <c r="C34" i="1"/>
  <c r="C35" i="1"/>
  <c r="C36" i="1"/>
  <c r="C37" i="1"/>
  <c r="C39" i="1"/>
  <c r="C41" i="1"/>
  <c r="C33" i="1"/>
  <c r="AE15" i="1"/>
  <c r="AE16" i="1"/>
  <c r="AE17" i="1"/>
  <c r="AE18" i="1"/>
  <c r="AE20" i="1"/>
  <c r="AE22" i="1"/>
  <c r="AE14" i="1"/>
  <c r="AB15" i="1"/>
  <c r="AB16" i="1"/>
  <c r="AB17" i="1"/>
  <c r="AB18" i="1"/>
  <c r="AB20" i="1"/>
  <c r="AB22" i="1"/>
  <c r="AB14" i="1"/>
  <c r="Z15" i="1"/>
  <c r="Z16" i="1"/>
  <c r="Z17" i="1"/>
  <c r="Z18" i="1"/>
  <c r="Z20" i="1"/>
  <c r="Z22" i="1"/>
  <c r="Z14" i="1"/>
  <c r="W15" i="1"/>
  <c r="W16" i="1"/>
  <c r="W17" i="1"/>
  <c r="W18" i="1"/>
  <c r="W20" i="1"/>
  <c r="W22" i="1"/>
  <c r="W14" i="1"/>
  <c r="U15" i="1"/>
  <c r="U16" i="1"/>
  <c r="U17" i="1"/>
  <c r="U18" i="1"/>
  <c r="U20" i="1"/>
  <c r="U22" i="1"/>
  <c r="U14" i="1"/>
  <c r="R15" i="1"/>
  <c r="R16" i="1"/>
  <c r="R17" i="1"/>
  <c r="R18" i="1"/>
  <c r="R20" i="1"/>
  <c r="R22" i="1"/>
  <c r="R14" i="1"/>
  <c r="P15" i="1"/>
  <c r="P16" i="1"/>
  <c r="P17" i="1"/>
  <c r="P18" i="1"/>
  <c r="P20" i="1"/>
  <c r="P14" i="1"/>
  <c r="M15" i="1"/>
  <c r="M16" i="1"/>
  <c r="M17" i="1"/>
  <c r="M18" i="1"/>
  <c r="M20" i="1"/>
  <c r="M14" i="1"/>
  <c r="K15" i="1"/>
  <c r="K16" i="1"/>
  <c r="K17" i="1"/>
  <c r="K18" i="1"/>
  <c r="K20" i="1"/>
  <c r="K14" i="1"/>
  <c r="H15" i="1"/>
  <c r="H16" i="1"/>
  <c r="H17" i="1"/>
  <c r="H18" i="1"/>
  <c r="H20" i="1"/>
  <c r="H14" i="1"/>
  <c r="F15" i="1"/>
  <c r="F16" i="1"/>
  <c r="F17" i="1"/>
  <c r="F18" i="1"/>
  <c r="F20" i="1"/>
  <c r="F14" i="1"/>
  <c r="C15" i="1"/>
  <c r="C16" i="1"/>
  <c r="C17" i="1"/>
  <c r="C18" i="1"/>
  <c r="C20" i="1"/>
  <c r="AC23" i="1"/>
  <c r="N38" i="1"/>
  <c r="X23" i="1"/>
  <c r="N37" i="1"/>
  <c r="S23" i="1"/>
  <c r="N36" i="1"/>
  <c r="N23" i="1"/>
  <c r="N35" i="1"/>
  <c r="I23" i="1"/>
  <c r="N34" i="1"/>
  <c r="D23" i="1"/>
  <c r="N33" i="1"/>
  <c r="P39" i="1"/>
  <c r="N39" i="1"/>
  <c r="C23" i="1"/>
  <c r="H23" i="1"/>
  <c r="M23" i="1"/>
  <c r="R23" i="1"/>
  <c r="W23" i="1"/>
  <c r="AB23" i="1"/>
  <c r="M39" i="1"/>
  <c r="D33" i="1"/>
  <c r="D41" i="1"/>
  <c r="D39" i="1"/>
  <c r="D37" i="1"/>
  <c r="D36" i="1"/>
  <c r="D35" i="1"/>
  <c r="D34" i="1"/>
  <c r="F42" i="1"/>
  <c r="D42" i="1"/>
  <c r="C42" i="1"/>
  <c r="AE23" i="1"/>
  <c r="Z23" i="1"/>
  <c r="U23" i="1"/>
  <c r="P23" i="1"/>
  <c r="K23" i="1"/>
  <c r="F23" i="1"/>
  <c r="D41" i="7" l="1"/>
  <c r="D42" i="7" s="1"/>
  <c r="M21" i="6"/>
  <c r="M23" i="6" s="1"/>
  <c r="M35" i="9"/>
  <c r="M39" i="9" s="1"/>
  <c r="L23" i="7"/>
  <c r="L35" i="7" s="1"/>
  <c r="C42" i="8"/>
  <c r="P34" i="8"/>
  <c r="P39" i="8" s="1"/>
  <c r="F42" i="9"/>
  <c r="P35" i="10"/>
  <c r="P33" i="10"/>
  <c r="M34" i="10"/>
  <c r="M33" i="10"/>
  <c r="P34" i="10"/>
  <c r="M35" i="10"/>
  <c r="C42" i="9"/>
  <c r="O35" i="7"/>
  <c r="P21" i="7"/>
  <c r="E41" i="7"/>
  <c r="E42" i="7" s="1"/>
  <c r="F37" i="7" s="1"/>
  <c r="B42" i="6"/>
  <c r="C33" i="6" s="1"/>
  <c r="M21" i="7"/>
  <c r="D42" i="6"/>
  <c r="B41" i="7"/>
  <c r="B42" i="7" s="1"/>
  <c r="C40" i="7" s="1"/>
  <c r="G23" i="7"/>
  <c r="H14" i="7" s="1"/>
  <c r="H23" i="6"/>
  <c r="H21" i="6"/>
  <c r="N39" i="6"/>
  <c r="O39" i="6"/>
  <c r="P35" i="6" s="1"/>
  <c r="P23" i="6"/>
  <c r="P22" i="7"/>
  <c r="B40" i="7"/>
  <c r="L39" i="6"/>
  <c r="M34" i="6" s="1"/>
  <c r="E42" i="6"/>
  <c r="F40" i="6" s="1"/>
  <c r="F34" i="6"/>
  <c r="F38" i="6"/>
  <c r="F35" i="6"/>
  <c r="F39" i="6"/>
  <c r="F36" i="7"/>
  <c r="F38" i="7"/>
  <c r="I23" i="7"/>
  <c r="N34" i="7" s="1"/>
  <c r="N39" i="7" s="1"/>
  <c r="J23" i="7"/>
  <c r="K21" i="7" s="1"/>
  <c r="C40" i="6"/>
  <c r="H22" i="7" l="1"/>
  <c r="M22" i="7"/>
  <c r="M23" i="7" s="1"/>
  <c r="H20" i="7"/>
  <c r="L34" i="7"/>
  <c r="M39" i="10"/>
  <c r="P39" i="10"/>
  <c r="P23" i="7"/>
  <c r="C41" i="6"/>
  <c r="C42" i="6" s="1"/>
  <c r="P34" i="6"/>
  <c r="P39" i="6" s="1"/>
  <c r="F41" i="6"/>
  <c r="H16" i="7"/>
  <c r="H15" i="7"/>
  <c r="H21" i="7"/>
  <c r="C41" i="7"/>
  <c r="F33" i="6"/>
  <c r="F39" i="7"/>
  <c r="M35" i="6"/>
  <c r="M39" i="6" s="1"/>
  <c r="F35" i="7"/>
  <c r="F33" i="7"/>
  <c r="F40" i="7"/>
  <c r="F34" i="7"/>
  <c r="F41" i="7"/>
  <c r="K17" i="7"/>
  <c r="K19" i="7"/>
  <c r="K18" i="7"/>
  <c r="K14" i="7"/>
  <c r="O34" i="7"/>
  <c r="K15" i="7"/>
  <c r="K20" i="7"/>
  <c r="K22" i="7"/>
  <c r="K16" i="7"/>
  <c r="C33" i="7"/>
  <c r="C34" i="7"/>
  <c r="C35" i="7"/>
  <c r="C39" i="7"/>
  <c r="L39" i="7"/>
  <c r="M34" i="7" s="1"/>
  <c r="H23" i="7" l="1"/>
  <c r="F42" i="6"/>
  <c r="F42" i="7"/>
  <c r="K23" i="7"/>
  <c r="O39" i="7"/>
  <c r="P34" i="7" s="1"/>
  <c r="M35" i="7"/>
  <c r="M33" i="7"/>
  <c r="M39" i="7" s="1"/>
  <c r="C42" i="7"/>
  <c r="P35" i="7" l="1"/>
  <c r="P33" i="7"/>
  <c r="P39" i="7" l="1"/>
</calcChain>
</file>

<file path=xl/sharedStrings.xml><?xml version="1.0" encoding="utf-8"?>
<sst xmlns="http://schemas.openxmlformats.org/spreadsheetml/2006/main" count="698" uniqueCount="53">
  <si>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</si>
  <si>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</si>
  <si>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</si>
  <si>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</si>
  <si>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</si>
  <si>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</si>
  <si>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</si>
  <si>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</si>
  <si>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</si>
  <si>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</si>
  <si>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</si>
  <si>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</si>
  <si>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</si>
  <si>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</si>
  <si>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</si>
  <si>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</si>
  <si>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</si>
  <si>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</si>
  <si>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</si>
  <si>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</si>
  <si>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</si>
  <si>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</si>
  <si>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</si>
  <si>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</si>
  <si>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</si>
  <si>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</si>
  <si>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</si>
  <si>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</si>
  <si>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</si>
  <si>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</si>
  <si>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</si>
  <si>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</si>
  <si>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</si>
  <si>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</si>
  <si>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</si>
  <si>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</si>
  <si>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publicarà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Trimestralment, però, s'informarà de la despesa efectuada. 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</si>
  <si>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</si>
  <si>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r>
      <t xml:space="preserve">PRIMER TRIMESTRE:     </t>
    </r>
    <r>
      <rPr>
        <b/>
        <i/>
        <sz val="12"/>
        <color theme="1"/>
        <rFont val="Arial"/>
        <family val="2"/>
      </rPr>
      <t>1 de gener a 31 de març de 2018</t>
    </r>
  </si>
  <si>
    <t>1 de gener a 31 de març de 2018</t>
  </si>
  <si>
    <t>1 d'abril a 30 de juny de 2018</t>
  </si>
  <si>
    <t>1 de juliol a 30 de setembre de 2018</t>
  </si>
  <si>
    <t>1 d'octubre a 31 de desembre de 2018</t>
  </si>
  <si>
    <t>ANY 2018</t>
  </si>
  <si>
    <t>1 de gener a 31 de desembre de 2018</t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</si>
  <si>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</si>
  <si>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</si>
  <si>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</si>
  <si>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</si>
  <si>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>FUNDACIO MUSEU PICASSO DE BARCELONA</t>
  </si>
  <si>
    <t xml:space="preserve">QUART TRIMESTRE:     </t>
  </si>
  <si>
    <t/>
  </si>
  <si>
    <t xml:space="preserve">PRIMER TRIMESTRE: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</si>
</sst>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3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2" borderId="17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>
      <alignment horizontal="center" vertical="center"/>
    </xf>
    <xf numFmtId="10" fontId="3" fillId="0" borderId="41" xfId="0" applyNumberFormat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38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10" fontId="4" fillId="0" borderId="5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0" fontId="15" fillId="0" borderId="28" xfId="0" quotePrefix="1" applyFont="1" applyBorder="1" applyAlignment="1">
      <alignment horizontal="center" vertical="center" wrapText="1"/>
    </xf>
    <xf numFmtId="0" fontId="0" fillId="2" borderId="0" xfId="0" applyFill="1" applyAlignment="1" applyProtection="1">
      <alignment horizontal="left" vertical="center"/>
      <protection locked="0"/>
    </xf>
    <xf numFmtId="10" fontId="4" fillId="0" borderId="6" xfId="1" applyNumberFormat="1" applyFont="1" applyBorder="1" applyAlignment="1">
      <alignment horizontal="center" vertical="center"/>
    </xf>
    <xf numFmtId="10" fontId="3" fillId="0" borderId="39" xfId="1" applyNumberFormat="1" applyFont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vertical="center" wrapText="1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10" fontId="3" fillId="0" borderId="39" xfId="0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0"/>
          <c:order val="0"/>
          <c:tx>
            <c:strRef>
              <c:f>'2018 - CONTRACTACIÓ ANUAL'!$L$32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0.18563005368672875"/>
                  <c:y val="-2.82049903458606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794914332463491"/>
                  <c:y val="-6.16236247056674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4231161760118929E-3"/>
                  <c:y val="-7.30067369889209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3.9826334793178937E-2"/>
                  <c:y val="6.775662073365170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1357580549603865E-2"/>
                  <c:y val="-6.58452866388031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417715493772051"/>
                  <c:y val="-1.9099760326957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2.416254805052169E-2"/>
                  <c:y val="-1.2820512820512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ANUAL'!$J$33:$K$38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ANUAL'!$L$33:$L$38</c:f>
              <c:numCache>
                <c:formatCode>#,##0</c:formatCode>
                <c:ptCount val="6"/>
                <c:pt idx="0">
                  <c:v>1</c:v>
                </c:pt>
                <c:pt idx="1">
                  <c:v>378</c:v>
                </c:pt>
                <c:pt idx="2">
                  <c:v>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6632455127623047"/>
          <c:y val="0.11440238239450838"/>
          <c:w val="0.3336754920852763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overlay val="1"/>
    </c:title>
    <c:autoTitleDeleted val="0"/>
    <c:view3D>
      <c:rotX val="30"/>
      <c:rotY val="7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924642929467411E-2"/>
          <c:y val="9.3269129820310923E-2"/>
          <c:w val="0.56934383202099736"/>
          <c:h val="0.89038481728245511"/>
        </c:manualLayout>
      </c:layout>
      <c:pie3DChart>
        <c:varyColors val="1"/>
        <c:ser>
          <c:idx val="2"/>
          <c:order val="0"/>
          <c:tx>
            <c:strRef>
              <c:f>'2018 - CONTRACTACIÓ ANUAL'!$E$32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20205521918529398"/>
                  <c:y val="4.9977095224494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1.5672014673663731E-3"/>
                  <c:y val="-7.735095803207668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2.7809116664055882E-2"/>
                  <c:y val="-0.1032417913096844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9.8215758304547707E-2"/>
                  <c:y val="-1.62480165339356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3.2229313079935172E-2"/>
                  <c:y val="-7.22256629729461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5.9020590472411885E-2"/>
                  <c:y val="-7.01739200538965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9.0771558245083206E-2"/>
                  <c:y val="-5.12820512820513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ANUAL'!$A$33:$A$41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</c:strCache>
            </c:strRef>
          </c:cat>
          <c:val>
            <c:numRef>
              <c:f>'2018 - CONTRACTACIÓ ANUAL'!$E$33:$E$41</c:f>
              <c:numCache>
                <c:formatCode>#,##0.00\ "€"</c:formatCode>
                <c:ptCount val="9"/>
                <c:pt idx="0">
                  <c:v>2098601.87</c:v>
                </c:pt>
                <c:pt idx="1">
                  <c:v>49548.41</c:v>
                </c:pt>
                <c:pt idx="2">
                  <c:v>19360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49641.66</c:v>
                </c:pt>
                <c:pt idx="7">
                  <c:v>2291368.38</c:v>
                </c:pt>
                <c:pt idx="8">
                  <c:v>578663.92000000004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720458325425868"/>
          <c:y val="0.14231021377998793"/>
          <c:w val="0.33994872793085312"/>
          <c:h val="0.85419344879673376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16516434484151019"/>
          <c:w val="0.58091279776189431"/>
          <c:h val="0.78355360387643858"/>
        </c:manualLayout>
      </c:layout>
      <c:pie3DChart>
        <c:varyColors val="1"/>
        <c:ser>
          <c:idx val="4"/>
          <c:order val="0"/>
          <c:tx>
            <c:strRef>
              <c:f>'2018 - CONTRACTACIÓ ANUAL'!$L$32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0.11661065592396209"/>
                  <c:y val="1.449749308040347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6599126741188247"/>
                  <c:y val="2.05445862811209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8.9912116521079721E-2"/>
                  <c:y val="-3.48303327393639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4.0222704683113113E-3"/>
                  <c:y val="-3.03390315071041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4043935215942646"/>
                  <c:y val="-6.0115657649726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ANUAL'!$J$33:$K$38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ANUAL'!$L$33:$L$38</c:f>
              <c:numCache>
                <c:formatCode>#,##0</c:formatCode>
                <c:ptCount val="6"/>
                <c:pt idx="0">
                  <c:v>1</c:v>
                </c:pt>
                <c:pt idx="1">
                  <c:v>378</c:v>
                </c:pt>
                <c:pt idx="2">
                  <c:v>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688126706564715E-2"/>
          <c:y val="0.12739212839431013"/>
          <c:w val="0.56282344652211569"/>
          <c:h val="0.84977795795461819"/>
        </c:manualLayout>
      </c:layout>
      <c:pie3DChart>
        <c:varyColors val="1"/>
        <c:ser>
          <c:idx val="4"/>
          <c:order val="0"/>
          <c:tx>
            <c:strRef>
              <c:f>'2018 - CONTRACTACIÓ ANUAL'!$O$32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8.7727278306576562E-2"/>
                  <c:y val="5.32604633781763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13469246319311798"/>
                  <c:y val="-7.24408119967211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1.3255245682927819E-2"/>
                  <c:y val="-6.478615169487439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0.19395548522390046"/>
                  <c:y val="-8.105230483629875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'2018 - CONTRACTACIÓ ANUAL'!$J$33:$K$38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Administratius especials</c:v>
                </c:pt>
                <c:pt idx="5">
                  <c:v>Privats de l'Administració</c:v>
                </c:pt>
              </c:strCache>
            </c:strRef>
          </c:cat>
          <c:val>
            <c:numRef>
              <c:f>'2018 - CONTRACTACIÓ ANUAL'!$O$33:$O$38</c:f>
              <c:numCache>
                <c:formatCode>#,##0.00\ "€"</c:formatCode>
                <c:ptCount val="6"/>
                <c:pt idx="0">
                  <c:v>41433.9</c:v>
                </c:pt>
                <c:pt idx="1">
                  <c:v>4603266.5000000009</c:v>
                </c:pt>
                <c:pt idx="2">
                  <c:v>442483.84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933863927504913"/>
          <c:y val="0.15565754806128018"/>
          <c:w val="0.30066114926545312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138113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1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138113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1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138113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5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406399</xdr:colOff>
      <xdr:row>24</xdr:row>
      <xdr:rowOff>355600</xdr:rowOff>
    </xdr:from>
    <xdr:to>
      <xdr:col>24</xdr:col>
      <xdr:colOff>295240</xdr:colOff>
      <xdr:row>33</xdr:row>
      <xdr:rowOff>234717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762000</xdr:colOff>
      <xdr:row>24</xdr:row>
      <xdr:rowOff>355600</xdr:rowOff>
    </xdr:from>
    <xdr:to>
      <xdr:col>29</xdr:col>
      <xdr:colOff>1115281</xdr:colOff>
      <xdr:row>33</xdr:row>
      <xdr:rowOff>253065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366557</xdr:colOff>
      <xdr:row>34</xdr:row>
      <xdr:rowOff>1992</xdr:rowOff>
    </xdr:from>
    <xdr:to>
      <xdr:col>24</xdr:col>
      <xdr:colOff>325458</xdr:colOff>
      <xdr:row>42</xdr:row>
      <xdr:rowOff>132711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778934</xdr:colOff>
      <xdr:row>34</xdr:row>
      <xdr:rowOff>33867</xdr:rowOff>
    </xdr:from>
    <xdr:to>
      <xdr:col>29</xdr:col>
      <xdr:colOff>1208470</xdr:colOff>
      <xdr:row>42</xdr:row>
      <xdr:rowOff>135227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opLeftCell="A13" zoomScale="80" zoomScaleNormal="80" workbookViewId="0">
      <selection activeCell="B21" sqref="B21:P22"/>
    </sheetView>
  </sheetViews>
  <sheetFormatPr defaultColWidth="9.109375" defaultRowHeight="14.4" x14ac:dyDescent="0.3"/>
  <cols>
    <col min="1" max="1" width="26.109375" style="3" customWidth="1"/>
    <col min="2" max="2" width="11.44140625" style="5" customWidth="1"/>
    <col min="3" max="3" width="10.554687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109375" style="3" customWidth="1"/>
    <col min="8" max="8" width="10.88671875" style="5" customWidth="1"/>
    <col min="9" max="9" width="17.44140625" style="3" customWidth="1"/>
    <col min="10" max="10" width="20" style="3" customWidth="1"/>
    <col min="11" max="11" width="11.44140625" style="3" customWidth="1"/>
    <col min="12" max="12" width="10.88671875" style="3" customWidth="1"/>
    <col min="13" max="13" width="10.5546875" style="3" customWidth="1"/>
    <col min="14" max="14" width="18.88671875" style="5" customWidth="1"/>
    <col min="15" max="15" width="19.554687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554687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44140625" style="3" customWidth="1"/>
    <col min="26" max="26" width="9.554687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3">
      <c r="B4" s="4"/>
      <c r="H4" s="4"/>
      <c r="N4" s="4"/>
    </row>
    <row r="5" spans="1:31" s="2" customFormat="1" x14ac:dyDescent="0.3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3">
      <c r="A7" s="1"/>
      <c r="B7" s="4"/>
      <c r="H7" s="4"/>
      <c r="N7" s="4"/>
    </row>
    <row r="8" spans="1:31" s="2" customFormat="1" ht="24.75" customHeight="1" x14ac:dyDescent="0.3">
      <c r="A8" s="7" t="s">
        <v>38</v>
      </c>
      <c r="B8" s="77" t="s">
        <v>39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35">
      <c r="A9" s="7" t="s">
        <v>11</v>
      </c>
      <c r="B9" s="78" t="s">
        <v>49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2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 thickBot="1" x14ac:dyDescent="0.35">
      <c r="A11" s="2"/>
      <c r="B11" s="142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</row>
    <row r="12" spans="1:31" ht="30" customHeight="1" thickBot="1" x14ac:dyDescent="0.35">
      <c r="A12" s="177" t="s">
        <v>10</v>
      </c>
      <c r="B12" s="145" t="s">
        <v>3</v>
      </c>
      <c r="C12" s="146"/>
      <c r="D12" s="146"/>
      <c r="E12" s="146"/>
      <c r="F12" s="147"/>
      <c r="G12" s="148" t="s">
        <v>1</v>
      </c>
      <c r="H12" s="149"/>
      <c r="I12" s="149"/>
      <c r="J12" s="149"/>
      <c r="K12" s="150"/>
      <c r="L12" s="163" t="s">
        <v>2</v>
      </c>
      <c r="M12" s="164"/>
      <c r="N12" s="164"/>
      <c r="O12" s="164"/>
      <c r="P12" s="164"/>
      <c r="Q12" s="151" t="s">
        <v>34</v>
      </c>
      <c r="R12" s="152"/>
      <c r="S12" s="152"/>
      <c r="T12" s="152"/>
      <c r="U12" s="153"/>
      <c r="V12" s="154" t="s">
        <v>4</v>
      </c>
      <c r="W12" s="155"/>
      <c r="X12" s="155"/>
      <c r="Y12" s="155"/>
      <c r="Z12" s="156"/>
      <c r="AA12" s="157" t="s">
        <v>5</v>
      </c>
      <c r="AB12" s="158"/>
      <c r="AC12" s="158"/>
      <c r="AD12" s="158"/>
      <c r="AE12" s="159"/>
    </row>
    <row r="13" spans="1:31" ht="39" customHeight="1" thickBot="1" x14ac:dyDescent="0.35">
      <c r="A13" s="178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0" si="0">IF(B14,B14/$B$23,"")</f>
        <v/>
      </c>
      <c r="D14" s="31"/>
      <c r="E14" s="32"/>
      <c r="F14" s="54" t="str">
        <f t="shared" ref="F14:F20" si="1">IF(E14,E14/$E$23,"")</f>
        <v/>
      </c>
      <c r="G14" s="28"/>
      <c r="H14" s="53" t="str">
        <f t="shared" ref="H14:H20" si="2">IF(G14,G14/$G$23,"")</f>
        <v/>
      </c>
      <c r="I14" s="31"/>
      <c r="J14" s="32"/>
      <c r="K14" s="54" t="str">
        <f t="shared" ref="K14:K20" si="3">IF(J14,J14/$J$23,"")</f>
        <v/>
      </c>
      <c r="L14" s="28"/>
      <c r="M14" s="53" t="str">
        <f t="shared" ref="M14:M20" si="4">IF(L14,L14/$L$23,"")</f>
        <v/>
      </c>
      <c r="N14" s="31"/>
      <c r="O14" s="32"/>
      <c r="P14" s="54" t="str">
        <f t="shared" ref="P14:P20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5">
      <c r="A21" s="60" t="s">
        <v>29</v>
      </c>
      <c r="B21" s="29">
        <v>1</v>
      </c>
      <c r="C21" s="53">
        <v>1</v>
      </c>
      <c r="D21" s="33">
        <v>34242.89</v>
      </c>
      <c r="E21" s="34">
        <v>41433.9</v>
      </c>
      <c r="F21" s="54">
        <v>1</v>
      </c>
      <c r="G21" s="29">
        <v>68</v>
      </c>
      <c r="H21" s="53">
        <v>1</v>
      </c>
      <c r="I21" s="33">
        <v>667383.32999999996</v>
      </c>
      <c r="J21" s="34">
        <v>977115.94</v>
      </c>
      <c r="K21" s="54">
        <v>1</v>
      </c>
      <c r="L21" s="29">
        <v>7</v>
      </c>
      <c r="M21" s="53">
        <v>1</v>
      </c>
      <c r="N21" s="33">
        <v>101028.21</v>
      </c>
      <c r="O21" s="34">
        <v>122244.13</v>
      </c>
      <c r="P21" s="54">
        <v>1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9.9" customHeight="1" x14ac:dyDescent="0.3">
      <c r="A22" s="61" t="s">
        <v>35</v>
      </c>
      <c r="B22" s="29"/>
      <c r="C22" s="53"/>
      <c r="D22" s="33"/>
      <c r="E22" s="34"/>
      <c r="F22" s="54"/>
      <c r="G22" s="29"/>
      <c r="H22" s="53"/>
      <c r="I22" s="33">
        <v>93394.27</v>
      </c>
      <c r="J22" s="34">
        <v>113007.07</v>
      </c>
      <c r="K22" s="54"/>
      <c r="L22" s="29"/>
      <c r="M22" s="53"/>
      <c r="N22" s="33">
        <v>7473.35</v>
      </c>
      <c r="O22" s="34">
        <v>9042.75</v>
      </c>
      <c r="P22" s="54"/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3" customHeight="1" thickBot="1" x14ac:dyDescent="0.3">
      <c r="A23" s="16" t="s">
        <v>0</v>
      </c>
      <c r="B23" s="24">
        <f t="shared" ref="B23:AE23" si="12">SUM(B14:B22)</f>
        <v>1</v>
      </c>
      <c r="C23" s="25">
        <f t="shared" si="12"/>
        <v>1</v>
      </c>
      <c r="D23" s="35">
        <f t="shared" si="12"/>
        <v>34242.89</v>
      </c>
      <c r="E23" s="35">
        <f t="shared" si="12"/>
        <v>41433.9</v>
      </c>
      <c r="F23" s="26">
        <f t="shared" si="12"/>
        <v>1</v>
      </c>
      <c r="G23" s="24">
        <f t="shared" si="12"/>
        <v>68</v>
      </c>
      <c r="H23" s="25">
        <f t="shared" si="12"/>
        <v>1</v>
      </c>
      <c r="I23" s="35">
        <f t="shared" si="12"/>
        <v>760777.6</v>
      </c>
      <c r="J23" s="35">
        <f t="shared" si="12"/>
        <v>1090123.01</v>
      </c>
      <c r="K23" s="26">
        <f t="shared" si="12"/>
        <v>1</v>
      </c>
      <c r="L23" s="24">
        <f>SUM(L14:L22)</f>
        <v>7</v>
      </c>
      <c r="M23" s="25">
        <f t="shared" si="12"/>
        <v>1</v>
      </c>
      <c r="N23" s="35">
        <f t="shared" si="12"/>
        <v>108501.56000000001</v>
      </c>
      <c r="O23" s="35">
        <f t="shared" si="12"/>
        <v>131286.88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5" customHeight="1" x14ac:dyDescent="0.25">
      <c r="B24" s="4"/>
      <c r="H24" s="4"/>
      <c r="N24" s="4"/>
    </row>
    <row r="25" spans="1:31" s="67" customFormat="1" ht="48" customHeight="1" x14ac:dyDescent="0.3">
      <c r="A25" s="183" t="s">
        <v>36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65" customHeight="1" x14ac:dyDescent="0.3">
      <c r="A26" s="179" t="s">
        <v>37</v>
      </c>
      <c r="B26" s="179"/>
      <c r="C26" s="179"/>
      <c r="D26" s="179"/>
      <c r="E26" s="179"/>
      <c r="F26" s="179"/>
      <c r="G26" s="179"/>
      <c r="H26" s="179"/>
      <c r="I26" s="68"/>
      <c r="J26" s="68"/>
      <c r="K26" s="68"/>
      <c r="L26" s="59"/>
      <c r="M26" s="65"/>
      <c r="N26" s="66"/>
      <c r="O26" s="66"/>
      <c r="P26" s="68"/>
      <c r="Q26" s="68"/>
      <c r="R26" s="5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5" x14ac:dyDescent="0.25">
      <c r="A27" s="59"/>
      <c r="B27" s="59"/>
      <c r="C27" s="59"/>
      <c r="D27" s="59"/>
      <c r="E27" s="59"/>
      <c r="F27" s="59"/>
      <c r="G27" s="69"/>
      <c r="H27" s="69"/>
      <c r="I27" s="68"/>
      <c r="J27" s="68"/>
      <c r="K27" s="68"/>
      <c r="L27" s="59"/>
      <c r="M27" s="65"/>
      <c r="N27" s="66"/>
      <c r="O27" s="66"/>
      <c r="P27" s="68"/>
      <c r="Q27" s="68"/>
      <c r="R27" s="5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65" customHeight="1" x14ac:dyDescent="0.25">
      <c r="A28" s="59"/>
      <c r="B28" s="59"/>
      <c r="C28" s="59"/>
      <c r="D28" s="59"/>
      <c r="E28" s="59"/>
      <c r="F28" s="59"/>
      <c r="G28" s="69"/>
      <c r="H28" s="69"/>
      <c r="I28" s="68"/>
      <c r="J28" s="68"/>
      <c r="K28" s="68"/>
      <c r="L28" s="59"/>
      <c r="M28" s="65"/>
      <c r="N28" s="66"/>
      <c r="O28" s="66"/>
      <c r="P28" s="68"/>
      <c r="Q28" s="68"/>
      <c r="R28" s="5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">
      <c r="A29" s="59"/>
      <c r="B29" s="59"/>
      <c r="C29" s="59"/>
      <c r="D29" s="59"/>
      <c r="E29" s="59"/>
      <c r="F29" s="59"/>
      <c r="G29" s="69"/>
      <c r="H29" s="69"/>
      <c r="I29" s="68"/>
      <c r="J29" s="68"/>
      <c r="K29" s="68"/>
      <c r="L29" s="59"/>
      <c r="M29" s="65"/>
      <c r="N29" s="66"/>
      <c r="O29" s="66"/>
      <c r="P29" s="68"/>
      <c r="Q29" s="68"/>
      <c r="R29" s="59"/>
      <c r="S29" s="66"/>
      <c r="T29" s="66"/>
      <c r="U29" s="66"/>
      <c r="V29" s="68"/>
      <c r="W29" s="68"/>
      <c r="X29" s="59"/>
      <c r="Y29" s="67"/>
      <c r="Z29" s="67"/>
      <c r="AA29" s="67"/>
      <c r="AB29" s="67"/>
      <c r="AC29" s="68"/>
      <c r="AD29" s="68"/>
      <c r="AE29" s="59"/>
    </row>
    <row r="30" spans="1:31" s="72" customFormat="1" ht="18" customHeight="1" x14ac:dyDescent="0.3">
      <c r="A30" s="160" t="s">
        <v>10</v>
      </c>
      <c r="B30" s="165" t="s">
        <v>17</v>
      </c>
      <c r="C30" s="166"/>
      <c r="D30" s="166"/>
      <c r="E30" s="166"/>
      <c r="F30" s="167"/>
      <c r="G30" s="2"/>
      <c r="J30" s="171" t="s">
        <v>15</v>
      </c>
      <c r="K30" s="172"/>
      <c r="L30" s="165" t="s">
        <v>16</v>
      </c>
      <c r="M30" s="166"/>
      <c r="N30" s="166"/>
      <c r="O30" s="166"/>
      <c r="P30" s="167"/>
      <c r="Q30" s="68"/>
      <c r="R30" s="59"/>
      <c r="S30" s="66"/>
      <c r="T30" s="66"/>
      <c r="U30" s="66"/>
      <c r="V30" s="68"/>
      <c r="W30" s="68"/>
      <c r="X30" s="59"/>
      <c r="AC30" s="68"/>
      <c r="AD30" s="68"/>
      <c r="AE30" s="59"/>
    </row>
    <row r="31" spans="1:31" s="72" customFormat="1" ht="18" customHeight="1" thickBot="1" x14ac:dyDescent="0.35">
      <c r="A31" s="161"/>
      <c r="B31" s="180"/>
      <c r="C31" s="181"/>
      <c r="D31" s="181"/>
      <c r="E31" s="181"/>
      <c r="F31" s="182"/>
      <c r="G31" s="2"/>
      <c r="J31" s="173"/>
      <c r="K31" s="174"/>
      <c r="L31" s="168"/>
      <c r="M31" s="169"/>
      <c r="N31" s="169"/>
      <c r="O31" s="169"/>
      <c r="P31" s="170"/>
      <c r="Q31" s="68"/>
      <c r="R31" s="59"/>
      <c r="S31" s="66"/>
      <c r="T31" s="66"/>
      <c r="U31" s="66"/>
      <c r="V31" s="68"/>
      <c r="W31" s="68"/>
      <c r="X31" s="59"/>
      <c r="AC31" s="68"/>
      <c r="AD31" s="68"/>
      <c r="AE31" s="59"/>
    </row>
    <row r="32" spans="1:31" s="2" customFormat="1" ht="47.4" customHeight="1" thickBot="1" x14ac:dyDescent="0.35">
      <c r="A32" s="162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75"/>
      <c r="K32" s="176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" customHeight="1" x14ac:dyDescent="0.3">
      <c r="A33" s="13" t="s">
        <v>25</v>
      </c>
      <c r="B33" s="42">
        <f t="shared" ref="B33:B41" si="13">B14+G14+L14+Q14+V14+AA14</f>
        <v>0</v>
      </c>
      <c r="C33" s="37" t="str">
        <f t="shared" ref="C33:C41" si="14">IF(B33,B33/$B$42,"")</f>
        <v/>
      </c>
      <c r="D33" s="43">
        <f t="shared" ref="D33:E38" si="15">D14+I14+N14+S14+X14+AC14</f>
        <v>0</v>
      </c>
      <c r="E33" s="44">
        <f t="shared" si="15"/>
        <v>0</v>
      </c>
      <c r="F33" s="54" t="str">
        <f t="shared" ref="F33:F41" si="16">IF(E33,E33/$E$42,"")</f>
        <v/>
      </c>
      <c r="J33" s="140" t="s">
        <v>3</v>
      </c>
      <c r="K33" s="141"/>
      <c r="L33" s="17">
        <f>B23</f>
        <v>1</v>
      </c>
      <c r="M33" s="37">
        <f>IF(L33,L33/$L$39,"")</f>
        <v>1.3157894736842105E-2</v>
      </c>
      <c r="N33" s="40">
        <f>D23</f>
        <v>34242.89</v>
      </c>
      <c r="O33" s="40">
        <f>E23</f>
        <v>41433.9</v>
      </c>
      <c r="P33" s="57">
        <f>IF(O33,O33/$O$39,"")</f>
        <v>3.2809996238727199E-2</v>
      </c>
    </row>
    <row r="34" spans="1:33" s="2" customFormat="1" ht="30" customHeight="1" x14ac:dyDescent="0.3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36" t="s">
        <v>1</v>
      </c>
      <c r="K34" s="137"/>
      <c r="L34" s="6">
        <f>G23</f>
        <v>68</v>
      </c>
      <c r="M34" s="37">
        <f t="shared" ref="M34:M38" si="17">IF(L34,L34/$L$39,"")</f>
        <v>0.89473684210526316</v>
      </c>
      <c r="N34" s="41">
        <f>I23</f>
        <v>760777.6</v>
      </c>
      <c r="O34" s="41">
        <f>J23</f>
        <v>1090123.01</v>
      </c>
      <c r="P34" s="57">
        <f t="shared" ref="P34:P38" si="18">IF(O34,O34/$O$39,"")</f>
        <v>0.86322870542840457</v>
      </c>
    </row>
    <row r="35" spans="1:33" ht="30" customHeight="1" x14ac:dyDescent="0.3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36" t="s">
        <v>2</v>
      </c>
      <c r="K35" s="137"/>
      <c r="L35" s="6">
        <f>L23</f>
        <v>7</v>
      </c>
      <c r="M35" s="37">
        <f t="shared" si="17"/>
        <v>9.2105263157894732E-2</v>
      </c>
      <c r="N35" s="41">
        <f>N23</f>
        <v>108501.56000000001</v>
      </c>
      <c r="O35" s="41">
        <f>O23</f>
        <v>131286.88</v>
      </c>
      <c r="P35" s="57">
        <f t="shared" si="18"/>
        <v>0.10396129833286823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" customHeight="1" x14ac:dyDescent="0.3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36" t="s">
        <v>34</v>
      </c>
      <c r="K36" s="137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" customHeight="1" x14ac:dyDescent="0.3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36" t="s">
        <v>4</v>
      </c>
      <c r="K37" s="137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customHeight="1" x14ac:dyDescent="0.3">
      <c r="A38" s="15" t="s">
        <v>33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36" t="s">
        <v>5</v>
      </c>
      <c r="K38" s="137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customHeight="1" thickBot="1" x14ac:dyDescent="0.35">
      <c r="A39" s="15" t="s">
        <v>28</v>
      </c>
      <c r="B39" s="45">
        <f t="shared" si="13"/>
        <v>0</v>
      </c>
      <c r="C39" s="37" t="str">
        <f t="shared" si="14"/>
        <v/>
      </c>
      <c r="D39" s="46">
        <f>D20+I20+N20+S20+X20+AC20</f>
        <v>0</v>
      </c>
      <c r="E39" s="74">
        <f>E20+J20+O20+T20+Y20+AD20</f>
        <v>0</v>
      </c>
      <c r="F39" s="54" t="str">
        <f t="shared" si="16"/>
        <v/>
      </c>
      <c r="G39" s="2"/>
      <c r="J39" s="138" t="s">
        <v>0</v>
      </c>
      <c r="K39" s="139"/>
      <c r="L39" s="11">
        <f>SUM(L33:L38)</f>
        <v>76</v>
      </c>
      <c r="M39" s="25">
        <f t="shared" ref="M39:P39" si="19">SUM(M33:M38)</f>
        <v>1</v>
      </c>
      <c r="N39" s="38">
        <f t="shared" si="19"/>
        <v>903522.05</v>
      </c>
      <c r="O39" s="39">
        <f t="shared" si="19"/>
        <v>1262843.79</v>
      </c>
      <c r="P39" s="58">
        <f t="shared" si="19"/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customHeight="1" x14ac:dyDescent="0.3">
      <c r="A40" s="60" t="s">
        <v>29</v>
      </c>
      <c r="B40" s="45">
        <f t="shared" si="13"/>
        <v>76</v>
      </c>
      <c r="C40" s="37">
        <f t="shared" si="14"/>
        <v>1</v>
      </c>
      <c r="D40" s="46">
        <f>D21+I21+N21+S21+X21+AC21</f>
        <v>802654.42999999993</v>
      </c>
      <c r="E40" s="74">
        <f>E21+J21+O21+T21+Y21+AD21</f>
        <v>1140793.97</v>
      </c>
      <c r="F40" s="54">
        <f t="shared" si="16"/>
        <v>0.90335319303427064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" customHeight="1" x14ac:dyDescent="0.3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100867.62000000001</v>
      </c>
      <c r="E41" s="47">
        <f>E22+J22+O22+T22+Y22+AD22</f>
        <v>122049.82</v>
      </c>
      <c r="F41" s="54">
        <f t="shared" si="16"/>
        <v>9.6646806965729318E-2</v>
      </c>
      <c r="G41" s="69"/>
      <c r="H41" s="69"/>
      <c r="I41" s="68"/>
      <c r="J41" s="68"/>
      <c r="K41" s="68"/>
      <c r="L41" s="59"/>
      <c r="M41" s="65"/>
      <c r="N41" s="66"/>
      <c r="O41" s="66"/>
      <c r="P41" s="68"/>
      <c r="Q41" s="68"/>
      <c r="R41" s="59"/>
      <c r="S41" s="66"/>
      <c r="T41" s="66"/>
      <c r="U41" s="66"/>
      <c r="V41" s="68"/>
      <c r="W41" s="68"/>
      <c r="X41" s="59"/>
      <c r="Y41" s="67"/>
      <c r="Z41" s="67"/>
      <c r="AA41" s="67"/>
      <c r="AB41" s="67"/>
      <c r="AC41" s="68"/>
      <c r="AD41" s="68"/>
      <c r="AE41" s="59"/>
    </row>
    <row r="42" spans="1:33" s="71" customFormat="1" ht="30" customHeight="1" thickBot="1" x14ac:dyDescent="0.35">
      <c r="A42" s="10" t="s">
        <v>0</v>
      </c>
      <c r="B42" s="49">
        <f>SUM(B33:B41)</f>
        <v>76</v>
      </c>
      <c r="C42" s="50">
        <f>SUM(C33:C41)</f>
        <v>1</v>
      </c>
      <c r="D42" s="51">
        <f>SUM(D33:D41)</f>
        <v>903522.04999999993</v>
      </c>
      <c r="E42" s="51">
        <f>SUM(E33:E41)</f>
        <v>1262843.79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59"/>
      <c r="Y42" s="67"/>
      <c r="Z42" s="67"/>
      <c r="AA42" s="67"/>
      <c r="AB42" s="67"/>
      <c r="AC42" s="68"/>
      <c r="AD42" s="68"/>
      <c r="AE42" s="59"/>
    </row>
    <row r="43" spans="1:33" ht="36" customHeight="1" x14ac:dyDescent="0.3">
      <c r="A43" s="59"/>
      <c r="B43" s="59"/>
      <c r="C43" s="59"/>
      <c r="D43" s="59"/>
      <c r="E43" s="59"/>
      <c r="F43" s="59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2:21" s="2" customFormat="1" x14ac:dyDescent="0.3">
      <c r="B97" s="4"/>
      <c r="H97" s="4"/>
      <c r="N97" s="4"/>
    </row>
    <row r="98" spans="2:21" s="2" customFormat="1" x14ac:dyDescent="0.3">
      <c r="B98" s="4"/>
      <c r="H98" s="4"/>
      <c r="N98" s="4"/>
    </row>
    <row r="99" spans="2:21" s="2" customFormat="1" x14ac:dyDescent="0.3">
      <c r="B99" s="4"/>
      <c r="H99" s="4"/>
      <c r="N99" s="4"/>
    </row>
    <row r="100" spans="2:21" s="2" customFormat="1" x14ac:dyDescent="0.3">
      <c r="B100" s="4"/>
      <c r="H100" s="4"/>
      <c r="N100" s="4"/>
    </row>
    <row r="101" spans="2:21" s="2" customFormat="1" x14ac:dyDescent="0.3">
      <c r="B101" s="4"/>
      <c r="H101" s="4"/>
      <c r="N101" s="4"/>
    </row>
    <row r="102" spans="2:21" s="2" customFormat="1" x14ac:dyDescent="0.3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3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3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A30:A32"/>
    <mergeCell ref="L12:P12"/>
    <mergeCell ref="L30:P31"/>
    <mergeCell ref="J30:K32"/>
    <mergeCell ref="A12:A13"/>
    <mergeCell ref="A26:H26"/>
    <mergeCell ref="B30:F31"/>
    <mergeCell ref="A25:Q25"/>
    <mergeCell ref="B11:AE11"/>
    <mergeCell ref="B12:F12"/>
    <mergeCell ref="G12:K12"/>
    <mergeCell ref="Q12:U12"/>
    <mergeCell ref="V12:Z12"/>
    <mergeCell ref="AA12:AE12"/>
    <mergeCell ref="J38:K38"/>
    <mergeCell ref="J39:K39"/>
    <mergeCell ref="J33:K33"/>
    <mergeCell ref="J34:K34"/>
    <mergeCell ref="J35:K35"/>
    <mergeCell ref="J36:K36"/>
    <mergeCell ref="J37:K37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F20 F14:F18" unlockedFormula="1"/>
    <ignoredError sqref="M33:M38 C38:C41 C33:C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opLeftCell="A34" zoomScale="80" zoomScaleNormal="80" workbookViewId="0">
      <selection activeCell="B20" sqref="B20:P22"/>
    </sheetView>
  </sheetViews>
  <sheetFormatPr defaultColWidth="9.109375" defaultRowHeight="14.4" x14ac:dyDescent="0.3"/>
  <cols>
    <col min="1" max="1" width="26.109375" style="3" customWidth="1"/>
    <col min="2" max="2" width="11" style="5" customWidth="1"/>
    <col min="3" max="3" width="10.554687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109375" style="3" customWidth="1"/>
    <col min="8" max="8" width="10.88671875" style="5" customWidth="1"/>
    <col min="9" max="9" width="17.44140625" style="3" customWidth="1"/>
    <col min="10" max="10" width="20" style="3" customWidth="1"/>
    <col min="11" max="11" width="11.44140625" style="3" customWidth="1"/>
    <col min="12" max="12" width="10.88671875" style="3" customWidth="1"/>
    <col min="13" max="13" width="10.5546875" style="3" customWidth="1"/>
    <col min="14" max="14" width="18.88671875" style="5" customWidth="1"/>
    <col min="15" max="15" width="19.554687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554687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44140625" style="3" customWidth="1"/>
    <col min="26" max="26" width="9.554687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3">
      <c r="B4" s="4"/>
      <c r="H4" s="4"/>
      <c r="N4" s="4"/>
    </row>
    <row r="5" spans="1:31" s="2" customFormat="1" x14ac:dyDescent="0.3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3">
      <c r="A7" s="1"/>
      <c r="B7" s="4"/>
      <c r="H7" s="4"/>
      <c r="N7" s="4"/>
    </row>
    <row r="8" spans="1:31" s="2" customFormat="1" ht="24.75" customHeight="1" x14ac:dyDescent="0.35">
      <c r="A8" s="7" t="s">
        <v>47</v>
      </c>
      <c r="B8" s="77" t="s">
        <v>40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35">
      <c r="A9" s="7" t="s">
        <v>11</v>
      </c>
      <c r="B9" s="78" t="s">
        <v>49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2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 thickBot="1" x14ac:dyDescent="0.35">
      <c r="A11" s="2"/>
      <c r="B11" s="142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</row>
    <row r="12" spans="1:31" ht="30" customHeight="1" thickBot="1" x14ac:dyDescent="0.35">
      <c r="A12" s="177" t="s">
        <v>10</v>
      </c>
      <c r="B12" s="145" t="s">
        <v>3</v>
      </c>
      <c r="C12" s="146"/>
      <c r="D12" s="146"/>
      <c r="E12" s="146"/>
      <c r="F12" s="147"/>
      <c r="G12" s="148" t="s">
        <v>1</v>
      </c>
      <c r="H12" s="149"/>
      <c r="I12" s="149"/>
      <c r="J12" s="149"/>
      <c r="K12" s="150"/>
      <c r="L12" s="163" t="s">
        <v>2</v>
      </c>
      <c r="M12" s="164"/>
      <c r="N12" s="164"/>
      <c r="O12" s="164"/>
      <c r="P12" s="164"/>
      <c r="Q12" s="151" t="s">
        <v>34</v>
      </c>
      <c r="R12" s="152"/>
      <c r="S12" s="152"/>
      <c r="T12" s="152"/>
      <c r="U12" s="153"/>
      <c r="V12" s="154" t="s">
        <v>4</v>
      </c>
      <c r="W12" s="155"/>
      <c r="X12" s="155"/>
      <c r="Y12" s="155"/>
      <c r="Z12" s="156"/>
      <c r="AA12" s="157" t="s">
        <v>5</v>
      </c>
      <c r="AB12" s="158"/>
      <c r="AC12" s="158"/>
      <c r="AD12" s="158"/>
      <c r="AE12" s="159"/>
    </row>
    <row r="13" spans="1:31" ht="39" customHeight="1" thickBot="1" x14ac:dyDescent="0.35">
      <c r="A13" s="178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19" si="0">IF(B14,B14/$B$23,"")</f>
        <v/>
      </c>
      <c r="D14" s="31"/>
      <c r="E14" s="32"/>
      <c r="F14" s="54" t="str">
        <f t="shared" ref="F14:F19" si="1">IF(E14,E14/$E$23,"")</f>
        <v/>
      </c>
      <c r="G14" s="28"/>
      <c r="H14" s="53" t="str">
        <f t="shared" ref="H14:H19" si="2">IF(G14,G14/$G$23,"")</f>
        <v/>
      </c>
      <c r="I14" s="31"/>
      <c r="J14" s="32"/>
      <c r="K14" s="54" t="str">
        <f t="shared" ref="K14:K19" si="3">IF(J14,J14/$J$23,"")</f>
        <v/>
      </c>
      <c r="L14" s="28"/>
      <c r="M14" s="53" t="str">
        <f t="shared" ref="M14:M19" si="4">IF(L14,L14/$L$23,"")</f>
        <v/>
      </c>
      <c r="N14" s="31"/>
      <c r="O14" s="32"/>
      <c r="P14" s="54" t="str">
        <f t="shared" ref="P14:P19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3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5">
      <c r="A20" s="15" t="s">
        <v>28</v>
      </c>
      <c r="B20" s="29"/>
      <c r="C20" s="53" t="s">
        <v>51</v>
      </c>
      <c r="D20" s="33"/>
      <c r="E20" s="34"/>
      <c r="F20" s="54" t="s">
        <v>51</v>
      </c>
      <c r="G20" s="29">
        <v>1</v>
      </c>
      <c r="H20" s="53">
        <v>1.2345679012345678E-2</v>
      </c>
      <c r="I20" s="33">
        <v>4359.5</v>
      </c>
      <c r="J20" s="34">
        <v>5275</v>
      </c>
      <c r="K20" s="54">
        <v>8.3031149793010815E-3</v>
      </c>
      <c r="L20" s="29"/>
      <c r="M20" s="53" t="s">
        <v>51</v>
      </c>
      <c r="N20" s="33"/>
      <c r="O20" s="34"/>
      <c r="P20" s="54" t="s">
        <v>51</v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5">
      <c r="A21" s="60" t="s">
        <v>29</v>
      </c>
      <c r="B21" s="29"/>
      <c r="C21" s="53" t="s">
        <v>51</v>
      </c>
      <c r="D21" s="33"/>
      <c r="E21" s="34"/>
      <c r="F21" s="54" t="s">
        <v>51</v>
      </c>
      <c r="G21" s="29">
        <v>80</v>
      </c>
      <c r="H21" s="53">
        <v>0.98765432098765427</v>
      </c>
      <c r="I21" s="33">
        <v>405828.8</v>
      </c>
      <c r="J21" s="34">
        <v>491052.85</v>
      </c>
      <c r="K21" s="54">
        <v>0.77294185297886009</v>
      </c>
      <c r="L21" s="29">
        <v>10</v>
      </c>
      <c r="M21" s="53">
        <v>1</v>
      </c>
      <c r="N21" s="33">
        <v>32506.61</v>
      </c>
      <c r="O21" s="34">
        <v>39333</v>
      </c>
      <c r="P21" s="54">
        <v>0.50593987016615372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9.9" customHeight="1" x14ac:dyDescent="0.3">
      <c r="A22" s="61" t="s">
        <v>35</v>
      </c>
      <c r="B22" s="29"/>
      <c r="C22" s="53" t="s">
        <v>51</v>
      </c>
      <c r="D22" s="33"/>
      <c r="E22" s="34"/>
      <c r="F22" s="54" t="s">
        <v>51</v>
      </c>
      <c r="G22" s="29"/>
      <c r="H22" s="53" t="s">
        <v>51</v>
      </c>
      <c r="I22" s="33">
        <v>114856.11</v>
      </c>
      <c r="J22" s="34">
        <v>138975.89000000001</v>
      </c>
      <c r="K22" s="54">
        <v>0.21875503204183877</v>
      </c>
      <c r="L22" s="29"/>
      <c r="M22" s="53" t="s">
        <v>51</v>
      </c>
      <c r="N22" s="33">
        <v>31743.34</v>
      </c>
      <c r="O22" s="34">
        <v>38409.440000000002</v>
      </c>
      <c r="P22" s="54">
        <v>0.49406012983384623</v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3" customHeight="1" thickBot="1" x14ac:dyDescent="0.35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81</v>
      </c>
      <c r="H23" s="25">
        <f t="shared" si="12"/>
        <v>1</v>
      </c>
      <c r="I23" s="35">
        <f t="shared" si="12"/>
        <v>525044.41</v>
      </c>
      <c r="J23" s="35">
        <f t="shared" si="12"/>
        <v>635303.74</v>
      </c>
      <c r="K23" s="26">
        <f t="shared" si="12"/>
        <v>0.99999999999999989</v>
      </c>
      <c r="L23" s="24">
        <f>SUM(L14:L22)</f>
        <v>10</v>
      </c>
      <c r="M23" s="25">
        <f t="shared" si="12"/>
        <v>1</v>
      </c>
      <c r="N23" s="35">
        <f t="shared" si="12"/>
        <v>64249.95</v>
      </c>
      <c r="O23" s="35">
        <f t="shared" si="12"/>
        <v>77742.44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5" customHeight="1" x14ac:dyDescent="0.3">
      <c r="B24" s="4"/>
      <c r="H24" s="4"/>
      <c r="N24" s="4"/>
    </row>
    <row r="25" spans="1:31" s="67" customFormat="1" ht="48" customHeight="1" x14ac:dyDescent="0.3">
      <c r="A25" s="183" t="s">
        <v>36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65" customHeight="1" x14ac:dyDescent="0.3">
      <c r="A26" s="179" t="s">
        <v>37</v>
      </c>
      <c r="B26" s="179"/>
      <c r="C26" s="179"/>
      <c r="D26" s="179"/>
      <c r="E26" s="179"/>
      <c r="F26" s="179"/>
      <c r="G26" s="179"/>
      <c r="H26" s="179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3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65" customHeight="1" x14ac:dyDescent="0.3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4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3">
      <c r="A30" s="160" t="s">
        <v>10</v>
      </c>
      <c r="B30" s="165" t="s">
        <v>17</v>
      </c>
      <c r="C30" s="166"/>
      <c r="D30" s="166"/>
      <c r="E30" s="166"/>
      <c r="F30" s="167"/>
      <c r="G30" s="2"/>
      <c r="J30" s="171" t="s">
        <v>15</v>
      </c>
      <c r="K30" s="172"/>
      <c r="L30" s="165" t="s">
        <v>16</v>
      </c>
      <c r="M30" s="166"/>
      <c r="N30" s="166"/>
      <c r="O30" s="166"/>
      <c r="P30" s="167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5">
      <c r="A31" s="161"/>
      <c r="B31" s="180"/>
      <c r="C31" s="181"/>
      <c r="D31" s="181"/>
      <c r="E31" s="181"/>
      <c r="F31" s="182"/>
      <c r="G31" s="2"/>
      <c r="J31" s="173"/>
      <c r="K31" s="174"/>
      <c r="L31" s="168"/>
      <c r="M31" s="169"/>
      <c r="N31" s="169"/>
      <c r="O31" s="169"/>
      <c r="P31" s="170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5">
      <c r="A32" s="162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75"/>
      <c r="K32" s="176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" customHeight="1" x14ac:dyDescent="0.35">
      <c r="A33" s="13" t="s">
        <v>25</v>
      </c>
      <c r="B33" s="42">
        <f t="shared" ref="B33:B41" si="13">B14+G14+L14+Q14+V14+AA14</f>
        <v>0</v>
      </c>
      <c r="C33" s="37" t="str">
        <f t="shared" ref="C33:C41" si="14">IF(B33,B33/$B$42,"")</f>
        <v/>
      </c>
      <c r="D33" s="43">
        <f t="shared" ref="D33:E38" si="15">D14+I14+N14+S14+X14+AC14</f>
        <v>0</v>
      </c>
      <c r="E33" s="44">
        <f t="shared" si="15"/>
        <v>0</v>
      </c>
      <c r="F33" s="54" t="str">
        <f t="shared" ref="F33:F41" si="16">IF(E33,E33/$E$42,"")</f>
        <v/>
      </c>
      <c r="J33" s="140" t="s">
        <v>3</v>
      </c>
      <c r="K33" s="141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" customHeight="1" x14ac:dyDescent="0.35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36" t="s">
        <v>1</v>
      </c>
      <c r="K34" s="137"/>
      <c r="L34" s="6">
        <f>G23</f>
        <v>81</v>
      </c>
      <c r="M34" s="37">
        <f t="shared" ref="M34:M38" si="17">IF(L34,L34/$L$39,"")</f>
        <v>0.89010989010989006</v>
      </c>
      <c r="N34" s="41">
        <f>I23</f>
        <v>525044.41</v>
      </c>
      <c r="O34" s="41">
        <f>J23</f>
        <v>635303.74</v>
      </c>
      <c r="P34" s="57">
        <f t="shared" ref="P34:P38" si="18">IF(O34,O34/$O$39,"")</f>
        <v>0.89097138140477805</v>
      </c>
    </row>
    <row r="35" spans="1:33" ht="30" customHeight="1" x14ac:dyDescent="0.35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36" t="s">
        <v>2</v>
      </c>
      <c r="K35" s="137"/>
      <c r="L35" s="6">
        <f>L23</f>
        <v>10</v>
      </c>
      <c r="M35" s="37">
        <f t="shared" si="17"/>
        <v>0.10989010989010989</v>
      </c>
      <c r="N35" s="41">
        <f>N23</f>
        <v>64249.95</v>
      </c>
      <c r="O35" s="41">
        <f>O23</f>
        <v>77742.44</v>
      </c>
      <c r="P35" s="57">
        <f t="shared" si="18"/>
        <v>0.10902861859522199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" customHeight="1" x14ac:dyDescent="0.35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36" t="s">
        <v>34</v>
      </c>
      <c r="K36" s="137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" customHeight="1" x14ac:dyDescent="0.3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36" t="s">
        <v>4</v>
      </c>
      <c r="K37" s="137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customHeight="1" x14ac:dyDescent="0.3">
      <c r="A38" s="15" t="s">
        <v>33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36" t="s">
        <v>5</v>
      </c>
      <c r="K38" s="137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customHeight="1" thickBot="1" x14ac:dyDescent="0.4">
      <c r="A39" s="15" t="s">
        <v>28</v>
      </c>
      <c r="B39" s="45">
        <f t="shared" si="13"/>
        <v>1</v>
      </c>
      <c r="C39" s="37">
        <f t="shared" si="14"/>
        <v>1.098901098901099E-2</v>
      </c>
      <c r="D39" s="46">
        <f>D20+I20+N20+S20+X20+AC20</f>
        <v>4359.5</v>
      </c>
      <c r="E39" s="74">
        <f>E20+J20+O20+T20+Y20+AD20</f>
        <v>5275</v>
      </c>
      <c r="F39" s="54">
        <f t="shared" si="16"/>
        <v>7.3978378230705908E-3</v>
      </c>
      <c r="G39" s="2"/>
      <c r="J39" s="138" t="s">
        <v>0</v>
      </c>
      <c r="K39" s="139"/>
      <c r="L39" s="11">
        <f>SUM(L33:L38)</f>
        <v>91</v>
      </c>
      <c r="M39" s="25">
        <f t="shared" ref="M39:P39" si="19">SUM(M33:M38)</f>
        <v>1</v>
      </c>
      <c r="N39" s="38">
        <f t="shared" si="19"/>
        <v>589294.36</v>
      </c>
      <c r="O39" s="39">
        <f t="shared" si="19"/>
        <v>713046.17999999993</v>
      </c>
      <c r="P39" s="58">
        <f t="shared" si="19"/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customHeight="1" x14ac:dyDescent="0.35">
      <c r="A40" s="60" t="s">
        <v>29</v>
      </c>
      <c r="B40" s="45">
        <f t="shared" si="13"/>
        <v>90</v>
      </c>
      <c r="C40" s="37">
        <f t="shared" si="14"/>
        <v>0.98901098901098905</v>
      </c>
      <c r="D40" s="46">
        <f>D21+I21+N21+S21+X21+AC21</f>
        <v>438335.41</v>
      </c>
      <c r="E40" s="74">
        <f>E21+J21+O21+T21+Y21+AD21</f>
        <v>530385.85</v>
      </c>
      <c r="F40" s="54">
        <f t="shared" si="16"/>
        <v>0.74383099563060562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" customHeight="1" x14ac:dyDescent="0.3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146599.45000000001</v>
      </c>
      <c r="E41" s="47">
        <f>E22+J22+O22+T22+Y22+AD22</f>
        <v>177385.33000000002</v>
      </c>
      <c r="F41" s="54">
        <f t="shared" si="16"/>
        <v>0.24877116654632386</v>
      </c>
      <c r="G41" s="69"/>
      <c r="H41" s="69"/>
      <c r="I41" s="68"/>
      <c r="J41" s="68"/>
      <c r="K41" s="68"/>
      <c r="L41" s="79"/>
      <c r="M41" s="65"/>
      <c r="N41" s="66"/>
      <c r="O41" s="66"/>
      <c r="P41" s="68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" customHeight="1" thickBot="1" x14ac:dyDescent="0.4">
      <c r="A42" s="10" t="s">
        <v>0</v>
      </c>
      <c r="B42" s="49">
        <f>SUM(B33:B41)</f>
        <v>91</v>
      </c>
      <c r="C42" s="50">
        <f>SUM(C33:C41)</f>
        <v>1</v>
      </c>
      <c r="D42" s="51">
        <f>SUM(D33:D41)</f>
        <v>589294.36</v>
      </c>
      <c r="E42" s="51">
        <f>SUM(E33:E41)</f>
        <v>713046.17999999993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79"/>
      <c r="Y42" s="67"/>
      <c r="Z42" s="67"/>
      <c r="AA42" s="67"/>
      <c r="AB42" s="67"/>
      <c r="AC42" s="68"/>
      <c r="AD42" s="68"/>
      <c r="AE42" s="79"/>
    </row>
    <row r="43" spans="1:33" ht="36" customHeight="1" x14ac:dyDescent="0.35">
      <c r="A43" s="79"/>
      <c r="B43" s="79"/>
      <c r="C43" s="79"/>
      <c r="D43" s="79"/>
      <c r="E43" s="79"/>
      <c r="F43" s="79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35">
      <c r="B44" s="4"/>
      <c r="H44" s="4"/>
      <c r="N44" s="4"/>
    </row>
    <row r="45" spans="1:33" s="2" customFormat="1" x14ac:dyDescent="0.35">
      <c r="B45" s="4"/>
      <c r="H45" s="4"/>
      <c r="N45" s="4"/>
    </row>
    <row r="46" spans="1:33" s="2" customFormat="1" ht="15" x14ac:dyDescent="0.25">
      <c r="B46" s="4"/>
      <c r="H46" s="4"/>
      <c r="N46" s="4"/>
    </row>
    <row r="47" spans="1:33" s="2" customFormat="1" ht="15" x14ac:dyDescent="0.25">
      <c r="B47" s="4"/>
      <c r="H47" s="4"/>
      <c r="N47" s="4"/>
    </row>
    <row r="48" spans="1:33" s="2" customFormat="1" ht="15" x14ac:dyDescent="0.25">
      <c r="B48" s="4"/>
      <c r="H48" s="4"/>
      <c r="N48" s="4"/>
    </row>
    <row r="49" spans="2:14" s="2" customFormat="1" ht="15" x14ac:dyDescent="0.25">
      <c r="B49" s="4"/>
      <c r="H49" s="4"/>
      <c r="N49" s="4"/>
    </row>
    <row r="50" spans="2:14" s="2" customFormat="1" ht="15" x14ac:dyDescent="0.25">
      <c r="B50" s="4"/>
      <c r="H50" s="4"/>
      <c r="N50" s="4"/>
    </row>
    <row r="51" spans="2:14" s="2" customFormat="1" ht="15" x14ac:dyDescent="0.25">
      <c r="B51" s="4"/>
      <c r="H51" s="4"/>
      <c r="N51" s="4"/>
    </row>
    <row r="52" spans="2:14" s="2" customFormat="1" ht="15" x14ac:dyDescent="0.25">
      <c r="B52" s="4"/>
      <c r="H52" s="4"/>
      <c r="N52" s="4"/>
    </row>
    <row r="53" spans="2:14" s="2" customFormat="1" ht="15" x14ac:dyDescent="0.25">
      <c r="B53" s="4"/>
      <c r="H53" s="4"/>
      <c r="N53" s="4"/>
    </row>
    <row r="54" spans="2:14" s="2" customFormat="1" ht="15" x14ac:dyDescent="0.25">
      <c r="B54" s="4"/>
      <c r="H54" s="4"/>
      <c r="N54" s="4"/>
    </row>
    <row r="55" spans="2:14" s="2" customFormat="1" ht="15" x14ac:dyDescent="0.25">
      <c r="B55" s="4"/>
      <c r="H55" s="4"/>
      <c r="N55" s="4"/>
    </row>
    <row r="56" spans="2:14" s="2" customFormat="1" ht="15" x14ac:dyDescent="0.25">
      <c r="B56" s="4"/>
      <c r="H56" s="4"/>
      <c r="N56" s="4"/>
    </row>
    <row r="57" spans="2:14" s="2" customFormat="1" ht="15" x14ac:dyDescent="0.25">
      <c r="B57" s="4"/>
      <c r="H57" s="4"/>
      <c r="N57" s="4"/>
    </row>
    <row r="58" spans="2:14" s="2" customFormat="1" ht="15" x14ac:dyDescent="0.25">
      <c r="B58" s="4"/>
      <c r="H58" s="4"/>
      <c r="N58" s="4"/>
    </row>
    <row r="59" spans="2:14" s="2" customFormat="1" ht="15" x14ac:dyDescent="0.25">
      <c r="B59" s="4"/>
      <c r="H59" s="4"/>
      <c r="N59" s="4"/>
    </row>
    <row r="60" spans="2:14" s="2" customFormat="1" ht="15" x14ac:dyDescent="0.25">
      <c r="B60" s="4"/>
      <c r="H60" s="4"/>
      <c r="N60" s="4"/>
    </row>
    <row r="61" spans="2:14" s="2" customFormat="1" ht="15" x14ac:dyDescent="0.25">
      <c r="B61" s="4"/>
      <c r="H61" s="4"/>
      <c r="N61" s="4"/>
    </row>
    <row r="62" spans="2:14" s="2" customFormat="1" ht="15" x14ac:dyDescent="0.25">
      <c r="B62" s="4"/>
      <c r="H62" s="4"/>
      <c r="N62" s="4"/>
    </row>
    <row r="63" spans="2:14" s="2" customFormat="1" ht="15" x14ac:dyDescent="0.25">
      <c r="B63" s="4"/>
      <c r="H63" s="4"/>
      <c r="N63" s="4"/>
    </row>
    <row r="64" spans="2:14" s="2" customFormat="1" ht="15" x14ac:dyDescent="0.25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2:21" s="2" customFormat="1" x14ac:dyDescent="0.3">
      <c r="B97" s="4"/>
      <c r="H97" s="4"/>
      <c r="N97" s="4"/>
    </row>
    <row r="98" spans="2:21" s="2" customFormat="1" x14ac:dyDescent="0.3">
      <c r="B98" s="4"/>
      <c r="H98" s="4"/>
      <c r="N98" s="4"/>
    </row>
    <row r="99" spans="2:21" s="2" customFormat="1" x14ac:dyDescent="0.3">
      <c r="B99" s="4"/>
      <c r="H99" s="4"/>
      <c r="N99" s="4"/>
    </row>
    <row r="100" spans="2:21" s="2" customFormat="1" x14ac:dyDescent="0.3">
      <c r="B100" s="4"/>
      <c r="H100" s="4"/>
      <c r="N100" s="4"/>
    </row>
    <row r="101" spans="2:21" s="2" customFormat="1" x14ac:dyDescent="0.3">
      <c r="B101" s="4"/>
      <c r="H101" s="4"/>
      <c r="N101" s="4"/>
    </row>
    <row r="102" spans="2:21" s="2" customFormat="1" x14ac:dyDescent="0.3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3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3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3:C41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opLeftCell="A28" zoomScale="80" zoomScaleNormal="80" workbookViewId="0">
      <selection activeCell="B9" sqref="B9"/>
    </sheetView>
  </sheetViews>
  <sheetFormatPr defaultColWidth="9.109375" defaultRowHeight="14.4" x14ac:dyDescent="0.3"/>
  <cols>
    <col min="1" max="1" width="26.109375" style="3" customWidth="1"/>
    <col min="2" max="2" width="10.88671875" style="5" customWidth="1"/>
    <col min="3" max="3" width="10.554687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109375" style="3" customWidth="1"/>
    <col min="8" max="8" width="10.88671875" style="5" customWidth="1"/>
    <col min="9" max="9" width="17.44140625" style="3" customWidth="1"/>
    <col min="10" max="10" width="20" style="3" customWidth="1"/>
    <col min="11" max="11" width="11.44140625" style="3" customWidth="1"/>
    <col min="12" max="12" width="11" style="3" customWidth="1"/>
    <col min="13" max="13" width="10.5546875" style="3" customWidth="1"/>
    <col min="14" max="14" width="18.88671875" style="5" customWidth="1"/>
    <col min="15" max="15" width="19.554687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554687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44140625" style="3" customWidth="1"/>
    <col min="26" max="26" width="9.554687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3">
      <c r="B4" s="4"/>
      <c r="H4" s="4"/>
      <c r="N4" s="4"/>
    </row>
    <row r="5" spans="1:31" s="2" customFormat="1" x14ac:dyDescent="0.3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3">
      <c r="A7" s="1"/>
      <c r="B7" s="4"/>
      <c r="H7" s="4"/>
      <c r="N7" s="4"/>
    </row>
    <row r="8" spans="1:31" s="2" customFormat="1" ht="24.75" customHeight="1" x14ac:dyDescent="0.35">
      <c r="A8" s="7" t="s">
        <v>48</v>
      </c>
      <c r="B8" s="77" t="s">
        <v>41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49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2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 thickBot="1" x14ac:dyDescent="0.35">
      <c r="A11" s="2"/>
      <c r="B11" s="142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</row>
    <row r="12" spans="1:31" ht="30" customHeight="1" thickBot="1" x14ac:dyDescent="0.35">
      <c r="A12" s="177" t="s">
        <v>10</v>
      </c>
      <c r="B12" s="145" t="s">
        <v>3</v>
      </c>
      <c r="C12" s="146"/>
      <c r="D12" s="146"/>
      <c r="E12" s="146"/>
      <c r="F12" s="147"/>
      <c r="G12" s="148" t="s">
        <v>1</v>
      </c>
      <c r="H12" s="149"/>
      <c r="I12" s="149"/>
      <c r="J12" s="149"/>
      <c r="K12" s="150"/>
      <c r="L12" s="163" t="s">
        <v>2</v>
      </c>
      <c r="M12" s="164"/>
      <c r="N12" s="164"/>
      <c r="O12" s="164"/>
      <c r="P12" s="164"/>
      <c r="Q12" s="151" t="s">
        <v>34</v>
      </c>
      <c r="R12" s="152"/>
      <c r="S12" s="152"/>
      <c r="T12" s="152"/>
      <c r="U12" s="153"/>
      <c r="V12" s="154" t="s">
        <v>4</v>
      </c>
      <c r="W12" s="155"/>
      <c r="X12" s="155"/>
      <c r="Y12" s="155"/>
      <c r="Z12" s="156"/>
      <c r="AA12" s="157" t="s">
        <v>5</v>
      </c>
      <c r="AB12" s="158"/>
      <c r="AC12" s="158"/>
      <c r="AD12" s="158"/>
      <c r="AE12" s="159"/>
    </row>
    <row r="13" spans="1:31" ht="39" customHeight="1" thickBot="1" x14ac:dyDescent="0.35">
      <c r="A13" s="178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3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>
        <v>1</v>
      </c>
      <c r="H14" s="53">
        <f t="shared" ref="H14:H22" si="2">IF(G14,G14/$G$23,"")</f>
        <v>2.2222222222222223E-2</v>
      </c>
      <c r="I14" s="31">
        <f>284034.05+71793.95</f>
        <v>355828</v>
      </c>
      <c r="J14" s="32">
        <f>343681.2+86870.68</f>
        <v>430551.88</v>
      </c>
      <c r="K14" s="54">
        <f t="shared" ref="K14:K22" si="3">IF(J14,J14/$J$23,"")</f>
        <v>0.5224114948033175</v>
      </c>
      <c r="L14" s="28"/>
      <c r="M14" s="53" t="str">
        <f t="shared" ref="M14:M22" si="4">IF(L14,L14/$L$23,"")</f>
        <v/>
      </c>
      <c r="N14" s="31"/>
      <c r="O14" s="32"/>
      <c r="P14" s="54" t="str">
        <f t="shared" ref="P14:P22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3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>
        <v>1</v>
      </c>
      <c r="H15" s="53">
        <f t="shared" si="2"/>
        <v>2.2222222222222223E-2</v>
      </c>
      <c r="I15" s="33">
        <v>40949.01</v>
      </c>
      <c r="J15" s="34">
        <v>49548.41</v>
      </c>
      <c r="K15" s="54">
        <f t="shared" si="3"/>
        <v>6.0119721073399204E-2</v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3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>
        <v>1</v>
      </c>
      <c r="H16" s="53">
        <f t="shared" si="2"/>
        <v>2.2222222222222223E-2</v>
      </c>
      <c r="I16" s="33">
        <v>16000</v>
      </c>
      <c r="J16" s="34">
        <v>19360</v>
      </c>
      <c r="K16" s="54">
        <f t="shared" si="3"/>
        <v>2.3490517656994614E-2</v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3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3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3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>
        <v>1</v>
      </c>
      <c r="H20" s="53">
        <f t="shared" si="2"/>
        <v>2.2222222222222223E-2</v>
      </c>
      <c r="I20" s="33">
        <v>36666.660000000003</v>
      </c>
      <c r="J20" s="34">
        <v>44366.66</v>
      </c>
      <c r="K20" s="54">
        <f t="shared" si="3"/>
        <v>5.3832428208258093E-2</v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35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29">
        <v>41</v>
      </c>
      <c r="H21" s="53">
        <f t="shared" si="2"/>
        <v>0.91111111111111109</v>
      </c>
      <c r="I21" s="33">
        <v>198929.58</v>
      </c>
      <c r="J21" s="34">
        <v>240704.79</v>
      </c>
      <c r="K21" s="54">
        <f t="shared" si="3"/>
        <v>0.29205992353399696</v>
      </c>
      <c r="L21" s="29">
        <v>9</v>
      </c>
      <c r="M21" s="53">
        <f t="shared" si="4"/>
        <v>1</v>
      </c>
      <c r="N21" s="33">
        <v>60242.11</v>
      </c>
      <c r="O21" s="34">
        <v>72892.95</v>
      </c>
      <c r="P21" s="54">
        <f t="shared" si="5"/>
        <v>0.86646032059992906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9.9" customHeight="1" x14ac:dyDescent="0.3">
      <c r="A22" s="61" t="s">
        <v>35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29"/>
      <c r="H22" s="53" t="str">
        <f t="shared" si="2"/>
        <v/>
      </c>
      <c r="I22" s="33">
        <v>32752.560000000001</v>
      </c>
      <c r="J22" s="34">
        <v>39630.6</v>
      </c>
      <c r="K22" s="54">
        <f t="shared" si="3"/>
        <v>4.8085914724033611E-2</v>
      </c>
      <c r="L22" s="29"/>
      <c r="M22" s="53" t="str">
        <f t="shared" si="4"/>
        <v/>
      </c>
      <c r="N22" s="33">
        <v>9284.57</v>
      </c>
      <c r="O22" s="34">
        <v>11234.33</v>
      </c>
      <c r="P22" s="54">
        <f t="shared" si="5"/>
        <v>0.13353967940007094</v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3" customHeight="1" thickBot="1" x14ac:dyDescent="0.4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45</v>
      </c>
      <c r="H23" s="25">
        <f t="shared" si="12"/>
        <v>1</v>
      </c>
      <c r="I23" s="35">
        <f t="shared" si="12"/>
        <v>681125.81</v>
      </c>
      <c r="J23" s="35">
        <f t="shared" si="12"/>
        <v>824162.34000000008</v>
      </c>
      <c r="K23" s="26">
        <f t="shared" si="12"/>
        <v>1</v>
      </c>
      <c r="L23" s="24">
        <f>SUM(L14:L22)</f>
        <v>9</v>
      </c>
      <c r="M23" s="25">
        <f t="shared" si="12"/>
        <v>1</v>
      </c>
      <c r="N23" s="35">
        <f t="shared" si="12"/>
        <v>69526.679999999993</v>
      </c>
      <c r="O23" s="35">
        <f t="shared" si="12"/>
        <v>84127.28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5" customHeight="1" x14ac:dyDescent="0.35">
      <c r="B24" s="4"/>
      <c r="H24" s="4"/>
      <c r="N24" s="4"/>
    </row>
    <row r="25" spans="1:31" s="67" customFormat="1" ht="48" customHeight="1" x14ac:dyDescent="0.3">
      <c r="A25" s="183" t="s">
        <v>36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65" customHeight="1" x14ac:dyDescent="0.3">
      <c r="A26" s="179" t="s">
        <v>37</v>
      </c>
      <c r="B26" s="179"/>
      <c r="C26" s="179"/>
      <c r="D26" s="179"/>
      <c r="E26" s="179"/>
      <c r="F26" s="179"/>
      <c r="G26" s="179"/>
      <c r="H26" s="179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35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65" customHeight="1" x14ac:dyDescent="0.35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4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3">
      <c r="A30" s="160" t="s">
        <v>10</v>
      </c>
      <c r="B30" s="165" t="s">
        <v>17</v>
      </c>
      <c r="C30" s="166"/>
      <c r="D30" s="166"/>
      <c r="E30" s="166"/>
      <c r="F30" s="167"/>
      <c r="G30" s="2"/>
      <c r="J30" s="171" t="s">
        <v>15</v>
      </c>
      <c r="K30" s="172"/>
      <c r="L30" s="165" t="s">
        <v>16</v>
      </c>
      <c r="M30" s="166"/>
      <c r="N30" s="166"/>
      <c r="O30" s="166"/>
      <c r="P30" s="167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5">
      <c r="A31" s="161"/>
      <c r="B31" s="180"/>
      <c r="C31" s="181"/>
      <c r="D31" s="181"/>
      <c r="E31" s="181"/>
      <c r="F31" s="182"/>
      <c r="G31" s="2"/>
      <c r="J31" s="173"/>
      <c r="K31" s="174"/>
      <c r="L31" s="168"/>
      <c r="M31" s="169"/>
      <c r="N31" s="169"/>
      <c r="O31" s="169"/>
      <c r="P31" s="170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5">
      <c r="A32" s="162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75"/>
      <c r="K32" s="176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" customHeight="1" x14ac:dyDescent="0.35">
      <c r="A33" s="13" t="s">
        <v>25</v>
      </c>
      <c r="B33" s="42">
        <f t="shared" ref="B33:B41" si="13">B14+G14+L14+Q14+V14+AA14</f>
        <v>1</v>
      </c>
      <c r="C33" s="37">
        <f t="shared" ref="C33:C41" si="14">IF(B33,B33/$B$42,"")</f>
        <v>1.8518518518518517E-2</v>
      </c>
      <c r="D33" s="43">
        <f t="shared" ref="D33:E38" si="15">D14+I14+N14+S14+X14+AC14</f>
        <v>355828</v>
      </c>
      <c r="E33" s="44">
        <f t="shared" si="15"/>
        <v>430551.88</v>
      </c>
      <c r="F33" s="54">
        <f t="shared" ref="F33:F41" si="16">IF(E33,E33/$E$42,"")</f>
        <v>0.47402488206349858</v>
      </c>
      <c r="J33" s="140" t="s">
        <v>3</v>
      </c>
      <c r="K33" s="141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" customHeight="1" x14ac:dyDescent="0.35">
      <c r="A34" s="14" t="s">
        <v>18</v>
      </c>
      <c r="B34" s="45">
        <f t="shared" si="13"/>
        <v>1</v>
      </c>
      <c r="C34" s="37">
        <f t="shared" si="14"/>
        <v>1.8518518518518517E-2</v>
      </c>
      <c r="D34" s="46">
        <f t="shared" si="15"/>
        <v>40949.01</v>
      </c>
      <c r="E34" s="47">
        <f t="shared" si="15"/>
        <v>49548.41</v>
      </c>
      <c r="F34" s="54">
        <f t="shared" si="16"/>
        <v>5.4551333527294958E-2</v>
      </c>
      <c r="J34" s="136" t="s">
        <v>1</v>
      </c>
      <c r="K34" s="137"/>
      <c r="L34" s="6">
        <f>G23</f>
        <v>45</v>
      </c>
      <c r="M34" s="37">
        <f t="shared" ref="M34:M38" si="17">IF(L34,L34/$L$39,"")</f>
        <v>0.83333333333333337</v>
      </c>
      <c r="N34" s="41">
        <f>I23</f>
        <v>681125.81</v>
      </c>
      <c r="O34" s="41">
        <f>J23</f>
        <v>824162.34000000008</v>
      </c>
      <c r="P34" s="57">
        <f t="shared" ref="P34:P38" si="18">IF(O34,O34/$O$39,"")</f>
        <v>0.90737835361368546</v>
      </c>
    </row>
    <row r="35" spans="1:33" ht="30" customHeight="1" x14ac:dyDescent="0.35">
      <c r="A35" s="14" t="s">
        <v>19</v>
      </c>
      <c r="B35" s="45">
        <f t="shared" si="13"/>
        <v>1</v>
      </c>
      <c r="C35" s="37">
        <f t="shared" si="14"/>
        <v>1.8518518518518517E-2</v>
      </c>
      <c r="D35" s="46">
        <f t="shared" si="15"/>
        <v>16000</v>
      </c>
      <c r="E35" s="47">
        <f t="shared" si="15"/>
        <v>19360</v>
      </c>
      <c r="F35" s="54">
        <f t="shared" si="16"/>
        <v>2.1314787237136982E-2</v>
      </c>
      <c r="G35" s="2"/>
      <c r="J35" s="136" t="s">
        <v>2</v>
      </c>
      <c r="K35" s="137"/>
      <c r="L35" s="6">
        <f>L23</f>
        <v>9</v>
      </c>
      <c r="M35" s="37">
        <f t="shared" si="17"/>
        <v>0.16666666666666666</v>
      </c>
      <c r="N35" s="41">
        <f>N23</f>
        <v>69526.679999999993</v>
      </c>
      <c r="O35" s="41">
        <f>O23</f>
        <v>84127.28</v>
      </c>
      <c r="P35" s="57">
        <f t="shared" si="18"/>
        <v>9.2621646386314524E-2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" customHeight="1" x14ac:dyDescent="0.35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36" t="s">
        <v>34</v>
      </c>
      <c r="K36" s="137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" customHeight="1" x14ac:dyDescent="0.3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36" t="s">
        <v>4</v>
      </c>
      <c r="K37" s="137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customHeight="1" x14ac:dyDescent="0.3">
      <c r="A38" s="15" t="s">
        <v>33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36" t="s">
        <v>5</v>
      </c>
      <c r="K38" s="137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customHeight="1" thickBot="1" x14ac:dyDescent="0.4">
      <c r="A39" s="15" t="s">
        <v>28</v>
      </c>
      <c r="B39" s="45">
        <f t="shared" si="13"/>
        <v>1</v>
      </c>
      <c r="C39" s="37">
        <f t="shared" si="14"/>
        <v>1.8518518518518517E-2</v>
      </c>
      <c r="D39" s="46">
        <f>D20+I20+N20+S20+X20+AC20</f>
        <v>36666.660000000003</v>
      </c>
      <c r="E39" s="74">
        <f>E20+J20+O20+T20+Y20+AD20</f>
        <v>44366.66</v>
      </c>
      <c r="F39" s="54">
        <f t="shared" si="16"/>
        <v>4.8846380078636148E-2</v>
      </c>
      <c r="G39" s="2"/>
      <c r="J39" s="138" t="s">
        <v>0</v>
      </c>
      <c r="K39" s="139"/>
      <c r="L39" s="11">
        <f>SUM(L33:L38)</f>
        <v>54</v>
      </c>
      <c r="M39" s="25">
        <f t="shared" ref="M39:P39" si="19">SUM(M33:M38)</f>
        <v>1</v>
      </c>
      <c r="N39" s="38">
        <f t="shared" si="19"/>
        <v>750652.49</v>
      </c>
      <c r="O39" s="39">
        <f t="shared" si="19"/>
        <v>908289.62000000011</v>
      </c>
      <c r="P39" s="58">
        <f t="shared" si="19"/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customHeight="1" x14ac:dyDescent="0.35">
      <c r="A40" s="60" t="s">
        <v>29</v>
      </c>
      <c r="B40" s="45">
        <f t="shared" si="13"/>
        <v>50</v>
      </c>
      <c r="C40" s="37">
        <f t="shared" si="14"/>
        <v>0.92592592592592593</v>
      </c>
      <c r="D40" s="46">
        <f>D21+I21+N21+S21+X21+AC21</f>
        <v>259171.69</v>
      </c>
      <c r="E40" s="74">
        <f>E21+J21+O21+T21+Y21+AD21</f>
        <v>313597.74</v>
      </c>
      <c r="F40" s="54">
        <f t="shared" si="16"/>
        <v>0.34526183399519633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" customHeight="1" x14ac:dyDescent="0.3">
      <c r="A41" s="61" t="s">
        <v>32</v>
      </c>
      <c r="B41" s="45">
        <f t="shared" si="13"/>
        <v>0</v>
      </c>
      <c r="C41" s="37" t="str">
        <f t="shared" si="14"/>
        <v/>
      </c>
      <c r="D41" s="46">
        <f>D22+I22+N22+S22+X22+AC22</f>
        <v>42037.130000000005</v>
      </c>
      <c r="E41" s="47">
        <f>E22+J22+O22+T22+Y22+AD22</f>
        <v>50864.93</v>
      </c>
      <c r="F41" s="54">
        <f t="shared" si="16"/>
        <v>5.6000783098236875E-2</v>
      </c>
      <c r="G41" s="69"/>
      <c r="H41" s="69"/>
      <c r="I41" s="68"/>
      <c r="J41" s="68"/>
      <c r="K41" s="68"/>
      <c r="L41" s="79"/>
      <c r="M41" s="65"/>
      <c r="N41" s="66"/>
      <c r="O41" s="66"/>
      <c r="P41" s="68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" customHeight="1" thickBot="1" x14ac:dyDescent="0.3">
      <c r="A42" s="10" t="s">
        <v>0</v>
      </c>
      <c r="B42" s="49">
        <f>SUM(B33:B41)</f>
        <v>54</v>
      </c>
      <c r="C42" s="50">
        <f>SUM(C33:C41)</f>
        <v>1</v>
      </c>
      <c r="D42" s="51">
        <f>SUM(D33:D41)</f>
        <v>750652.49000000011</v>
      </c>
      <c r="E42" s="51">
        <f>SUM(E33:E41)</f>
        <v>908289.62000000011</v>
      </c>
      <c r="F42" s="52">
        <f>SUM(F33:F41)</f>
        <v>0.99999999999999989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79"/>
      <c r="Y42" s="67"/>
      <c r="Z42" s="67"/>
      <c r="AA42" s="67"/>
      <c r="AB42" s="67"/>
      <c r="AC42" s="68"/>
      <c r="AD42" s="68"/>
      <c r="AE42" s="79"/>
    </row>
    <row r="43" spans="1:33" ht="36" customHeight="1" x14ac:dyDescent="0.25">
      <c r="A43" s="79"/>
      <c r="B43" s="79"/>
      <c r="C43" s="79"/>
      <c r="D43" s="79"/>
      <c r="E43" s="79"/>
      <c r="F43" s="79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25">
      <c r="B44" s="4"/>
      <c r="H44" s="4"/>
      <c r="N44" s="4"/>
    </row>
    <row r="45" spans="1:33" s="2" customFormat="1" ht="15" x14ac:dyDescent="0.25">
      <c r="B45" s="4"/>
      <c r="H45" s="4"/>
      <c r="N45" s="4"/>
    </row>
    <row r="46" spans="1:33" s="2" customFormat="1" ht="15" x14ac:dyDescent="0.25">
      <c r="B46" s="4"/>
      <c r="H46" s="4"/>
      <c r="N46" s="4"/>
    </row>
    <row r="47" spans="1:33" s="2" customFormat="1" ht="15" x14ac:dyDescent="0.25">
      <c r="B47" s="4"/>
      <c r="H47" s="4"/>
      <c r="N47" s="4"/>
    </row>
    <row r="48" spans="1:33" s="2" customFormat="1" ht="15" x14ac:dyDescent="0.25">
      <c r="B48" s="4"/>
      <c r="H48" s="4"/>
      <c r="N48" s="4"/>
    </row>
    <row r="49" spans="2:14" s="2" customFormat="1" ht="15" x14ac:dyDescent="0.25">
      <c r="B49" s="4"/>
      <c r="H49" s="4"/>
      <c r="N49" s="4"/>
    </row>
    <row r="50" spans="2:14" s="2" customFormat="1" ht="15" x14ac:dyDescent="0.25">
      <c r="B50" s="4"/>
      <c r="H50" s="4"/>
      <c r="N50" s="4"/>
    </row>
    <row r="51" spans="2:14" s="2" customFormat="1" ht="15" x14ac:dyDescent="0.25">
      <c r="B51" s="4"/>
      <c r="H51" s="4"/>
      <c r="N51" s="4"/>
    </row>
    <row r="52" spans="2:14" s="2" customFormat="1" ht="15" x14ac:dyDescent="0.25">
      <c r="B52" s="4"/>
      <c r="H52" s="4"/>
      <c r="N52" s="4"/>
    </row>
    <row r="53" spans="2:14" s="2" customFormat="1" ht="15" x14ac:dyDescent="0.25">
      <c r="B53" s="4"/>
      <c r="H53" s="4"/>
      <c r="N53" s="4"/>
    </row>
    <row r="54" spans="2:14" s="2" customFormat="1" ht="15" x14ac:dyDescent="0.25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2:21" s="2" customFormat="1" x14ac:dyDescent="0.3">
      <c r="B97" s="4"/>
      <c r="H97" s="4"/>
      <c r="N97" s="4"/>
    </row>
    <row r="98" spans="2:21" s="2" customFormat="1" x14ac:dyDescent="0.3">
      <c r="B98" s="4"/>
      <c r="H98" s="4"/>
      <c r="N98" s="4"/>
    </row>
    <row r="99" spans="2:21" s="2" customFormat="1" x14ac:dyDescent="0.3">
      <c r="B99" s="4"/>
      <c r="H99" s="4"/>
      <c r="N99" s="4"/>
    </row>
    <row r="100" spans="2:21" s="2" customFormat="1" x14ac:dyDescent="0.3">
      <c r="B100" s="4"/>
      <c r="H100" s="4"/>
      <c r="N100" s="4"/>
    </row>
    <row r="101" spans="2:21" s="2" customFormat="1" x14ac:dyDescent="0.3">
      <c r="B101" s="4"/>
      <c r="H101" s="4"/>
      <c r="N101" s="4"/>
    </row>
    <row r="102" spans="2:21" s="2" customFormat="1" x14ac:dyDescent="0.3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3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3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3:C41 M33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opLeftCell="A10" zoomScale="80" zoomScaleNormal="80" workbookViewId="0">
      <selection activeCell="N23" sqref="N23"/>
    </sheetView>
  </sheetViews>
  <sheetFormatPr defaultColWidth="9.109375" defaultRowHeight="14.4" x14ac:dyDescent="0.3"/>
  <cols>
    <col min="1" max="1" width="26.109375" style="3" customWidth="1"/>
    <col min="2" max="2" width="11.109375" style="5" customWidth="1"/>
    <col min="3" max="3" width="10.554687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109375" style="3" customWidth="1"/>
    <col min="8" max="8" width="10.88671875" style="5" customWidth="1"/>
    <col min="9" max="9" width="17.44140625" style="3" customWidth="1"/>
    <col min="10" max="10" width="20" style="3" customWidth="1"/>
    <col min="11" max="11" width="11.44140625" style="3" customWidth="1"/>
    <col min="12" max="12" width="11" style="3" customWidth="1"/>
    <col min="13" max="13" width="10.5546875" style="3" customWidth="1"/>
    <col min="14" max="14" width="18.88671875" style="5" customWidth="1"/>
    <col min="15" max="15" width="19.554687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554687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44140625" style="3" customWidth="1"/>
    <col min="26" max="26" width="9.554687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ht="15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5" x14ac:dyDescent="0.25">
      <c r="B4" s="4"/>
      <c r="H4" s="4"/>
      <c r="N4" s="4"/>
    </row>
    <row r="5" spans="1:31" s="2" customFormat="1" ht="15" x14ac:dyDescent="0.25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25">
      <c r="A7" s="1"/>
      <c r="B7" s="4"/>
      <c r="H7" s="4"/>
      <c r="N7" s="4"/>
    </row>
    <row r="8" spans="1:31" s="2" customFormat="1" ht="24.75" customHeight="1" x14ac:dyDescent="0.3">
      <c r="A8" s="7" t="s">
        <v>52</v>
      </c>
      <c r="B8" s="77" t="s">
        <v>39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49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2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 thickBot="1" x14ac:dyDescent="0.3">
      <c r="A11" s="2"/>
      <c r="B11" s="142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</row>
    <row r="12" spans="1:31" ht="30" customHeight="1" thickBot="1" x14ac:dyDescent="0.35">
      <c r="A12" s="177" t="s">
        <v>10</v>
      </c>
      <c r="B12" s="145" t="s">
        <v>3</v>
      </c>
      <c r="C12" s="146"/>
      <c r="D12" s="146"/>
      <c r="E12" s="146"/>
      <c r="F12" s="147"/>
      <c r="G12" s="148" t="s">
        <v>1</v>
      </c>
      <c r="H12" s="149"/>
      <c r="I12" s="149"/>
      <c r="J12" s="149"/>
      <c r="K12" s="150"/>
      <c r="L12" s="163" t="s">
        <v>2</v>
      </c>
      <c r="M12" s="164"/>
      <c r="N12" s="164"/>
      <c r="O12" s="164"/>
      <c r="P12" s="164"/>
      <c r="Q12" s="151" t="s">
        <v>34</v>
      </c>
      <c r="R12" s="152"/>
      <c r="S12" s="152"/>
      <c r="T12" s="152"/>
      <c r="U12" s="153"/>
      <c r="V12" s="154" t="s">
        <v>4</v>
      </c>
      <c r="W12" s="155"/>
      <c r="X12" s="155"/>
      <c r="Y12" s="155"/>
      <c r="Z12" s="156"/>
      <c r="AA12" s="157" t="s">
        <v>5</v>
      </c>
      <c r="AB12" s="158"/>
      <c r="AC12" s="158"/>
      <c r="AD12" s="158"/>
      <c r="AE12" s="159"/>
    </row>
    <row r="13" spans="1:31" ht="39" customHeight="1" thickBot="1" x14ac:dyDescent="0.35">
      <c r="A13" s="178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/>
      <c r="H14" s="53"/>
      <c r="I14" s="31"/>
      <c r="J14" s="32"/>
      <c r="K14" s="54"/>
      <c r="L14" s="28"/>
      <c r="M14" s="53" t="str">
        <f t="shared" ref="M14:M20" si="2">IF(L14,L14/$L$23,"")</f>
        <v/>
      </c>
      <c r="N14" s="31"/>
      <c r="O14" s="32"/>
      <c r="P14" s="54" t="str">
        <f t="shared" ref="P14:P20" si="3">IF(O14,O14/$O$23,"")</f>
        <v/>
      </c>
      <c r="Q14" s="28"/>
      <c r="R14" s="53" t="str">
        <f t="shared" ref="R14:R22" si="4">IF(Q14,Q14/$Q$23,"")</f>
        <v/>
      </c>
      <c r="S14" s="31"/>
      <c r="T14" s="32"/>
      <c r="U14" s="54" t="str">
        <f t="shared" ref="U14:U22" si="5">IF(T14,T14/$T$23,"")</f>
        <v/>
      </c>
      <c r="V14" s="28"/>
      <c r="W14" s="53" t="str">
        <f t="shared" ref="W14:W22" si="6">IF(V14,V14/$V$23,"")</f>
        <v/>
      </c>
      <c r="X14" s="31"/>
      <c r="Y14" s="32"/>
      <c r="Z14" s="54" t="str">
        <f t="shared" ref="Z14:Z22" si="7">IF(Y14,Y14/$Y$23,"")</f>
        <v/>
      </c>
      <c r="AA14" s="28"/>
      <c r="AB14" s="53" t="str">
        <f t="shared" ref="AB14:AB22" si="8">IF(AA14,AA14/$AA$23,"")</f>
        <v/>
      </c>
      <c r="AC14" s="31"/>
      <c r="AD14" s="32"/>
      <c r="AE14" s="54" t="str">
        <f t="shared" ref="AE14:AE22" si="9">IF(AD14,AD14/$AD$23,"")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ref="H15:H23" si="10">IF(G15,G15/$G$23,"")</f>
        <v/>
      </c>
      <c r="I15" s="33"/>
      <c r="J15" s="34"/>
      <c r="K15" s="54" t="str">
        <f t="shared" ref="K15:K23" si="11">IF(J15,J15/$J$23,"")</f>
        <v/>
      </c>
      <c r="L15" s="29"/>
      <c r="M15" s="53" t="str">
        <f t="shared" si="2"/>
        <v/>
      </c>
      <c r="N15" s="33"/>
      <c r="O15" s="34"/>
      <c r="P15" s="54" t="str">
        <f t="shared" si="3"/>
        <v/>
      </c>
      <c r="Q15" s="29"/>
      <c r="R15" s="53" t="str">
        <f t="shared" si="4"/>
        <v/>
      </c>
      <c r="S15" s="33"/>
      <c r="T15" s="34"/>
      <c r="U15" s="54" t="str">
        <f t="shared" si="5"/>
        <v/>
      </c>
      <c r="V15" s="29"/>
      <c r="W15" s="53" t="str">
        <f t="shared" si="6"/>
        <v/>
      </c>
      <c r="X15" s="33"/>
      <c r="Y15" s="34"/>
      <c r="Z15" s="54" t="str">
        <f t="shared" si="7"/>
        <v/>
      </c>
      <c r="AA15" s="29"/>
      <c r="AB15" s="53" t="str">
        <f t="shared" si="8"/>
        <v/>
      </c>
      <c r="AC15" s="33"/>
      <c r="AD15" s="34"/>
      <c r="AE15" s="54" t="str">
        <f t="shared" si="9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10"/>
        <v/>
      </c>
      <c r="I16" s="33"/>
      <c r="J16" s="34"/>
      <c r="K16" s="54" t="str">
        <f t="shared" si="11"/>
        <v/>
      </c>
      <c r="L16" s="29"/>
      <c r="M16" s="53" t="str">
        <f t="shared" si="2"/>
        <v/>
      </c>
      <c r="N16" s="33"/>
      <c r="O16" s="34"/>
      <c r="P16" s="54" t="str">
        <f t="shared" si="3"/>
        <v/>
      </c>
      <c r="Q16" s="29"/>
      <c r="R16" s="53" t="str">
        <f t="shared" si="4"/>
        <v/>
      </c>
      <c r="S16" s="33"/>
      <c r="T16" s="34"/>
      <c r="U16" s="54" t="str">
        <f t="shared" si="5"/>
        <v/>
      </c>
      <c r="V16" s="29"/>
      <c r="W16" s="53" t="str">
        <f t="shared" si="6"/>
        <v/>
      </c>
      <c r="X16" s="33"/>
      <c r="Y16" s="34"/>
      <c r="Z16" s="54" t="str">
        <f t="shared" si="7"/>
        <v/>
      </c>
      <c r="AA16" s="29"/>
      <c r="AB16" s="53" t="str">
        <f t="shared" si="8"/>
        <v/>
      </c>
      <c r="AC16" s="33"/>
      <c r="AD16" s="34"/>
      <c r="AE16" s="54" t="str">
        <f t="shared" si="9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10"/>
        <v/>
      </c>
      <c r="I17" s="33"/>
      <c r="J17" s="34"/>
      <c r="K17" s="54" t="str">
        <f t="shared" si="11"/>
        <v/>
      </c>
      <c r="L17" s="29"/>
      <c r="M17" s="53" t="str">
        <f t="shared" si="2"/>
        <v/>
      </c>
      <c r="N17" s="33"/>
      <c r="O17" s="34"/>
      <c r="P17" s="54" t="str">
        <f t="shared" si="3"/>
        <v/>
      </c>
      <c r="Q17" s="29"/>
      <c r="R17" s="53" t="str">
        <f t="shared" si="4"/>
        <v/>
      </c>
      <c r="S17" s="33"/>
      <c r="T17" s="34"/>
      <c r="U17" s="54" t="str">
        <f t="shared" si="5"/>
        <v/>
      </c>
      <c r="V17" s="29"/>
      <c r="W17" s="53" t="str">
        <f t="shared" si="6"/>
        <v/>
      </c>
      <c r="X17" s="33"/>
      <c r="Y17" s="34"/>
      <c r="Z17" s="54" t="str">
        <f t="shared" si="7"/>
        <v/>
      </c>
      <c r="AA17" s="29"/>
      <c r="AB17" s="53" t="str">
        <f t="shared" si="8"/>
        <v/>
      </c>
      <c r="AC17" s="33"/>
      <c r="AD17" s="34"/>
      <c r="AE17" s="54" t="str">
        <f t="shared" si="9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10"/>
        <v/>
      </c>
      <c r="I18" s="33"/>
      <c r="J18" s="34"/>
      <c r="K18" s="54" t="str">
        <f t="shared" si="11"/>
        <v/>
      </c>
      <c r="L18" s="30"/>
      <c r="M18" s="53" t="str">
        <f t="shared" si="2"/>
        <v/>
      </c>
      <c r="N18" s="33"/>
      <c r="O18" s="34"/>
      <c r="P18" s="54" t="str">
        <f t="shared" si="3"/>
        <v/>
      </c>
      <c r="Q18" s="30"/>
      <c r="R18" s="53" t="str">
        <f t="shared" si="4"/>
        <v/>
      </c>
      <c r="S18" s="33"/>
      <c r="T18" s="34"/>
      <c r="U18" s="54" t="str">
        <f t="shared" si="5"/>
        <v/>
      </c>
      <c r="V18" s="30"/>
      <c r="W18" s="53" t="str">
        <f t="shared" si="6"/>
        <v/>
      </c>
      <c r="X18" s="33"/>
      <c r="Y18" s="34"/>
      <c r="Z18" s="54" t="str">
        <f t="shared" si="7"/>
        <v/>
      </c>
      <c r="AA18" s="30"/>
      <c r="AB18" s="53" t="str">
        <f t="shared" si="8"/>
        <v/>
      </c>
      <c r="AC18" s="33"/>
      <c r="AD18" s="34"/>
      <c r="AE18" s="54" t="str">
        <f t="shared" si="9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10"/>
        <v/>
      </c>
      <c r="I19" s="33"/>
      <c r="J19" s="34"/>
      <c r="K19" s="54" t="str">
        <f t="shared" si="11"/>
        <v/>
      </c>
      <c r="L19" s="30"/>
      <c r="M19" s="53" t="str">
        <f t="shared" si="2"/>
        <v/>
      </c>
      <c r="N19" s="33"/>
      <c r="O19" s="34"/>
      <c r="P19" s="54" t="str">
        <f t="shared" si="3"/>
        <v/>
      </c>
      <c r="Q19" s="30"/>
      <c r="R19" s="53" t="str">
        <f t="shared" si="4"/>
        <v/>
      </c>
      <c r="S19" s="33"/>
      <c r="T19" s="34"/>
      <c r="U19" s="54" t="str">
        <f t="shared" si="5"/>
        <v/>
      </c>
      <c r="V19" s="30"/>
      <c r="W19" s="53" t="str">
        <f t="shared" si="6"/>
        <v/>
      </c>
      <c r="X19" s="33"/>
      <c r="Y19" s="34"/>
      <c r="Z19" s="54" t="str">
        <f t="shared" si="7"/>
        <v/>
      </c>
      <c r="AA19" s="30"/>
      <c r="AB19" s="53" t="str">
        <f t="shared" si="8"/>
        <v/>
      </c>
      <c r="AC19" s="33"/>
      <c r="AD19" s="34"/>
      <c r="AE19" s="54" t="str">
        <f t="shared" si="9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10"/>
        <v/>
      </c>
      <c r="I20" s="33"/>
      <c r="J20" s="34"/>
      <c r="K20" s="54" t="str">
        <f t="shared" si="11"/>
        <v/>
      </c>
      <c r="L20" s="29"/>
      <c r="M20" s="53" t="str">
        <f t="shared" si="2"/>
        <v/>
      </c>
      <c r="N20" s="33"/>
      <c r="O20" s="34"/>
      <c r="P20" s="54" t="str">
        <f t="shared" si="3"/>
        <v/>
      </c>
      <c r="Q20" s="29"/>
      <c r="R20" s="53" t="str">
        <f t="shared" si="4"/>
        <v/>
      </c>
      <c r="S20" s="33"/>
      <c r="T20" s="34"/>
      <c r="U20" s="54" t="str">
        <f t="shared" si="5"/>
        <v/>
      </c>
      <c r="V20" s="29"/>
      <c r="W20" s="53" t="str">
        <f t="shared" si="6"/>
        <v/>
      </c>
      <c r="X20" s="33"/>
      <c r="Y20" s="34"/>
      <c r="Z20" s="54" t="str">
        <f t="shared" si="7"/>
        <v/>
      </c>
      <c r="AA20" s="29"/>
      <c r="AB20" s="53" t="str">
        <f t="shared" si="8"/>
        <v/>
      </c>
      <c r="AC20" s="33"/>
      <c r="AD20" s="34"/>
      <c r="AE20" s="54" t="str">
        <f t="shared" si="9"/>
        <v/>
      </c>
    </row>
    <row r="21" spans="1:31" s="9" customFormat="1" ht="36" customHeight="1" x14ac:dyDescent="0.25">
      <c r="A21" s="60" t="s">
        <v>29</v>
      </c>
      <c r="B21" s="29">
        <v>1</v>
      </c>
      <c r="C21" s="53">
        <f t="shared" si="0"/>
        <v>1</v>
      </c>
      <c r="D21" s="134">
        <v>34242.89</v>
      </c>
      <c r="E21" s="135">
        <v>41433.9</v>
      </c>
      <c r="F21" s="54">
        <f t="shared" si="1"/>
        <v>1</v>
      </c>
      <c r="G21" s="130">
        <v>68</v>
      </c>
      <c r="H21" s="53">
        <f>(G21/G23)</f>
        <v>0.39306358381502893</v>
      </c>
      <c r="I21" s="134">
        <v>667383.32999999996</v>
      </c>
      <c r="J21" s="135">
        <v>977115.94</v>
      </c>
      <c r="K21" s="54">
        <f>(J21/J23)</f>
        <v>0.91908760686500124</v>
      </c>
      <c r="L21" s="29">
        <v>7</v>
      </c>
      <c r="M21" s="53">
        <f>(L21/L23)</f>
        <v>0.26923076923076922</v>
      </c>
      <c r="N21" s="134">
        <v>101028.21</v>
      </c>
      <c r="O21" s="135">
        <v>122244.13</v>
      </c>
      <c r="P21" s="54">
        <f>(O21/O23)</f>
        <v>0.94742914672255152</v>
      </c>
      <c r="Q21" s="29"/>
      <c r="R21" s="53" t="str">
        <f t="shared" si="4"/>
        <v/>
      </c>
      <c r="S21" s="33"/>
      <c r="T21" s="34"/>
      <c r="U21" s="54" t="str">
        <f t="shared" si="5"/>
        <v/>
      </c>
      <c r="V21" s="29"/>
      <c r="W21" s="53" t="str">
        <f t="shared" si="6"/>
        <v/>
      </c>
      <c r="X21" s="33"/>
      <c r="Y21" s="34"/>
      <c r="Z21" s="54" t="str">
        <f t="shared" si="7"/>
        <v/>
      </c>
      <c r="AA21" s="29"/>
      <c r="AB21" s="53" t="str">
        <f t="shared" si="8"/>
        <v/>
      </c>
      <c r="AC21" s="33"/>
      <c r="AD21" s="34"/>
      <c r="AE21" s="54" t="str">
        <f t="shared" si="9"/>
        <v/>
      </c>
    </row>
    <row r="22" spans="1:31" s="9" customFormat="1" ht="39.9" customHeight="1" x14ac:dyDescent="0.3">
      <c r="A22" s="61" t="s">
        <v>35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130">
        <v>105</v>
      </c>
      <c r="H22" s="53">
        <f>G22/G23</f>
        <v>0.60693641618497107</v>
      </c>
      <c r="I22" s="131">
        <v>71091.7</v>
      </c>
      <c r="J22" s="34">
        <v>86020.95</v>
      </c>
      <c r="K22" s="54">
        <f>J22/J23</f>
        <v>8.0912393134998831E-2</v>
      </c>
      <c r="L22" s="29">
        <v>19</v>
      </c>
      <c r="M22" s="53">
        <f>L22/L23</f>
        <v>0.73076923076923073</v>
      </c>
      <c r="N22" s="33">
        <v>5605.84</v>
      </c>
      <c r="O22" s="34">
        <v>6783.07</v>
      </c>
      <c r="P22" s="54">
        <f>O22/O23</f>
        <v>5.2570853277448468E-2</v>
      </c>
      <c r="Q22" s="29"/>
      <c r="R22" s="53" t="str">
        <f t="shared" si="4"/>
        <v/>
      </c>
      <c r="S22" s="33"/>
      <c r="T22" s="34"/>
      <c r="U22" s="54" t="str">
        <f t="shared" si="5"/>
        <v/>
      </c>
      <c r="V22" s="29"/>
      <c r="W22" s="53" t="str">
        <f t="shared" si="6"/>
        <v/>
      </c>
      <c r="X22" s="33"/>
      <c r="Y22" s="34"/>
      <c r="Z22" s="54" t="str">
        <f t="shared" si="7"/>
        <v/>
      </c>
      <c r="AA22" s="29"/>
      <c r="AB22" s="53" t="str">
        <f t="shared" si="8"/>
        <v/>
      </c>
      <c r="AC22" s="33"/>
      <c r="AD22" s="34"/>
      <c r="AE22" s="54" t="str">
        <f t="shared" si="9"/>
        <v/>
      </c>
    </row>
    <row r="23" spans="1:31" ht="33" customHeight="1" thickBot="1" x14ac:dyDescent="0.3">
      <c r="A23" s="16" t="s">
        <v>0</v>
      </c>
      <c r="B23" s="24">
        <f t="shared" ref="B23:AE23" si="12">SUM(B14:B22)</f>
        <v>1</v>
      </c>
      <c r="C23" s="25">
        <f t="shared" si="12"/>
        <v>1</v>
      </c>
      <c r="D23" s="35">
        <f t="shared" si="12"/>
        <v>34242.89</v>
      </c>
      <c r="E23" s="35">
        <f t="shared" si="12"/>
        <v>41433.9</v>
      </c>
      <c r="F23" s="26">
        <f t="shared" si="12"/>
        <v>1</v>
      </c>
      <c r="G23" s="24">
        <f t="shared" si="12"/>
        <v>173</v>
      </c>
      <c r="H23" s="50">
        <f t="shared" si="10"/>
        <v>1</v>
      </c>
      <c r="I23" s="35">
        <f t="shared" si="12"/>
        <v>738475.02999999991</v>
      </c>
      <c r="J23" s="35">
        <f t="shared" si="12"/>
        <v>1063136.8899999999</v>
      </c>
      <c r="K23" s="132">
        <f t="shared" si="11"/>
        <v>1</v>
      </c>
      <c r="L23" s="24">
        <f>SUM(L14:L22)</f>
        <v>26</v>
      </c>
      <c r="M23" s="25">
        <f t="shared" si="12"/>
        <v>1</v>
      </c>
      <c r="N23" s="35">
        <f t="shared" si="12"/>
        <v>106634.05</v>
      </c>
      <c r="O23" s="35">
        <f t="shared" si="12"/>
        <v>129027.20000000001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5" customHeight="1" x14ac:dyDescent="0.25">
      <c r="B24" s="4"/>
      <c r="H24" s="4"/>
      <c r="N24" s="4"/>
    </row>
    <row r="25" spans="1:31" s="67" customFormat="1" ht="48" customHeight="1" x14ac:dyDescent="0.3">
      <c r="A25" s="183" t="s">
        <v>36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65" customHeight="1" x14ac:dyDescent="0.3">
      <c r="A26" s="179" t="s">
        <v>37</v>
      </c>
      <c r="B26" s="179"/>
      <c r="C26" s="179"/>
      <c r="D26" s="179"/>
      <c r="E26" s="179"/>
      <c r="F26" s="179"/>
      <c r="G26" s="179"/>
      <c r="H26" s="179"/>
      <c r="I26" s="68"/>
      <c r="J26" s="68"/>
      <c r="K26" s="68"/>
      <c r="L26" s="133"/>
      <c r="M26" s="65"/>
      <c r="N26" s="66"/>
      <c r="O26" s="66"/>
      <c r="P26" s="68"/>
      <c r="Q26" s="68"/>
      <c r="R26" s="133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ht="15" x14ac:dyDescent="0.25">
      <c r="A27" s="133"/>
      <c r="B27" s="133"/>
      <c r="C27" s="133"/>
      <c r="D27" s="133"/>
      <c r="E27" s="133"/>
      <c r="F27" s="133"/>
      <c r="G27" s="69"/>
      <c r="H27" s="69"/>
      <c r="I27" s="68"/>
      <c r="J27" s="68"/>
      <c r="K27" s="68"/>
      <c r="L27" s="133"/>
      <c r="M27" s="65"/>
      <c r="N27" s="66"/>
      <c r="O27" s="66"/>
      <c r="P27" s="68"/>
      <c r="Q27" s="68"/>
      <c r="R27" s="133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65" customHeight="1" x14ac:dyDescent="0.25">
      <c r="A28" s="133"/>
      <c r="B28" s="133"/>
      <c r="C28" s="133"/>
      <c r="D28" s="133"/>
      <c r="E28" s="133"/>
      <c r="F28" s="133"/>
      <c r="G28" s="69"/>
      <c r="H28" s="69"/>
      <c r="I28" s="68"/>
      <c r="J28" s="68"/>
      <c r="K28" s="68"/>
      <c r="L28" s="133"/>
      <c r="M28" s="65"/>
      <c r="N28" s="66"/>
      <c r="O28" s="66"/>
      <c r="P28" s="68"/>
      <c r="Q28" s="68"/>
      <c r="R28" s="133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5">
      <c r="A29" s="133"/>
      <c r="B29" s="133"/>
      <c r="C29" s="133"/>
      <c r="D29" s="133"/>
      <c r="E29" s="133"/>
      <c r="F29" s="133"/>
      <c r="G29" s="69"/>
      <c r="H29" s="69"/>
      <c r="I29" s="68"/>
      <c r="J29" s="68"/>
      <c r="K29" s="68"/>
      <c r="L29" s="133"/>
      <c r="M29" s="65"/>
      <c r="N29" s="66"/>
      <c r="O29" s="66"/>
      <c r="P29" s="68"/>
      <c r="Q29" s="68"/>
      <c r="R29" s="133"/>
      <c r="S29" s="66"/>
      <c r="T29" s="66"/>
      <c r="U29" s="66"/>
      <c r="V29" s="68"/>
      <c r="W29" s="68"/>
      <c r="X29" s="133"/>
      <c r="Y29" s="67"/>
      <c r="Z29" s="67"/>
      <c r="AA29" s="67"/>
      <c r="AB29" s="67"/>
      <c r="AC29" s="68"/>
      <c r="AD29" s="68"/>
      <c r="AE29" s="133"/>
    </row>
    <row r="30" spans="1:31" s="72" customFormat="1" ht="18" customHeight="1" x14ac:dyDescent="0.3">
      <c r="A30" s="160" t="s">
        <v>10</v>
      </c>
      <c r="B30" s="165" t="s">
        <v>17</v>
      </c>
      <c r="C30" s="166"/>
      <c r="D30" s="166"/>
      <c r="E30" s="166"/>
      <c r="F30" s="167"/>
      <c r="G30" s="2"/>
      <c r="J30" s="171" t="s">
        <v>15</v>
      </c>
      <c r="K30" s="172"/>
      <c r="L30" s="165" t="s">
        <v>16</v>
      </c>
      <c r="M30" s="166"/>
      <c r="N30" s="166"/>
      <c r="O30" s="166"/>
      <c r="P30" s="167"/>
      <c r="Q30" s="68"/>
      <c r="R30" s="133"/>
      <c r="S30" s="66"/>
      <c r="T30" s="66"/>
      <c r="U30" s="66"/>
      <c r="V30" s="68"/>
      <c r="W30" s="68"/>
      <c r="X30" s="133"/>
      <c r="AC30" s="68"/>
      <c r="AD30" s="68"/>
      <c r="AE30" s="133"/>
    </row>
    <row r="31" spans="1:31" s="72" customFormat="1" ht="18" customHeight="1" thickBot="1" x14ac:dyDescent="0.35">
      <c r="A31" s="161"/>
      <c r="B31" s="180"/>
      <c r="C31" s="181"/>
      <c r="D31" s="181"/>
      <c r="E31" s="181"/>
      <c r="F31" s="182"/>
      <c r="G31" s="2"/>
      <c r="J31" s="173"/>
      <c r="K31" s="174"/>
      <c r="L31" s="168"/>
      <c r="M31" s="169"/>
      <c r="N31" s="169"/>
      <c r="O31" s="169"/>
      <c r="P31" s="170"/>
      <c r="Q31" s="68"/>
      <c r="R31" s="133"/>
      <c r="S31" s="66"/>
      <c r="T31" s="66"/>
      <c r="U31" s="66"/>
      <c r="V31" s="68"/>
      <c r="W31" s="68"/>
      <c r="X31" s="133"/>
      <c r="AC31" s="68"/>
      <c r="AD31" s="68"/>
      <c r="AE31" s="133"/>
    </row>
    <row r="32" spans="1:31" s="2" customFormat="1" ht="47.4" customHeight="1" thickBot="1" x14ac:dyDescent="0.35">
      <c r="A32" s="162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75"/>
      <c r="K32" s="176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" customHeight="1" x14ac:dyDescent="0.3">
      <c r="A33" s="13" t="s">
        <v>25</v>
      </c>
      <c r="B33" s="42">
        <f t="shared" ref="B33:B41" si="13">B14+G14+L14+Q14+V14+AA14</f>
        <v>0</v>
      </c>
      <c r="C33" s="37" t="str">
        <f t="shared" ref="C33:C41" si="14">IF(B33,B33/$B$42,"")</f>
        <v/>
      </c>
      <c r="D33" s="43">
        <f t="shared" ref="D33:E38" si="15">D14+I14+N14+S14+X14+AC14</f>
        <v>0</v>
      </c>
      <c r="E33" s="44">
        <f t="shared" si="15"/>
        <v>0</v>
      </c>
      <c r="F33" s="54" t="str">
        <f t="shared" ref="F33:F41" si="16">IF(E33,E33/$E$42,"")</f>
        <v/>
      </c>
      <c r="J33" s="140" t="s">
        <v>3</v>
      </c>
      <c r="K33" s="141"/>
      <c r="L33" s="17">
        <f>B23</f>
        <v>1</v>
      </c>
      <c r="M33" s="37">
        <f>IF(L33,L33/$L$39,"")</f>
        <v>5.0000000000000001E-3</v>
      </c>
      <c r="N33" s="40">
        <f>D23</f>
        <v>34242.89</v>
      </c>
      <c r="O33" s="40">
        <f>E23</f>
        <v>41433.9</v>
      </c>
      <c r="P33" s="57">
        <f>IF(O33,O33/$O$39,"")</f>
        <v>3.3587846556072949E-2</v>
      </c>
    </row>
    <row r="34" spans="1:33" s="2" customFormat="1" ht="30" customHeight="1" x14ac:dyDescent="0.3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36" t="s">
        <v>1</v>
      </c>
      <c r="K34" s="137"/>
      <c r="L34" s="6">
        <f>G23</f>
        <v>173</v>
      </c>
      <c r="M34" s="37">
        <f t="shared" ref="M34:M38" si="17">IF(L34,L34/$L$39,"")</f>
        <v>0.86499999999999999</v>
      </c>
      <c r="N34" s="41">
        <f>I23</f>
        <v>738475.02999999991</v>
      </c>
      <c r="O34" s="41">
        <f>J23</f>
        <v>1063136.8899999999</v>
      </c>
      <c r="P34" s="57">
        <f t="shared" ref="P34:P38" si="18">IF(O34,O34/$O$39,"")</f>
        <v>0.861817949298053</v>
      </c>
    </row>
    <row r="35" spans="1:33" ht="30" customHeight="1" x14ac:dyDescent="0.3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36" t="s">
        <v>2</v>
      </c>
      <c r="K35" s="137"/>
      <c r="L35" s="6">
        <f>L23</f>
        <v>26</v>
      </c>
      <c r="M35" s="37">
        <f t="shared" si="17"/>
        <v>0.13</v>
      </c>
      <c r="N35" s="41">
        <f>N23</f>
        <v>106634.05</v>
      </c>
      <c r="O35" s="41">
        <f>O23</f>
        <v>129027.20000000001</v>
      </c>
      <c r="P35" s="57">
        <f t="shared" si="18"/>
        <v>0.10459420414587417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" customHeight="1" x14ac:dyDescent="0.3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36" t="s">
        <v>34</v>
      </c>
      <c r="K36" s="137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" customHeight="1" x14ac:dyDescent="0.3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36" t="s">
        <v>4</v>
      </c>
      <c r="K37" s="137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customHeight="1" x14ac:dyDescent="0.3">
      <c r="A38" s="15" t="s">
        <v>33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36" t="s">
        <v>5</v>
      </c>
      <c r="K38" s="137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customHeight="1" thickBot="1" x14ac:dyDescent="0.35">
      <c r="A39" s="15" t="s">
        <v>28</v>
      </c>
      <c r="B39" s="45">
        <f t="shared" si="13"/>
        <v>0</v>
      </c>
      <c r="C39" s="37" t="str">
        <f t="shared" si="14"/>
        <v/>
      </c>
      <c r="D39" s="46">
        <f>D20+I20+N20+S20+X20+AC20</f>
        <v>0</v>
      </c>
      <c r="E39" s="74">
        <f>E20+J20+O20+T20+Y20+AD20</f>
        <v>0</v>
      </c>
      <c r="F39" s="54" t="str">
        <f t="shared" si="16"/>
        <v/>
      </c>
      <c r="G39" s="2"/>
      <c r="J39" s="138" t="s">
        <v>0</v>
      </c>
      <c r="K39" s="139"/>
      <c r="L39" s="11">
        <f>SUM(L33:L38)</f>
        <v>200</v>
      </c>
      <c r="M39" s="25">
        <f t="shared" ref="M39:P39" si="19">SUM(M33:M38)</f>
        <v>1</v>
      </c>
      <c r="N39" s="38">
        <f t="shared" si="19"/>
        <v>879351.97</v>
      </c>
      <c r="O39" s="39">
        <f t="shared" si="19"/>
        <v>1233597.9899999998</v>
      </c>
      <c r="P39" s="58">
        <f t="shared" si="19"/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customHeight="1" x14ac:dyDescent="0.3">
      <c r="A40" s="60" t="s">
        <v>29</v>
      </c>
      <c r="B40" s="45">
        <f t="shared" si="13"/>
        <v>76</v>
      </c>
      <c r="C40" s="37">
        <f t="shared" si="14"/>
        <v>0.38</v>
      </c>
      <c r="D40" s="46">
        <f>D21+I21+N21+S21+X21+AC21</f>
        <v>802654.42999999993</v>
      </c>
      <c r="E40" s="74">
        <f>E21+J21+O21+T21+Y21+AD21</f>
        <v>1140793.97</v>
      </c>
      <c r="F40" s="54">
        <f t="shared" si="16"/>
        <v>0.92476964071577317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" customHeight="1" x14ac:dyDescent="0.3">
      <c r="A41" s="61" t="s">
        <v>32</v>
      </c>
      <c r="B41" s="45">
        <f t="shared" si="13"/>
        <v>124</v>
      </c>
      <c r="C41" s="37">
        <f t="shared" si="14"/>
        <v>0.62</v>
      </c>
      <c r="D41" s="46">
        <f>D22+I22+N22+S22+X22+AC22</f>
        <v>76697.539999999994</v>
      </c>
      <c r="E41" s="47">
        <f>E22+J22+O22+T22+Y22+AD22</f>
        <v>92804.01999999999</v>
      </c>
      <c r="F41" s="54">
        <f t="shared" si="16"/>
        <v>7.5230359284226778E-2</v>
      </c>
      <c r="G41" s="69"/>
      <c r="H41" s="69"/>
      <c r="I41" s="68"/>
      <c r="J41" s="68"/>
      <c r="K41" s="68"/>
      <c r="L41" s="133"/>
      <c r="M41" s="65"/>
      <c r="N41" s="66"/>
      <c r="O41" s="66"/>
      <c r="P41" s="68"/>
      <c r="Q41" s="68"/>
      <c r="R41" s="133"/>
      <c r="S41" s="66"/>
      <c r="T41" s="66"/>
      <c r="U41" s="66"/>
      <c r="V41" s="68"/>
      <c r="W41" s="68"/>
      <c r="X41" s="133"/>
      <c r="Y41" s="67"/>
      <c r="Z41" s="67"/>
      <c r="AA41" s="67"/>
      <c r="AB41" s="67"/>
      <c r="AC41" s="68"/>
      <c r="AD41" s="68"/>
      <c r="AE41" s="133"/>
    </row>
    <row r="42" spans="1:33" s="71" customFormat="1" ht="30" customHeight="1" thickBot="1" x14ac:dyDescent="0.35">
      <c r="A42" s="10" t="s">
        <v>0</v>
      </c>
      <c r="B42" s="49">
        <f>SUM(B33:B41)</f>
        <v>200</v>
      </c>
      <c r="C42" s="50">
        <f>SUM(C33:C41)</f>
        <v>1</v>
      </c>
      <c r="D42" s="51">
        <f>SUM(D33:D41)</f>
        <v>879351.97</v>
      </c>
      <c r="E42" s="51">
        <f>SUM(E33:E41)</f>
        <v>1233597.99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133"/>
      <c r="Y42" s="67"/>
      <c r="Z42" s="67"/>
      <c r="AA42" s="67"/>
      <c r="AB42" s="67"/>
      <c r="AC42" s="68"/>
      <c r="AD42" s="68"/>
      <c r="AE42" s="133"/>
    </row>
    <row r="43" spans="1:33" ht="36" customHeight="1" x14ac:dyDescent="0.3">
      <c r="A43" s="133"/>
      <c r="B43" s="133"/>
      <c r="C43" s="133"/>
      <c r="D43" s="133"/>
      <c r="E43" s="133"/>
      <c r="F43" s="133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2:21" s="2" customFormat="1" x14ac:dyDescent="0.3">
      <c r="B97" s="4"/>
      <c r="H97" s="4"/>
      <c r="N97" s="4"/>
    </row>
    <row r="98" spans="2:21" s="2" customFormat="1" x14ac:dyDescent="0.3">
      <c r="B98" s="4"/>
      <c r="H98" s="4"/>
      <c r="N98" s="4"/>
    </row>
    <row r="99" spans="2:21" s="2" customFormat="1" x14ac:dyDescent="0.3">
      <c r="B99" s="4"/>
      <c r="H99" s="4"/>
      <c r="N99" s="4"/>
    </row>
    <row r="100" spans="2:21" s="2" customFormat="1" x14ac:dyDescent="0.3">
      <c r="B100" s="4"/>
      <c r="H100" s="4"/>
      <c r="N100" s="4"/>
    </row>
    <row r="101" spans="2:21" s="2" customFormat="1" x14ac:dyDescent="0.3">
      <c r="B101" s="4"/>
      <c r="H101" s="4"/>
      <c r="N101" s="4"/>
    </row>
    <row r="102" spans="2:21" s="2" customFormat="1" x14ac:dyDescent="0.3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3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3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K23" sqref="K23"/>
    </sheetView>
  </sheetViews>
  <sheetFormatPr defaultColWidth="9.109375" defaultRowHeight="14.4" x14ac:dyDescent="0.3"/>
  <cols>
    <col min="1" max="1" width="26.109375" style="3" customWidth="1"/>
    <col min="2" max="2" width="11.109375" style="5" customWidth="1"/>
    <col min="3" max="3" width="10.554687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109375" style="3" customWidth="1"/>
    <col min="8" max="8" width="10.88671875" style="5" customWidth="1"/>
    <col min="9" max="9" width="17.44140625" style="3" customWidth="1"/>
    <col min="10" max="10" width="20" style="3" customWidth="1"/>
    <col min="11" max="11" width="11.44140625" style="3" customWidth="1"/>
    <col min="12" max="12" width="11" style="3" customWidth="1"/>
    <col min="13" max="13" width="10.5546875" style="3" customWidth="1"/>
    <col min="14" max="14" width="18.88671875" style="5" customWidth="1"/>
    <col min="15" max="15" width="19.554687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554687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44140625" style="3" customWidth="1"/>
    <col min="26" max="26" width="9.554687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ht="15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5" x14ac:dyDescent="0.25">
      <c r="B4" s="4"/>
      <c r="H4" s="4"/>
      <c r="N4" s="4"/>
    </row>
    <row r="5" spans="1:31" s="2" customFormat="1" ht="15" x14ac:dyDescent="0.25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25">
      <c r="A7" s="1"/>
      <c r="B7" s="4"/>
      <c r="H7" s="4"/>
      <c r="N7" s="4"/>
    </row>
    <row r="8" spans="1:31" s="2" customFormat="1" ht="24.75" customHeight="1" x14ac:dyDescent="0.25">
      <c r="A8" s="7" t="s">
        <v>47</v>
      </c>
      <c r="B8" s="77" t="s">
        <v>40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49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2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 thickBot="1" x14ac:dyDescent="0.3">
      <c r="A11" s="2"/>
      <c r="B11" s="142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</row>
    <row r="12" spans="1:31" ht="30" customHeight="1" thickBot="1" x14ac:dyDescent="0.35">
      <c r="A12" s="177" t="s">
        <v>10</v>
      </c>
      <c r="B12" s="145" t="s">
        <v>3</v>
      </c>
      <c r="C12" s="146"/>
      <c r="D12" s="146"/>
      <c r="E12" s="146"/>
      <c r="F12" s="147"/>
      <c r="G12" s="148" t="s">
        <v>1</v>
      </c>
      <c r="H12" s="149"/>
      <c r="I12" s="149"/>
      <c r="J12" s="149"/>
      <c r="K12" s="150"/>
      <c r="L12" s="163" t="s">
        <v>2</v>
      </c>
      <c r="M12" s="164"/>
      <c r="N12" s="164"/>
      <c r="O12" s="164"/>
      <c r="P12" s="164"/>
      <c r="Q12" s="151" t="s">
        <v>34</v>
      </c>
      <c r="R12" s="152"/>
      <c r="S12" s="152"/>
      <c r="T12" s="152"/>
      <c r="U12" s="153"/>
      <c r="V12" s="154" t="s">
        <v>4</v>
      </c>
      <c r="W12" s="155"/>
      <c r="X12" s="155"/>
      <c r="Y12" s="155"/>
      <c r="Z12" s="156"/>
      <c r="AA12" s="157" t="s">
        <v>5</v>
      </c>
      <c r="AB12" s="158"/>
      <c r="AC12" s="158"/>
      <c r="AD12" s="158"/>
      <c r="AE12" s="159"/>
    </row>
    <row r="13" spans="1:31" ht="39" customHeight="1" thickBot="1" x14ac:dyDescent="0.35">
      <c r="A13" s="178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/>
      <c r="H14" s="53"/>
      <c r="I14" s="31"/>
      <c r="J14" s="32"/>
      <c r="K14" s="54"/>
      <c r="L14" s="28"/>
      <c r="M14" s="53" t="str">
        <f t="shared" ref="M14:M22" si="2">IF(L14,L14/$L$23,"")</f>
        <v/>
      </c>
      <c r="N14" s="31"/>
      <c r="O14" s="32"/>
      <c r="P14" s="54" t="str">
        <f t="shared" ref="P14:P22" si="3">IF(O14,O14/$O$23,"")</f>
        <v/>
      </c>
      <c r="Q14" s="28"/>
      <c r="R14" s="53" t="str">
        <f t="shared" ref="R14:R22" si="4">IF(Q14,Q14/$Q$23,"")</f>
        <v/>
      </c>
      <c r="S14" s="31"/>
      <c r="T14" s="32"/>
      <c r="U14" s="54" t="str">
        <f t="shared" ref="U14:U22" si="5">IF(T14,T14/$T$23,"")</f>
        <v/>
      </c>
      <c r="V14" s="28"/>
      <c r="W14" s="53" t="str">
        <f t="shared" ref="W14:W22" si="6">IF(V14,V14/$V$23,"")</f>
        <v/>
      </c>
      <c r="X14" s="31"/>
      <c r="Y14" s="32"/>
      <c r="Z14" s="54" t="str">
        <f t="shared" ref="Z14:Z22" si="7">IF(Y14,Y14/$Y$23,"")</f>
        <v/>
      </c>
      <c r="AA14" s="28"/>
      <c r="AB14" s="53" t="str">
        <f t="shared" ref="AB14:AB22" si="8">IF(AA14,AA14/$AA$23,"")</f>
        <v/>
      </c>
      <c r="AC14" s="31"/>
      <c r="AD14" s="32"/>
      <c r="AE14" s="54" t="str">
        <f t="shared" ref="AE14:AE22" si="9">IF(AD14,AD14/$AD$23,"")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ref="H15:H23" si="10">IF(G15,G15/$G$23,"")</f>
        <v/>
      </c>
      <c r="I15" s="33"/>
      <c r="J15" s="34"/>
      <c r="K15" s="54" t="str">
        <f t="shared" ref="K15:K23" si="11">IF(J15,J15/$J$23,"")</f>
        <v/>
      </c>
      <c r="L15" s="29"/>
      <c r="M15" s="53" t="str">
        <f t="shared" si="2"/>
        <v/>
      </c>
      <c r="N15" s="33"/>
      <c r="O15" s="34"/>
      <c r="P15" s="54" t="str">
        <f t="shared" si="3"/>
        <v/>
      </c>
      <c r="Q15" s="29"/>
      <c r="R15" s="53" t="str">
        <f t="shared" si="4"/>
        <v/>
      </c>
      <c r="S15" s="33"/>
      <c r="T15" s="34"/>
      <c r="U15" s="54" t="str">
        <f t="shared" si="5"/>
        <v/>
      </c>
      <c r="V15" s="29"/>
      <c r="W15" s="53" t="str">
        <f t="shared" si="6"/>
        <v/>
      </c>
      <c r="X15" s="33"/>
      <c r="Y15" s="34"/>
      <c r="Z15" s="54" t="str">
        <f t="shared" si="7"/>
        <v/>
      </c>
      <c r="AA15" s="29"/>
      <c r="AB15" s="53" t="str">
        <f t="shared" si="8"/>
        <v/>
      </c>
      <c r="AC15" s="33"/>
      <c r="AD15" s="34"/>
      <c r="AE15" s="54" t="str">
        <f t="shared" si="9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10"/>
        <v/>
      </c>
      <c r="I16" s="33"/>
      <c r="J16" s="34"/>
      <c r="K16" s="54" t="str">
        <f t="shared" si="11"/>
        <v/>
      </c>
      <c r="L16" s="29"/>
      <c r="M16" s="53" t="str">
        <f t="shared" si="2"/>
        <v/>
      </c>
      <c r="N16" s="33"/>
      <c r="O16" s="34"/>
      <c r="P16" s="54" t="str">
        <f t="shared" si="3"/>
        <v/>
      </c>
      <c r="Q16" s="29"/>
      <c r="R16" s="53" t="str">
        <f t="shared" si="4"/>
        <v/>
      </c>
      <c r="S16" s="33"/>
      <c r="T16" s="34"/>
      <c r="U16" s="54" t="str">
        <f t="shared" si="5"/>
        <v/>
      </c>
      <c r="V16" s="29"/>
      <c r="W16" s="53" t="str">
        <f t="shared" si="6"/>
        <v/>
      </c>
      <c r="X16" s="33"/>
      <c r="Y16" s="34"/>
      <c r="Z16" s="54" t="str">
        <f t="shared" si="7"/>
        <v/>
      </c>
      <c r="AA16" s="29"/>
      <c r="AB16" s="53" t="str">
        <f t="shared" si="8"/>
        <v/>
      </c>
      <c r="AC16" s="33"/>
      <c r="AD16" s="34"/>
      <c r="AE16" s="54" t="str">
        <f t="shared" si="9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10"/>
        <v/>
      </c>
      <c r="I17" s="33"/>
      <c r="J17" s="34"/>
      <c r="K17" s="54" t="str">
        <f t="shared" si="11"/>
        <v/>
      </c>
      <c r="L17" s="29"/>
      <c r="M17" s="53" t="str">
        <f t="shared" si="2"/>
        <v/>
      </c>
      <c r="N17" s="33"/>
      <c r="O17" s="34"/>
      <c r="P17" s="54" t="str">
        <f t="shared" si="3"/>
        <v/>
      </c>
      <c r="Q17" s="29"/>
      <c r="R17" s="53" t="str">
        <f t="shared" si="4"/>
        <v/>
      </c>
      <c r="S17" s="33"/>
      <c r="T17" s="34"/>
      <c r="U17" s="54" t="str">
        <f t="shared" si="5"/>
        <v/>
      </c>
      <c r="V17" s="29"/>
      <c r="W17" s="53" t="str">
        <f t="shared" si="6"/>
        <v/>
      </c>
      <c r="X17" s="33"/>
      <c r="Y17" s="34"/>
      <c r="Z17" s="54" t="str">
        <f t="shared" si="7"/>
        <v/>
      </c>
      <c r="AA17" s="29"/>
      <c r="AB17" s="53" t="str">
        <f t="shared" si="8"/>
        <v/>
      </c>
      <c r="AC17" s="33"/>
      <c r="AD17" s="34"/>
      <c r="AE17" s="54" t="str">
        <f t="shared" si="9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10"/>
        <v/>
      </c>
      <c r="I18" s="33"/>
      <c r="J18" s="34"/>
      <c r="K18" s="54" t="str">
        <f t="shared" si="11"/>
        <v/>
      </c>
      <c r="L18" s="30"/>
      <c r="M18" s="53" t="str">
        <f t="shared" si="2"/>
        <v/>
      </c>
      <c r="N18" s="33"/>
      <c r="O18" s="34"/>
      <c r="P18" s="54" t="str">
        <f t="shared" si="3"/>
        <v/>
      </c>
      <c r="Q18" s="30"/>
      <c r="R18" s="53" t="str">
        <f t="shared" si="4"/>
        <v/>
      </c>
      <c r="S18" s="33"/>
      <c r="T18" s="34"/>
      <c r="U18" s="54" t="str">
        <f t="shared" si="5"/>
        <v/>
      </c>
      <c r="V18" s="30"/>
      <c r="W18" s="53" t="str">
        <f t="shared" si="6"/>
        <v/>
      </c>
      <c r="X18" s="33"/>
      <c r="Y18" s="34"/>
      <c r="Z18" s="54" t="str">
        <f t="shared" si="7"/>
        <v/>
      </c>
      <c r="AA18" s="30"/>
      <c r="AB18" s="53" t="str">
        <f t="shared" si="8"/>
        <v/>
      </c>
      <c r="AC18" s="33"/>
      <c r="AD18" s="34"/>
      <c r="AE18" s="54" t="str">
        <f t="shared" si="9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10"/>
        <v/>
      </c>
      <c r="I19" s="33"/>
      <c r="J19" s="34"/>
      <c r="K19" s="54" t="str">
        <f t="shared" si="11"/>
        <v/>
      </c>
      <c r="L19" s="30"/>
      <c r="M19" s="53" t="str">
        <f t="shared" si="2"/>
        <v/>
      </c>
      <c r="N19" s="33"/>
      <c r="O19" s="34"/>
      <c r="P19" s="54" t="str">
        <f t="shared" si="3"/>
        <v/>
      </c>
      <c r="Q19" s="30"/>
      <c r="R19" s="53" t="str">
        <f t="shared" si="4"/>
        <v/>
      </c>
      <c r="S19" s="33"/>
      <c r="T19" s="34"/>
      <c r="U19" s="54" t="str">
        <f t="shared" si="5"/>
        <v/>
      </c>
      <c r="V19" s="30"/>
      <c r="W19" s="53" t="str">
        <f t="shared" si="6"/>
        <v/>
      </c>
      <c r="X19" s="33"/>
      <c r="Y19" s="34"/>
      <c r="Z19" s="54" t="str">
        <f t="shared" si="7"/>
        <v/>
      </c>
      <c r="AA19" s="30"/>
      <c r="AB19" s="53" t="str">
        <f t="shared" si="8"/>
        <v/>
      </c>
      <c r="AC19" s="33"/>
      <c r="AD19" s="34"/>
      <c r="AE19" s="54" t="str">
        <f t="shared" si="9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>
        <v>1</v>
      </c>
      <c r="H20" s="53">
        <f t="shared" si="10"/>
        <v>5.235602094240838E-3</v>
      </c>
      <c r="I20" s="33">
        <v>4359.5</v>
      </c>
      <c r="J20" s="34">
        <v>5275</v>
      </c>
      <c r="K20" s="54">
        <f t="shared" si="11"/>
        <v>8.7714051593188978E-3</v>
      </c>
      <c r="L20" s="29"/>
      <c r="M20" s="53" t="str">
        <f t="shared" si="2"/>
        <v/>
      </c>
      <c r="N20" s="33"/>
      <c r="O20" s="34"/>
      <c r="P20" s="54" t="str">
        <f t="shared" si="3"/>
        <v/>
      </c>
      <c r="Q20" s="29"/>
      <c r="R20" s="53" t="str">
        <f t="shared" si="4"/>
        <v/>
      </c>
      <c r="S20" s="33"/>
      <c r="T20" s="34"/>
      <c r="U20" s="54" t="str">
        <f t="shared" si="5"/>
        <v/>
      </c>
      <c r="V20" s="29"/>
      <c r="W20" s="53" t="str">
        <f t="shared" si="6"/>
        <v/>
      </c>
      <c r="X20" s="33"/>
      <c r="Y20" s="34"/>
      <c r="Z20" s="54" t="str">
        <f t="shared" si="7"/>
        <v/>
      </c>
      <c r="AA20" s="29"/>
      <c r="AB20" s="53" t="str">
        <f t="shared" si="8"/>
        <v/>
      </c>
      <c r="AC20" s="33"/>
      <c r="AD20" s="34"/>
      <c r="AE20" s="54" t="str">
        <f t="shared" si="9"/>
        <v/>
      </c>
    </row>
    <row r="21" spans="1:31" s="9" customFormat="1" ht="36" customHeight="1" x14ac:dyDescent="0.25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130">
        <v>80</v>
      </c>
      <c r="H21" s="53">
        <f t="shared" si="10"/>
        <v>0.41884816753926701</v>
      </c>
      <c r="I21" s="33">
        <v>405828.8</v>
      </c>
      <c r="J21" s="34">
        <v>491052.85</v>
      </c>
      <c r="K21" s="54">
        <f t="shared" si="11"/>
        <v>0.81653526104042629</v>
      </c>
      <c r="L21" s="29">
        <v>10</v>
      </c>
      <c r="M21" s="53">
        <f t="shared" si="2"/>
        <v>0.20833333333333334</v>
      </c>
      <c r="N21" s="33">
        <v>32506.61</v>
      </c>
      <c r="O21" s="34">
        <v>39333</v>
      </c>
      <c r="P21" s="54">
        <f t="shared" si="3"/>
        <v>0.48661014848086037</v>
      </c>
      <c r="Q21" s="29"/>
      <c r="R21" s="53" t="str">
        <f t="shared" si="4"/>
        <v/>
      </c>
      <c r="S21" s="33"/>
      <c r="T21" s="34"/>
      <c r="U21" s="54" t="str">
        <f t="shared" si="5"/>
        <v/>
      </c>
      <c r="V21" s="29"/>
      <c r="W21" s="53" t="str">
        <f t="shared" si="6"/>
        <v/>
      </c>
      <c r="X21" s="33"/>
      <c r="Y21" s="34"/>
      <c r="Z21" s="54" t="str">
        <f t="shared" si="7"/>
        <v/>
      </c>
      <c r="AA21" s="29"/>
      <c r="AB21" s="53" t="str">
        <f t="shared" si="8"/>
        <v/>
      </c>
      <c r="AC21" s="33"/>
      <c r="AD21" s="34"/>
      <c r="AE21" s="54" t="str">
        <f t="shared" si="9"/>
        <v/>
      </c>
    </row>
    <row r="22" spans="1:31" s="9" customFormat="1" ht="39.9" customHeight="1" x14ac:dyDescent="0.3">
      <c r="A22" s="61" t="s">
        <v>35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130">
        <v>110</v>
      </c>
      <c r="H22" s="53">
        <f t="shared" si="10"/>
        <v>0.5759162303664922</v>
      </c>
      <c r="I22" s="33">
        <v>86824.89</v>
      </c>
      <c r="J22" s="34">
        <v>105058.12</v>
      </c>
      <c r="K22" s="54">
        <f>J22/J23</f>
        <v>0.17469333380025476</v>
      </c>
      <c r="L22" s="29">
        <v>38</v>
      </c>
      <c r="M22" s="53">
        <f t="shared" si="2"/>
        <v>0.79166666666666663</v>
      </c>
      <c r="N22" s="33">
        <f>34295.55</f>
        <v>34295.550000000003</v>
      </c>
      <c r="O22" s="34">
        <v>41497.620000000003</v>
      </c>
      <c r="P22" s="54">
        <f t="shared" si="3"/>
        <v>0.51338985151913974</v>
      </c>
      <c r="Q22" s="29"/>
      <c r="R22" s="53" t="str">
        <f t="shared" si="4"/>
        <v/>
      </c>
      <c r="S22" s="33"/>
      <c r="T22" s="34"/>
      <c r="U22" s="54" t="str">
        <f t="shared" si="5"/>
        <v/>
      </c>
      <c r="V22" s="29"/>
      <c r="W22" s="53" t="str">
        <f t="shared" si="6"/>
        <v/>
      </c>
      <c r="X22" s="33"/>
      <c r="Y22" s="34"/>
      <c r="Z22" s="54" t="str">
        <f t="shared" si="7"/>
        <v/>
      </c>
      <c r="AA22" s="29"/>
      <c r="AB22" s="53" t="str">
        <f t="shared" si="8"/>
        <v/>
      </c>
      <c r="AC22" s="33"/>
      <c r="AD22" s="34"/>
      <c r="AE22" s="54" t="str">
        <f t="shared" si="9"/>
        <v/>
      </c>
    </row>
    <row r="23" spans="1:31" ht="33" customHeight="1" thickBot="1" x14ac:dyDescent="0.35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191</v>
      </c>
      <c r="H23" s="50">
        <f t="shared" si="10"/>
        <v>1</v>
      </c>
      <c r="I23" s="35">
        <f t="shared" si="12"/>
        <v>497013.19</v>
      </c>
      <c r="J23" s="35">
        <f t="shared" si="12"/>
        <v>601385.97</v>
      </c>
      <c r="K23" s="132">
        <f t="shared" si="11"/>
        <v>1</v>
      </c>
      <c r="L23" s="24">
        <f>SUM(L14:L22)</f>
        <v>48</v>
      </c>
      <c r="M23" s="25">
        <f t="shared" si="12"/>
        <v>1</v>
      </c>
      <c r="N23" s="35">
        <f t="shared" si="12"/>
        <v>66802.16</v>
      </c>
      <c r="O23" s="35">
        <f t="shared" si="12"/>
        <v>80830.62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5" customHeight="1" x14ac:dyDescent="0.3">
      <c r="B24" s="4"/>
      <c r="H24" s="4"/>
      <c r="N24" s="4"/>
    </row>
    <row r="25" spans="1:31" s="67" customFormat="1" ht="48" customHeight="1" x14ac:dyDescent="0.3">
      <c r="A25" s="183" t="s">
        <v>36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65" customHeight="1" x14ac:dyDescent="0.3">
      <c r="A26" s="179" t="s">
        <v>37</v>
      </c>
      <c r="B26" s="179"/>
      <c r="C26" s="179"/>
      <c r="D26" s="179"/>
      <c r="E26" s="179"/>
      <c r="F26" s="179"/>
      <c r="G26" s="179"/>
      <c r="H26" s="179"/>
      <c r="I26" s="68"/>
      <c r="J26" s="68"/>
      <c r="K26" s="68"/>
      <c r="L26" s="133"/>
      <c r="M26" s="65"/>
      <c r="N26" s="66"/>
      <c r="O26" s="66"/>
      <c r="P26" s="68"/>
      <c r="Q26" s="68"/>
      <c r="R26" s="133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3">
      <c r="A27" s="133"/>
      <c r="B27" s="133"/>
      <c r="C27" s="133"/>
      <c r="D27" s="133"/>
      <c r="E27" s="133"/>
      <c r="F27" s="133"/>
      <c r="G27" s="69"/>
      <c r="H27" s="69"/>
      <c r="I27" s="68"/>
      <c r="J27" s="68"/>
      <c r="K27" s="68"/>
      <c r="L27" s="133"/>
      <c r="M27" s="65"/>
      <c r="N27" s="66"/>
      <c r="O27" s="66"/>
      <c r="P27" s="68"/>
      <c r="Q27" s="68"/>
      <c r="R27" s="133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65" customHeight="1" x14ac:dyDescent="0.3">
      <c r="A28" s="133"/>
      <c r="B28" s="133"/>
      <c r="C28" s="133"/>
      <c r="D28" s="133"/>
      <c r="E28" s="133"/>
      <c r="F28" s="133"/>
      <c r="G28" s="69"/>
      <c r="H28" s="69"/>
      <c r="I28" s="68"/>
      <c r="J28" s="68"/>
      <c r="K28" s="68"/>
      <c r="L28" s="133"/>
      <c r="M28" s="65"/>
      <c r="N28" s="66"/>
      <c r="O28" s="66"/>
      <c r="P28" s="68"/>
      <c r="Q28" s="68"/>
      <c r="R28" s="133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5">
      <c r="A29" s="133"/>
      <c r="B29" s="133"/>
      <c r="C29" s="133"/>
      <c r="D29" s="133"/>
      <c r="E29" s="133"/>
      <c r="F29" s="133"/>
      <c r="G29" s="69"/>
      <c r="H29" s="69"/>
      <c r="I29" s="68"/>
      <c r="J29" s="68"/>
      <c r="K29" s="68"/>
      <c r="L29" s="133"/>
      <c r="M29" s="65"/>
      <c r="N29" s="66"/>
      <c r="O29" s="66"/>
      <c r="P29" s="68"/>
      <c r="Q29" s="68"/>
      <c r="R29" s="133"/>
      <c r="S29" s="66"/>
      <c r="T29" s="66"/>
      <c r="U29" s="66"/>
      <c r="V29" s="68"/>
      <c r="W29" s="68"/>
      <c r="X29" s="133"/>
      <c r="Y29" s="67"/>
      <c r="Z29" s="67"/>
      <c r="AA29" s="67"/>
      <c r="AB29" s="67"/>
      <c r="AC29" s="68"/>
      <c r="AD29" s="68"/>
      <c r="AE29" s="133"/>
    </row>
    <row r="30" spans="1:31" s="72" customFormat="1" ht="18" customHeight="1" x14ac:dyDescent="0.3">
      <c r="A30" s="160" t="s">
        <v>10</v>
      </c>
      <c r="B30" s="165" t="s">
        <v>17</v>
      </c>
      <c r="C30" s="166"/>
      <c r="D30" s="166"/>
      <c r="E30" s="166"/>
      <c r="F30" s="167"/>
      <c r="G30" s="2"/>
      <c r="J30" s="171" t="s">
        <v>15</v>
      </c>
      <c r="K30" s="172"/>
      <c r="L30" s="165" t="s">
        <v>16</v>
      </c>
      <c r="M30" s="166"/>
      <c r="N30" s="166"/>
      <c r="O30" s="166"/>
      <c r="P30" s="167"/>
      <c r="Q30" s="68"/>
      <c r="R30" s="133"/>
      <c r="S30" s="66"/>
      <c r="T30" s="66"/>
      <c r="U30" s="66"/>
      <c r="V30" s="68"/>
      <c r="W30" s="68"/>
      <c r="X30" s="133"/>
      <c r="AC30" s="68"/>
      <c r="AD30" s="68"/>
      <c r="AE30" s="133"/>
    </row>
    <row r="31" spans="1:31" s="72" customFormat="1" ht="18" customHeight="1" thickBot="1" x14ac:dyDescent="0.35">
      <c r="A31" s="161"/>
      <c r="B31" s="180"/>
      <c r="C31" s="181"/>
      <c r="D31" s="181"/>
      <c r="E31" s="181"/>
      <c r="F31" s="182"/>
      <c r="G31" s="2"/>
      <c r="J31" s="173"/>
      <c r="K31" s="174"/>
      <c r="L31" s="168"/>
      <c r="M31" s="169"/>
      <c r="N31" s="169"/>
      <c r="O31" s="169"/>
      <c r="P31" s="170"/>
      <c r="Q31" s="68"/>
      <c r="R31" s="133"/>
      <c r="S31" s="66"/>
      <c r="T31" s="66"/>
      <c r="U31" s="66"/>
      <c r="V31" s="68"/>
      <c r="W31" s="68"/>
      <c r="X31" s="133"/>
      <c r="AC31" s="68"/>
      <c r="AD31" s="68"/>
      <c r="AE31" s="133"/>
    </row>
    <row r="32" spans="1:31" s="2" customFormat="1" ht="47.4" customHeight="1" thickBot="1" x14ac:dyDescent="0.35">
      <c r="A32" s="162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75"/>
      <c r="K32" s="176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" customHeight="1" x14ac:dyDescent="0.3">
      <c r="A33" s="13" t="s">
        <v>25</v>
      </c>
      <c r="B33" s="42">
        <f t="shared" ref="B33:B41" si="13">B14+G14+L14+Q14+V14+AA14</f>
        <v>0</v>
      </c>
      <c r="C33" s="37" t="str">
        <f t="shared" ref="C33:C41" si="14">IF(B33,B33/$B$42,"")</f>
        <v/>
      </c>
      <c r="D33" s="43">
        <f t="shared" ref="D33:E38" si="15">D14+I14+N14+S14+X14+AC14</f>
        <v>0</v>
      </c>
      <c r="E33" s="44">
        <f t="shared" si="15"/>
        <v>0</v>
      </c>
      <c r="F33" s="54" t="str">
        <f t="shared" ref="F33:F41" si="16">IF(E33,E33/$E$42,"")</f>
        <v/>
      </c>
      <c r="J33" s="140" t="s">
        <v>3</v>
      </c>
      <c r="K33" s="141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" customHeight="1" x14ac:dyDescent="0.3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36" t="s">
        <v>1</v>
      </c>
      <c r="K34" s="137"/>
      <c r="L34" s="6">
        <f>G23</f>
        <v>191</v>
      </c>
      <c r="M34" s="37">
        <f t="shared" ref="M34:M38" si="17">IF(L34,L34/$L$39,"")</f>
        <v>0.79916317991631802</v>
      </c>
      <c r="N34" s="41">
        <f>I23</f>
        <v>497013.19</v>
      </c>
      <c r="O34" s="41">
        <f>J23</f>
        <v>601385.97</v>
      </c>
      <c r="P34" s="57">
        <f t="shared" ref="P34:P38" si="18">IF(O34,O34/$O$39,"")</f>
        <v>0.88151765702443563</v>
      </c>
    </row>
    <row r="35" spans="1:33" ht="30" customHeight="1" x14ac:dyDescent="0.3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36" t="s">
        <v>2</v>
      </c>
      <c r="K35" s="137"/>
      <c r="L35" s="6">
        <f>L23</f>
        <v>48</v>
      </c>
      <c r="M35" s="37">
        <f t="shared" si="17"/>
        <v>0.20083682008368201</v>
      </c>
      <c r="N35" s="41">
        <f>N23</f>
        <v>66802.16</v>
      </c>
      <c r="O35" s="41">
        <f>O23</f>
        <v>80830.62</v>
      </c>
      <c r="P35" s="57">
        <f t="shared" si="18"/>
        <v>0.1184823429755644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" customHeight="1" x14ac:dyDescent="0.3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36" t="s">
        <v>34</v>
      </c>
      <c r="K36" s="137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" customHeight="1" x14ac:dyDescent="0.3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36" t="s">
        <v>4</v>
      </c>
      <c r="K37" s="137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customHeight="1" x14ac:dyDescent="0.3">
      <c r="A38" s="15" t="s">
        <v>33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36" t="s">
        <v>5</v>
      </c>
      <c r="K38" s="137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customHeight="1" thickBot="1" x14ac:dyDescent="0.35">
      <c r="A39" s="15" t="s">
        <v>28</v>
      </c>
      <c r="B39" s="45">
        <f t="shared" si="13"/>
        <v>1</v>
      </c>
      <c r="C39" s="37">
        <f t="shared" si="14"/>
        <v>4.1841004184100415E-3</v>
      </c>
      <c r="D39" s="46">
        <f>D20+I20+N20+S20+X20+AC20</f>
        <v>4359.5</v>
      </c>
      <c r="E39" s="74">
        <f>E20+J20+O20+T20+Y20+AD20</f>
        <v>5275</v>
      </c>
      <c r="F39" s="54">
        <f t="shared" si="16"/>
        <v>7.7321485248548413E-3</v>
      </c>
      <c r="G39" s="2"/>
      <c r="J39" s="138" t="s">
        <v>0</v>
      </c>
      <c r="K39" s="139"/>
      <c r="L39" s="11">
        <f>SUM(L33:L38)</f>
        <v>239</v>
      </c>
      <c r="M39" s="25">
        <f t="shared" ref="M39:P39" si="19">SUM(M33:M38)</f>
        <v>1</v>
      </c>
      <c r="N39" s="38">
        <f t="shared" si="19"/>
        <v>563815.35</v>
      </c>
      <c r="O39" s="39">
        <f t="shared" si="19"/>
        <v>682216.59</v>
      </c>
      <c r="P39" s="58">
        <f t="shared" si="19"/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customHeight="1" x14ac:dyDescent="0.3">
      <c r="A40" s="60" t="s">
        <v>29</v>
      </c>
      <c r="B40" s="45">
        <f t="shared" si="13"/>
        <v>90</v>
      </c>
      <c r="C40" s="37">
        <f t="shared" si="14"/>
        <v>0.37656903765690375</v>
      </c>
      <c r="D40" s="46">
        <f>D21+I21+N21+S21+X21+AC21</f>
        <v>438335.41</v>
      </c>
      <c r="E40" s="74">
        <f>E21+J21+O21+T21+Y21+AD21</f>
        <v>530385.85</v>
      </c>
      <c r="F40" s="54">
        <f t="shared" si="16"/>
        <v>0.77744496069789215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" customHeight="1" x14ac:dyDescent="0.3">
      <c r="A41" s="61" t="s">
        <v>32</v>
      </c>
      <c r="B41" s="45">
        <f t="shared" si="13"/>
        <v>148</v>
      </c>
      <c r="C41" s="37">
        <f t="shared" si="14"/>
        <v>0.61924686192468614</v>
      </c>
      <c r="D41" s="46">
        <f>D22+I22+N22+S22+X22+AC22</f>
        <v>121120.44</v>
      </c>
      <c r="E41" s="47">
        <f>E22+J22+O22+T22+Y22+AD22</f>
        <v>146555.74</v>
      </c>
      <c r="F41" s="54">
        <f t="shared" si="16"/>
        <v>0.214822890777253</v>
      </c>
      <c r="G41" s="69"/>
      <c r="H41" s="69"/>
      <c r="I41" s="68"/>
      <c r="J41" s="68"/>
      <c r="K41" s="68"/>
      <c r="L41" s="133"/>
      <c r="M41" s="65"/>
      <c r="N41" s="66"/>
      <c r="O41" s="66"/>
      <c r="P41" s="68"/>
      <c r="Q41" s="68"/>
      <c r="R41" s="133"/>
      <c r="S41" s="66"/>
      <c r="T41" s="66"/>
      <c r="U41" s="66"/>
      <c r="V41" s="68"/>
      <c r="W41" s="68"/>
      <c r="X41" s="133"/>
      <c r="Y41" s="67"/>
      <c r="Z41" s="67"/>
      <c r="AA41" s="67"/>
      <c r="AB41" s="67"/>
      <c r="AC41" s="68"/>
      <c r="AD41" s="68"/>
      <c r="AE41" s="133"/>
    </row>
    <row r="42" spans="1:33" s="71" customFormat="1" ht="30" customHeight="1" thickBot="1" x14ac:dyDescent="0.35">
      <c r="A42" s="10" t="s">
        <v>0</v>
      </c>
      <c r="B42" s="49">
        <f>SUM(B33:B41)</f>
        <v>239</v>
      </c>
      <c r="C42" s="50">
        <f>SUM(C33:C41)</f>
        <v>1</v>
      </c>
      <c r="D42" s="51">
        <f>SUM(D33:D41)</f>
        <v>563815.35</v>
      </c>
      <c r="E42" s="51">
        <f>SUM(E33:E41)</f>
        <v>682216.59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133"/>
      <c r="Y42" s="67"/>
      <c r="Z42" s="67"/>
      <c r="AA42" s="67"/>
      <c r="AB42" s="67"/>
      <c r="AC42" s="68"/>
      <c r="AD42" s="68"/>
      <c r="AE42" s="133"/>
    </row>
    <row r="43" spans="1:33" ht="36" customHeight="1" x14ac:dyDescent="0.3">
      <c r="A43" s="133"/>
      <c r="B43" s="133"/>
      <c r="C43" s="133"/>
      <c r="D43" s="133"/>
      <c r="E43" s="133"/>
      <c r="F43" s="133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2:21" s="2" customFormat="1" x14ac:dyDescent="0.3">
      <c r="B97" s="4"/>
      <c r="H97" s="4"/>
      <c r="N97" s="4"/>
    </row>
    <row r="98" spans="2:21" s="2" customFormat="1" x14ac:dyDescent="0.3">
      <c r="B98" s="4"/>
      <c r="H98" s="4"/>
      <c r="N98" s="4"/>
    </row>
    <row r="99" spans="2:21" s="2" customFormat="1" x14ac:dyDescent="0.3">
      <c r="B99" s="4"/>
      <c r="H99" s="4"/>
      <c r="N99" s="4"/>
    </row>
    <row r="100" spans="2:21" s="2" customFormat="1" x14ac:dyDescent="0.3">
      <c r="B100" s="4"/>
      <c r="H100" s="4"/>
      <c r="N100" s="4"/>
    </row>
    <row r="101" spans="2:21" s="2" customFormat="1" x14ac:dyDescent="0.3">
      <c r="B101" s="4"/>
      <c r="H101" s="4"/>
      <c r="N101" s="4"/>
    </row>
    <row r="102" spans="2:21" s="2" customFormat="1" x14ac:dyDescent="0.3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3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3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zoomScale="80" zoomScaleNormal="80" workbookViewId="0">
      <selection activeCell="I23" sqref="I23"/>
    </sheetView>
  </sheetViews>
  <sheetFormatPr defaultColWidth="9.109375" defaultRowHeight="14.4" x14ac:dyDescent="0.3"/>
  <cols>
    <col min="1" max="1" width="26.109375" style="3" customWidth="1"/>
    <col min="2" max="2" width="11.109375" style="5" customWidth="1"/>
    <col min="3" max="3" width="10.554687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109375" style="3" customWidth="1"/>
    <col min="8" max="8" width="10.88671875" style="5" customWidth="1"/>
    <col min="9" max="9" width="17.44140625" style="3" customWidth="1"/>
    <col min="10" max="10" width="20" style="3" customWidth="1"/>
    <col min="11" max="11" width="11.44140625" style="3" customWidth="1"/>
    <col min="12" max="12" width="11" style="3" customWidth="1"/>
    <col min="13" max="13" width="10.5546875" style="3" customWidth="1"/>
    <col min="14" max="14" width="18.88671875" style="5" customWidth="1"/>
    <col min="15" max="15" width="19.554687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554687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44140625" style="3" customWidth="1"/>
    <col min="26" max="26" width="9.554687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ht="15" x14ac:dyDescent="0.25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" x14ac:dyDescent="0.25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 x14ac:dyDescent="0.25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ht="15" x14ac:dyDescent="0.25">
      <c r="B4" s="4"/>
      <c r="H4" s="4"/>
      <c r="N4" s="4"/>
    </row>
    <row r="5" spans="1:31" s="2" customFormat="1" ht="15" x14ac:dyDescent="0.25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25">
      <c r="A7" s="1"/>
      <c r="B7" s="4"/>
      <c r="H7" s="4"/>
      <c r="N7" s="4"/>
    </row>
    <row r="8" spans="1:31" s="2" customFormat="1" ht="24.75" customHeight="1" x14ac:dyDescent="0.25">
      <c r="A8" s="7" t="s">
        <v>48</v>
      </c>
      <c r="B8" s="77" t="s">
        <v>41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25">
      <c r="A9" s="7" t="s">
        <v>11</v>
      </c>
      <c r="B9" s="78" t="s">
        <v>49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25" customHeight="1" thickBot="1" x14ac:dyDescent="0.3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 thickBot="1" x14ac:dyDescent="0.3">
      <c r="A11" s="2"/>
      <c r="B11" s="142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</row>
    <row r="12" spans="1:31" ht="30" customHeight="1" thickBot="1" x14ac:dyDescent="0.35">
      <c r="A12" s="177" t="s">
        <v>10</v>
      </c>
      <c r="B12" s="145" t="s">
        <v>3</v>
      </c>
      <c r="C12" s="146"/>
      <c r="D12" s="146"/>
      <c r="E12" s="146"/>
      <c r="F12" s="147"/>
      <c r="G12" s="148" t="s">
        <v>1</v>
      </c>
      <c r="H12" s="149"/>
      <c r="I12" s="149"/>
      <c r="J12" s="149"/>
      <c r="K12" s="150"/>
      <c r="L12" s="163" t="s">
        <v>2</v>
      </c>
      <c r="M12" s="164"/>
      <c r="N12" s="164"/>
      <c r="O12" s="164"/>
      <c r="P12" s="164"/>
      <c r="Q12" s="151" t="s">
        <v>34</v>
      </c>
      <c r="R12" s="152"/>
      <c r="S12" s="152"/>
      <c r="T12" s="152"/>
      <c r="U12" s="153"/>
      <c r="V12" s="154" t="s">
        <v>4</v>
      </c>
      <c r="W12" s="155"/>
      <c r="X12" s="155"/>
      <c r="Y12" s="155"/>
      <c r="Z12" s="156"/>
      <c r="AA12" s="157" t="s">
        <v>5</v>
      </c>
      <c r="AB12" s="158"/>
      <c r="AC12" s="158"/>
      <c r="AD12" s="158"/>
      <c r="AE12" s="159"/>
    </row>
    <row r="13" spans="1:31" ht="39" customHeight="1" thickBot="1" x14ac:dyDescent="0.35">
      <c r="A13" s="178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>
        <v>1</v>
      </c>
      <c r="H14" s="53">
        <f>G14/G23</f>
        <v>8.6956521739130436E-3</v>
      </c>
      <c r="I14" s="31">
        <f>284034.05+71793.95</f>
        <v>355828</v>
      </c>
      <c r="J14" s="32">
        <f>343681.2+86870.68</f>
        <v>430551.88</v>
      </c>
      <c r="K14" s="54">
        <f>J14/J23</f>
        <v>0.50839574324836456</v>
      </c>
      <c r="L14" s="28"/>
      <c r="M14" s="53" t="str">
        <f t="shared" ref="M14:M20" si="2">IF(L14,L14/$L$23,"")</f>
        <v/>
      </c>
      <c r="N14" s="31"/>
      <c r="O14" s="32"/>
      <c r="P14" s="54" t="str">
        <f t="shared" ref="P14:P20" si="3">IF(O14,O14/$O$23,"")</f>
        <v/>
      </c>
      <c r="Q14" s="28"/>
      <c r="R14" s="53" t="str">
        <f t="shared" ref="R14:R22" si="4">IF(Q14,Q14/$Q$23,"")</f>
        <v/>
      </c>
      <c r="S14" s="31"/>
      <c r="T14" s="32"/>
      <c r="U14" s="54" t="str">
        <f t="shared" ref="U14:U22" si="5">IF(T14,T14/$T$23,"")</f>
        <v/>
      </c>
      <c r="V14" s="28"/>
      <c r="W14" s="53" t="str">
        <f t="shared" ref="W14:W22" si="6">IF(V14,V14/$V$23,"")</f>
        <v/>
      </c>
      <c r="X14" s="31"/>
      <c r="Y14" s="32"/>
      <c r="Z14" s="54" t="str">
        <f t="shared" ref="Z14:Z22" si="7">IF(Y14,Y14/$Y$23,"")</f>
        <v/>
      </c>
      <c r="AA14" s="28"/>
      <c r="AB14" s="53" t="str">
        <f t="shared" ref="AB14:AB22" si="8">IF(AA14,AA14/$AA$23,"")</f>
        <v/>
      </c>
      <c r="AC14" s="31"/>
      <c r="AD14" s="32"/>
      <c r="AE14" s="54" t="str">
        <f t="shared" ref="AE14:AE22" si="9">IF(AD14,AD14/$AD$23,"")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>
        <v>1</v>
      </c>
      <c r="H15" s="53">
        <f>G15/G23</f>
        <v>8.6956521739130436E-3</v>
      </c>
      <c r="I15" s="33">
        <v>40949.01</v>
      </c>
      <c r="J15" s="34">
        <v>49548.41</v>
      </c>
      <c r="K15" s="54">
        <f>J15/J23</f>
        <v>5.8506772119366196E-2</v>
      </c>
      <c r="L15" s="29"/>
      <c r="M15" s="53" t="str">
        <f t="shared" si="2"/>
        <v/>
      </c>
      <c r="N15" s="33"/>
      <c r="O15" s="34"/>
      <c r="P15" s="54" t="str">
        <f t="shared" si="3"/>
        <v/>
      </c>
      <c r="Q15" s="29"/>
      <c r="R15" s="53" t="str">
        <f t="shared" si="4"/>
        <v/>
      </c>
      <c r="S15" s="33"/>
      <c r="T15" s="34"/>
      <c r="U15" s="54" t="str">
        <f t="shared" si="5"/>
        <v/>
      </c>
      <c r="V15" s="29"/>
      <c r="W15" s="53" t="str">
        <f t="shared" si="6"/>
        <v/>
      </c>
      <c r="X15" s="33"/>
      <c r="Y15" s="34"/>
      <c r="Z15" s="54" t="str">
        <f t="shared" si="7"/>
        <v/>
      </c>
      <c r="AA15" s="29"/>
      <c r="AB15" s="53" t="str">
        <f t="shared" si="8"/>
        <v/>
      </c>
      <c r="AC15" s="33"/>
      <c r="AD15" s="34"/>
      <c r="AE15" s="54" t="str">
        <f t="shared" si="9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>
        <v>1</v>
      </c>
      <c r="H16" s="53">
        <f>G16/G23</f>
        <v>8.6956521739130436E-3</v>
      </c>
      <c r="I16" s="33">
        <v>16000</v>
      </c>
      <c r="J16" s="34">
        <v>19360</v>
      </c>
      <c r="K16" s="54">
        <f>J16/J23</f>
        <v>2.2860291747624786E-2</v>
      </c>
      <c r="L16" s="29"/>
      <c r="M16" s="53" t="str">
        <f t="shared" si="2"/>
        <v/>
      </c>
      <c r="N16" s="33"/>
      <c r="O16" s="34"/>
      <c r="P16" s="54" t="str">
        <f t="shared" si="3"/>
        <v/>
      </c>
      <c r="Q16" s="29"/>
      <c r="R16" s="53" t="str">
        <f t="shared" si="4"/>
        <v/>
      </c>
      <c r="S16" s="33"/>
      <c r="T16" s="34"/>
      <c r="U16" s="54" t="str">
        <f t="shared" si="5"/>
        <v/>
      </c>
      <c r="V16" s="29"/>
      <c r="W16" s="53" t="str">
        <f t="shared" si="6"/>
        <v/>
      </c>
      <c r="X16" s="33"/>
      <c r="Y16" s="34"/>
      <c r="Z16" s="54" t="str">
        <f t="shared" si="7"/>
        <v/>
      </c>
      <c r="AA16" s="29"/>
      <c r="AB16" s="53" t="str">
        <f t="shared" si="8"/>
        <v/>
      </c>
      <c r="AC16" s="33"/>
      <c r="AD16" s="34"/>
      <c r="AE16" s="54" t="str">
        <f t="shared" si="9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/>
      <c r="I17" s="33"/>
      <c r="J17" s="34"/>
      <c r="K17" s="54"/>
      <c r="L17" s="29"/>
      <c r="M17" s="53" t="str">
        <f t="shared" si="2"/>
        <v/>
      </c>
      <c r="N17" s="33"/>
      <c r="O17" s="34"/>
      <c r="P17" s="54" t="str">
        <f t="shared" si="3"/>
        <v/>
      </c>
      <c r="Q17" s="29"/>
      <c r="R17" s="53" t="str">
        <f t="shared" si="4"/>
        <v/>
      </c>
      <c r="S17" s="33"/>
      <c r="T17" s="34"/>
      <c r="U17" s="54" t="str">
        <f t="shared" si="5"/>
        <v/>
      </c>
      <c r="V17" s="29"/>
      <c r="W17" s="53" t="str">
        <f t="shared" si="6"/>
        <v/>
      </c>
      <c r="X17" s="33"/>
      <c r="Y17" s="34"/>
      <c r="Z17" s="54" t="str">
        <f t="shared" si="7"/>
        <v/>
      </c>
      <c r="AA17" s="29"/>
      <c r="AB17" s="53" t="str">
        <f t="shared" si="8"/>
        <v/>
      </c>
      <c r="AC17" s="33"/>
      <c r="AD17" s="34"/>
      <c r="AE17" s="54" t="str">
        <f t="shared" si="9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/>
      <c r="I18" s="33"/>
      <c r="J18" s="34"/>
      <c r="K18" s="54"/>
      <c r="L18" s="30"/>
      <c r="M18" s="53" t="str">
        <f t="shared" si="2"/>
        <v/>
      </c>
      <c r="N18" s="33"/>
      <c r="O18" s="34"/>
      <c r="P18" s="54" t="str">
        <f t="shared" si="3"/>
        <v/>
      </c>
      <c r="Q18" s="30"/>
      <c r="R18" s="53" t="str">
        <f t="shared" si="4"/>
        <v/>
      </c>
      <c r="S18" s="33"/>
      <c r="T18" s="34"/>
      <c r="U18" s="54" t="str">
        <f t="shared" si="5"/>
        <v/>
      </c>
      <c r="V18" s="30"/>
      <c r="W18" s="53" t="str">
        <f t="shared" si="6"/>
        <v/>
      </c>
      <c r="X18" s="33"/>
      <c r="Y18" s="34"/>
      <c r="Z18" s="54" t="str">
        <f t="shared" si="7"/>
        <v/>
      </c>
      <c r="AA18" s="30"/>
      <c r="AB18" s="53" t="str">
        <f t="shared" si="8"/>
        <v/>
      </c>
      <c r="AC18" s="33"/>
      <c r="AD18" s="34"/>
      <c r="AE18" s="54" t="str">
        <f t="shared" si="9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/>
      <c r="I19" s="33"/>
      <c r="J19" s="34"/>
      <c r="K19" s="54"/>
      <c r="L19" s="30"/>
      <c r="M19" s="53" t="str">
        <f t="shared" si="2"/>
        <v/>
      </c>
      <c r="N19" s="33"/>
      <c r="O19" s="34"/>
      <c r="P19" s="54" t="str">
        <f t="shared" si="3"/>
        <v/>
      </c>
      <c r="Q19" s="30"/>
      <c r="R19" s="53" t="str">
        <f t="shared" si="4"/>
        <v/>
      </c>
      <c r="S19" s="33"/>
      <c r="T19" s="34"/>
      <c r="U19" s="54" t="str">
        <f t="shared" si="5"/>
        <v/>
      </c>
      <c r="V19" s="30"/>
      <c r="W19" s="53" t="str">
        <f t="shared" si="6"/>
        <v/>
      </c>
      <c r="X19" s="33"/>
      <c r="Y19" s="34"/>
      <c r="Z19" s="54" t="str">
        <f t="shared" si="7"/>
        <v/>
      </c>
      <c r="AA19" s="30"/>
      <c r="AB19" s="53" t="str">
        <f t="shared" si="8"/>
        <v/>
      </c>
      <c r="AC19" s="33"/>
      <c r="AD19" s="34"/>
      <c r="AE19" s="54" t="str">
        <f t="shared" si="9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>
        <v>1</v>
      </c>
      <c r="H20" s="53">
        <f>G20/G23</f>
        <v>8.6956521739130436E-3</v>
      </c>
      <c r="I20" s="33">
        <v>36666.660000000003</v>
      </c>
      <c r="J20" s="34">
        <v>44366.66</v>
      </c>
      <c r="K20" s="54">
        <f>J20/J23</f>
        <v>5.2388160716305518E-2</v>
      </c>
      <c r="L20" s="29"/>
      <c r="M20" s="53" t="str">
        <f t="shared" si="2"/>
        <v/>
      </c>
      <c r="N20" s="33"/>
      <c r="O20" s="34"/>
      <c r="P20" s="54" t="str">
        <f t="shared" si="3"/>
        <v/>
      </c>
      <c r="Q20" s="29"/>
      <c r="R20" s="53" t="str">
        <f t="shared" si="4"/>
        <v/>
      </c>
      <c r="S20" s="33"/>
      <c r="T20" s="34"/>
      <c r="U20" s="54" t="str">
        <f t="shared" si="5"/>
        <v/>
      </c>
      <c r="V20" s="29"/>
      <c r="W20" s="53" t="str">
        <f t="shared" si="6"/>
        <v/>
      </c>
      <c r="X20" s="33"/>
      <c r="Y20" s="34"/>
      <c r="Z20" s="54" t="str">
        <f t="shared" si="7"/>
        <v/>
      </c>
      <c r="AA20" s="29"/>
      <c r="AB20" s="53" t="str">
        <f t="shared" si="8"/>
        <v/>
      </c>
      <c r="AC20" s="33"/>
      <c r="AD20" s="34"/>
      <c r="AE20" s="54" t="str">
        <f t="shared" si="9"/>
        <v/>
      </c>
    </row>
    <row r="21" spans="1:31" s="9" customFormat="1" ht="36" customHeight="1" x14ac:dyDescent="0.25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130">
        <v>41</v>
      </c>
      <c r="H21" s="53">
        <f>G21/G23</f>
        <v>0.35652173913043478</v>
      </c>
      <c r="I21" s="33">
        <v>198929.58</v>
      </c>
      <c r="J21" s="34">
        <v>240704.79</v>
      </c>
      <c r="K21" s="54">
        <f>J21/J23</f>
        <v>0.28422426262658868</v>
      </c>
      <c r="L21" s="29">
        <v>9</v>
      </c>
      <c r="M21" s="53">
        <f>L21/L23</f>
        <v>0.27272727272727271</v>
      </c>
      <c r="N21" s="33">
        <v>60242.11</v>
      </c>
      <c r="O21" s="34">
        <v>72892.95</v>
      </c>
      <c r="P21" s="54">
        <f>O21/O23</f>
        <v>0.73677058090730596</v>
      </c>
      <c r="Q21" s="29"/>
      <c r="R21" s="53" t="str">
        <f t="shared" si="4"/>
        <v/>
      </c>
      <c r="S21" s="33"/>
      <c r="T21" s="34"/>
      <c r="U21" s="54" t="str">
        <f t="shared" si="5"/>
        <v/>
      </c>
      <c r="V21" s="29"/>
      <c r="W21" s="53" t="str">
        <f t="shared" si="6"/>
        <v/>
      </c>
      <c r="X21" s="33"/>
      <c r="Y21" s="34"/>
      <c r="Z21" s="54" t="str">
        <f t="shared" si="7"/>
        <v/>
      </c>
      <c r="AA21" s="29"/>
      <c r="AB21" s="53" t="str">
        <f t="shared" si="8"/>
        <v/>
      </c>
      <c r="AC21" s="33"/>
      <c r="AD21" s="34"/>
      <c r="AE21" s="54" t="str">
        <f t="shared" si="9"/>
        <v/>
      </c>
    </row>
    <row r="22" spans="1:31" s="9" customFormat="1" ht="39.9" customHeight="1" x14ac:dyDescent="0.3">
      <c r="A22" s="61" t="s">
        <v>35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130">
        <v>70</v>
      </c>
      <c r="H22" s="53">
        <f>G22/G23</f>
        <v>0.60869565217391308</v>
      </c>
      <c r="I22" s="131">
        <v>51530.239999999998</v>
      </c>
      <c r="J22" s="34">
        <v>62351.59</v>
      </c>
      <c r="K22" s="54">
        <f>J22/J23</f>
        <v>7.3624769541750207E-2</v>
      </c>
      <c r="L22" s="29">
        <v>24</v>
      </c>
      <c r="M22" s="53">
        <f>L22/L23</f>
        <v>0.72727272727272729</v>
      </c>
      <c r="N22" s="33">
        <v>21522.98</v>
      </c>
      <c r="O22" s="34">
        <v>26042.799999999999</v>
      </c>
      <c r="P22" s="54">
        <f>O22/O23</f>
        <v>0.26322941909269398</v>
      </c>
      <c r="Q22" s="29"/>
      <c r="R22" s="53" t="str">
        <f t="shared" si="4"/>
        <v/>
      </c>
      <c r="S22" s="33"/>
      <c r="T22" s="34"/>
      <c r="U22" s="54" t="str">
        <f t="shared" si="5"/>
        <v/>
      </c>
      <c r="V22" s="29"/>
      <c r="W22" s="53" t="str">
        <f t="shared" si="6"/>
        <v/>
      </c>
      <c r="X22" s="33"/>
      <c r="Y22" s="34"/>
      <c r="Z22" s="54" t="str">
        <f t="shared" si="7"/>
        <v/>
      </c>
      <c r="AA22" s="29"/>
      <c r="AB22" s="53" t="str">
        <f t="shared" si="8"/>
        <v/>
      </c>
      <c r="AC22" s="33"/>
      <c r="AD22" s="34"/>
      <c r="AE22" s="54" t="str">
        <f t="shared" si="9"/>
        <v/>
      </c>
    </row>
    <row r="23" spans="1:31" ht="33" customHeight="1" thickBot="1" x14ac:dyDescent="0.35">
      <c r="A23" s="16" t="s">
        <v>0</v>
      </c>
      <c r="B23" s="24">
        <f t="shared" ref="B23:AE23" si="10">SUM(B14:B22)</f>
        <v>0</v>
      </c>
      <c r="C23" s="25">
        <f t="shared" si="10"/>
        <v>0</v>
      </c>
      <c r="D23" s="35">
        <f t="shared" si="10"/>
        <v>0</v>
      </c>
      <c r="E23" s="35">
        <f t="shared" si="10"/>
        <v>0</v>
      </c>
      <c r="F23" s="26">
        <f t="shared" si="10"/>
        <v>0</v>
      </c>
      <c r="G23" s="24">
        <f t="shared" si="10"/>
        <v>115</v>
      </c>
      <c r="H23" s="50">
        <f t="shared" ref="H23" si="11">IF(G23,G23/$G$23,"")</f>
        <v>1</v>
      </c>
      <c r="I23" s="35">
        <f t="shared" si="10"/>
        <v>699903.49</v>
      </c>
      <c r="J23" s="35">
        <f t="shared" si="10"/>
        <v>846883.33000000007</v>
      </c>
      <c r="K23" s="132">
        <f t="shared" ref="K23" si="12">IF(J23,J23/$J$23,"")</f>
        <v>1</v>
      </c>
      <c r="L23" s="24">
        <f>SUM(L14:L22)</f>
        <v>33</v>
      </c>
      <c r="M23" s="25">
        <f t="shared" si="10"/>
        <v>1</v>
      </c>
      <c r="N23" s="35">
        <f t="shared" si="10"/>
        <v>81765.09</v>
      </c>
      <c r="O23" s="35">
        <f t="shared" si="10"/>
        <v>98935.75</v>
      </c>
      <c r="P23" s="26">
        <f t="shared" si="10"/>
        <v>1</v>
      </c>
      <c r="Q23" s="24">
        <f t="shared" si="10"/>
        <v>0</v>
      </c>
      <c r="R23" s="25">
        <f t="shared" si="10"/>
        <v>0</v>
      </c>
      <c r="S23" s="35">
        <f t="shared" si="10"/>
        <v>0</v>
      </c>
      <c r="T23" s="35">
        <f t="shared" si="10"/>
        <v>0</v>
      </c>
      <c r="U23" s="26">
        <f t="shared" si="10"/>
        <v>0</v>
      </c>
      <c r="V23" s="24">
        <f t="shared" si="10"/>
        <v>0</v>
      </c>
      <c r="W23" s="25">
        <f t="shared" si="10"/>
        <v>0</v>
      </c>
      <c r="X23" s="35">
        <f t="shared" si="10"/>
        <v>0</v>
      </c>
      <c r="Y23" s="35">
        <f t="shared" si="10"/>
        <v>0</v>
      </c>
      <c r="Z23" s="26">
        <f t="shared" si="10"/>
        <v>0</v>
      </c>
      <c r="AA23" s="24">
        <f t="shared" si="10"/>
        <v>0</v>
      </c>
      <c r="AB23" s="25">
        <f t="shared" si="10"/>
        <v>0</v>
      </c>
      <c r="AC23" s="35">
        <f t="shared" si="10"/>
        <v>0</v>
      </c>
      <c r="AD23" s="35">
        <f t="shared" si="10"/>
        <v>0</v>
      </c>
      <c r="AE23" s="26">
        <f t="shared" si="10"/>
        <v>0</v>
      </c>
    </row>
    <row r="24" spans="1:31" s="2" customFormat="1" ht="18.75" customHeight="1" x14ac:dyDescent="0.3">
      <c r="B24" s="4"/>
      <c r="H24" s="4"/>
      <c r="N24" s="4"/>
    </row>
    <row r="25" spans="1:31" s="67" customFormat="1" ht="48" customHeight="1" x14ac:dyDescent="0.3">
      <c r="A25" s="183" t="s">
        <v>36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65" customHeight="1" x14ac:dyDescent="0.3">
      <c r="A26" s="179" t="s">
        <v>37</v>
      </c>
      <c r="B26" s="179"/>
      <c r="C26" s="179"/>
      <c r="D26" s="179"/>
      <c r="E26" s="179"/>
      <c r="F26" s="179"/>
      <c r="G26" s="179"/>
      <c r="H26" s="179"/>
      <c r="I26" s="68"/>
      <c r="J26" s="68"/>
      <c r="K26" s="68"/>
      <c r="L26" s="133"/>
      <c r="M26" s="65"/>
      <c r="N26" s="66"/>
      <c r="O26" s="66"/>
      <c r="P26" s="68"/>
      <c r="Q26" s="68"/>
      <c r="R26" s="133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3">
      <c r="A27" s="133"/>
      <c r="B27" s="133"/>
      <c r="C27" s="133"/>
      <c r="D27" s="133"/>
      <c r="E27" s="133"/>
      <c r="F27" s="133"/>
      <c r="G27" s="69"/>
      <c r="H27" s="69"/>
      <c r="I27" s="68"/>
      <c r="J27" s="68"/>
      <c r="K27" s="68"/>
      <c r="L27" s="133"/>
      <c r="M27" s="65"/>
      <c r="N27" s="66"/>
      <c r="O27" s="66"/>
      <c r="P27" s="68"/>
      <c r="Q27" s="68"/>
      <c r="R27" s="133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65" customHeight="1" x14ac:dyDescent="0.3">
      <c r="A28" s="133"/>
      <c r="B28" s="133"/>
      <c r="C28" s="133"/>
      <c r="D28" s="133"/>
      <c r="E28" s="133"/>
      <c r="F28" s="133"/>
      <c r="G28" s="69"/>
      <c r="H28" s="69"/>
      <c r="I28" s="68"/>
      <c r="J28" s="68"/>
      <c r="K28" s="68"/>
      <c r="L28" s="133"/>
      <c r="M28" s="65"/>
      <c r="N28" s="66"/>
      <c r="O28" s="66"/>
      <c r="P28" s="68"/>
      <c r="Q28" s="68"/>
      <c r="R28" s="133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5">
      <c r="A29" s="133"/>
      <c r="B29" s="133"/>
      <c r="C29" s="133"/>
      <c r="D29" s="133"/>
      <c r="E29" s="133"/>
      <c r="F29" s="133"/>
      <c r="G29" s="69"/>
      <c r="H29" s="69"/>
      <c r="I29" s="68"/>
      <c r="J29" s="68"/>
      <c r="K29" s="68"/>
      <c r="L29" s="133"/>
      <c r="M29" s="65"/>
      <c r="N29" s="66"/>
      <c r="O29" s="66"/>
      <c r="P29" s="68"/>
      <c r="Q29" s="68"/>
      <c r="R29" s="133"/>
      <c r="S29" s="66"/>
      <c r="T29" s="66"/>
      <c r="U29" s="66"/>
      <c r="V29" s="68"/>
      <c r="W29" s="68"/>
      <c r="X29" s="133"/>
      <c r="Y29" s="67"/>
      <c r="Z29" s="67"/>
      <c r="AA29" s="67"/>
      <c r="AB29" s="67"/>
      <c r="AC29" s="68"/>
      <c r="AD29" s="68"/>
      <c r="AE29" s="133"/>
    </row>
    <row r="30" spans="1:31" s="72" customFormat="1" ht="18" customHeight="1" x14ac:dyDescent="0.3">
      <c r="A30" s="160" t="s">
        <v>10</v>
      </c>
      <c r="B30" s="165" t="s">
        <v>17</v>
      </c>
      <c r="C30" s="166"/>
      <c r="D30" s="166"/>
      <c r="E30" s="166"/>
      <c r="F30" s="167"/>
      <c r="G30" s="2"/>
      <c r="J30" s="171" t="s">
        <v>15</v>
      </c>
      <c r="K30" s="172"/>
      <c r="L30" s="165" t="s">
        <v>16</v>
      </c>
      <c r="M30" s="166"/>
      <c r="N30" s="166"/>
      <c r="O30" s="166"/>
      <c r="P30" s="167"/>
      <c r="Q30" s="68"/>
      <c r="R30" s="133"/>
      <c r="S30" s="66"/>
      <c r="T30" s="66"/>
      <c r="U30" s="66"/>
      <c r="V30" s="68"/>
      <c r="W30" s="68"/>
      <c r="X30" s="133"/>
      <c r="AC30" s="68"/>
      <c r="AD30" s="68"/>
      <c r="AE30" s="133"/>
    </row>
    <row r="31" spans="1:31" s="72" customFormat="1" ht="18" customHeight="1" thickBot="1" x14ac:dyDescent="0.35">
      <c r="A31" s="161"/>
      <c r="B31" s="180"/>
      <c r="C31" s="181"/>
      <c r="D31" s="181"/>
      <c r="E31" s="181"/>
      <c r="F31" s="182"/>
      <c r="G31" s="2"/>
      <c r="J31" s="173"/>
      <c r="K31" s="174"/>
      <c r="L31" s="168"/>
      <c r="M31" s="169"/>
      <c r="N31" s="169"/>
      <c r="O31" s="169"/>
      <c r="P31" s="170"/>
      <c r="Q31" s="68"/>
      <c r="R31" s="133"/>
      <c r="S31" s="66"/>
      <c r="T31" s="66"/>
      <c r="U31" s="66"/>
      <c r="V31" s="68"/>
      <c r="W31" s="68"/>
      <c r="X31" s="133"/>
      <c r="AC31" s="68"/>
      <c r="AD31" s="68"/>
      <c r="AE31" s="133"/>
    </row>
    <row r="32" spans="1:31" s="2" customFormat="1" ht="47.4" customHeight="1" thickBot="1" x14ac:dyDescent="0.35">
      <c r="A32" s="162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75"/>
      <c r="K32" s="176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" customHeight="1" x14ac:dyDescent="0.3">
      <c r="A33" s="13" t="s">
        <v>25</v>
      </c>
      <c r="B33" s="42">
        <f t="shared" ref="B33:B41" si="13">B14+G14+L14+Q14+V14+AA14</f>
        <v>1</v>
      </c>
      <c r="C33" s="37">
        <f t="shared" ref="C33:C41" si="14">IF(B33,B33/$B$42,"")</f>
        <v>6.7567567567567571E-3</v>
      </c>
      <c r="D33" s="43">
        <f t="shared" ref="D33:E38" si="15">D14+I14+N14+S14+X14+AC14</f>
        <v>355828</v>
      </c>
      <c r="E33" s="44">
        <f t="shared" si="15"/>
        <v>430551.88</v>
      </c>
      <c r="F33" s="54">
        <f t="shared" ref="F33:F41" si="16">IF(E33,E33/$E$42,"")</f>
        <v>0.45521589604641932</v>
      </c>
      <c r="J33" s="140" t="s">
        <v>3</v>
      </c>
      <c r="K33" s="141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" customHeight="1" x14ac:dyDescent="0.3">
      <c r="A34" s="14" t="s">
        <v>18</v>
      </c>
      <c r="B34" s="45">
        <f t="shared" si="13"/>
        <v>1</v>
      </c>
      <c r="C34" s="37">
        <f t="shared" si="14"/>
        <v>6.7567567567567571E-3</v>
      </c>
      <c r="D34" s="46">
        <f t="shared" si="15"/>
        <v>40949.01</v>
      </c>
      <c r="E34" s="47">
        <f t="shared" si="15"/>
        <v>49548.41</v>
      </c>
      <c r="F34" s="54">
        <f t="shared" si="16"/>
        <v>5.2386773588877063E-2</v>
      </c>
      <c r="J34" s="136" t="s">
        <v>1</v>
      </c>
      <c r="K34" s="137"/>
      <c r="L34" s="6">
        <f>G23</f>
        <v>115</v>
      </c>
      <c r="M34" s="37">
        <f t="shared" ref="M34:M38" si="17">IF(L34,L34/$L$39,"")</f>
        <v>0.77702702702702697</v>
      </c>
      <c r="N34" s="41">
        <f>I23</f>
        <v>699903.49</v>
      </c>
      <c r="O34" s="41">
        <f>J23</f>
        <v>846883.33000000007</v>
      </c>
      <c r="P34" s="57">
        <f t="shared" ref="P34:P38" si="18">IF(O34,O34/$O$39,"")</f>
        <v>0.89539674966167948</v>
      </c>
    </row>
    <row r="35" spans="1:33" ht="30" customHeight="1" x14ac:dyDescent="0.3">
      <c r="A35" s="14" t="s">
        <v>19</v>
      </c>
      <c r="B35" s="45">
        <f t="shared" si="13"/>
        <v>1</v>
      </c>
      <c r="C35" s="37">
        <f t="shared" si="14"/>
        <v>6.7567567567567571E-3</v>
      </c>
      <c r="D35" s="46">
        <f t="shared" si="15"/>
        <v>16000</v>
      </c>
      <c r="E35" s="47">
        <f t="shared" si="15"/>
        <v>19360</v>
      </c>
      <c r="F35" s="54">
        <f t="shared" si="16"/>
        <v>2.0469030927140947E-2</v>
      </c>
      <c r="G35" s="2"/>
      <c r="J35" s="136" t="s">
        <v>2</v>
      </c>
      <c r="K35" s="137"/>
      <c r="L35" s="6">
        <f>L23</f>
        <v>33</v>
      </c>
      <c r="M35" s="37">
        <f t="shared" si="17"/>
        <v>0.22297297297297297</v>
      </c>
      <c r="N35" s="41">
        <f>N23</f>
        <v>81765.09</v>
      </c>
      <c r="O35" s="41">
        <f>O23</f>
        <v>98935.75</v>
      </c>
      <c r="P35" s="57">
        <f t="shared" si="18"/>
        <v>0.10460325033832051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" customHeight="1" x14ac:dyDescent="0.3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36" t="s">
        <v>34</v>
      </c>
      <c r="K36" s="137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" customHeight="1" x14ac:dyDescent="0.3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36" t="s">
        <v>4</v>
      </c>
      <c r="K37" s="137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customHeight="1" x14ac:dyDescent="0.3">
      <c r="A38" s="15" t="s">
        <v>33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36" t="s">
        <v>5</v>
      </c>
      <c r="K38" s="137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customHeight="1" thickBot="1" x14ac:dyDescent="0.35">
      <c r="A39" s="15" t="s">
        <v>28</v>
      </c>
      <c r="B39" s="45">
        <f t="shared" si="13"/>
        <v>1</v>
      </c>
      <c r="C39" s="37">
        <f t="shared" si="14"/>
        <v>6.7567567567567571E-3</v>
      </c>
      <c r="D39" s="46">
        <f>D20+I20+N20+S20+X20+AC20</f>
        <v>36666.660000000003</v>
      </c>
      <c r="E39" s="74">
        <f>E20+J20+O20+T20+Y20+AD20</f>
        <v>44366.66</v>
      </c>
      <c r="F39" s="54">
        <f t="shared" si="16"/>
        <v>4.6908188826133644E-2</v>
      </c>
      <c r="G39" s="2"/>
      <c r="J39" s="138" t="s">
        <v>0</v>
      </c>
      <c r="K39" s="139"/>
      <c r="L39" s="11">
        <f>SUM(L33:L38)</f>
        <v>148</v>
      </c>
      <c r="M39" s="25">
        <f t="shared" ref="M39:P39" si="19">SUM(M33:M38)</f>
        <v>1</v>
      </c>
      <c r="N39" s="38">
        <f t="shared" si="19"/>
        <v>781668.58</v>
      </c>
      <c r="O39" s="39">
        <f t="shared" si="19"/>
        <v>945819.08000000007</v>
      </c>
      <c r="P39" s="58">
        <f t="shared" si="19"/>
        <v>1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customHeight="1" x14ac:dyDescent="0.3">
      <c r="A40" s="60" t="s">
        <v>29</v>
      </c>
      <c r="B40" s="45">
        <f t="shared" si="13"/>
        <v>50</v>
      </c>
      <c r="C40" s="37">
        <f t="shared" si="14"/>
        <v>0.33783783783783783</v>
      </c>
      <c r="D40" s="46">
        <f>D21+I21+N21+S21+X21+AC21</f>
        <v>259171.69</v>
      </c>
      <c r="E40" s="74">
        <f>E21+J21+O21+T21+Y21+AD21</f>
        <v>313597.74</v>
      </c>
      <c r="F40" s="54">
        <f t="shared" si="16"/>
        <v>0.33156207844739183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" customHeight="1" x14ac:dyDescent="0.3">
      <c r="A41" s="61" t="s">
        <v>32</v>
      </c>
      <c r="B41" s="45">
        <f t="shared" si="13"/>
        <v>94</v>
      </c>
      <c r="C41" s="37">
        <f t="shared" si="14"/>
        <v>0.63513513513513509</v>
      </c>
      <c r="D41" s="46">
        <f>D22+I22+N22+S22+X22+AC22</f>
        <v>73053.22</v>
      </c>
      <c r="E41" s="47">
        <f>E22+J22+O22+T22+Y22+AD22</f>
        <v>88394.39</v>
      </c>
      <c r="F41" s="54">
        <f t="shared" si="16"/>
        <v>9.3458032164037114E-2</v>
      </c>
      <c r="G41" s="69"/>
      <c r="H41" s="69"/>
      <c r="I41" s="68"/>
      <c r="J41" s="68"/>
      <c r="K41" s="68"/>
      <c r="L41" s="133"/>
      <c r="M41" s="65"/>
      <c r="N41" s="66"/>
      <c r="O41" s="66"/>
      <c r="P41" s="68"/>
      <c r="Q41" s="68"/>
      <c r="R41" s="133"/>
      <c r="S41" s="66"/>
      <c r="T41" s="66"/>
      <c r="U41" s="66"/>
      <c r="V41" s="68"/>
      <c r="W41" s="68"/>
      <c r="X41" s="133"/>
      <c r="Y41" s="67"/>
      <c r="Z41" s="67"/>
      <c r="AA41" s="67"/>
      <c r="AB41" s="67"/>
      <c r="AC41" s="68"/>
      <c r="AD41" s="68"/>
      <c r="AE41" s="133"/>
    </row>
    <row r="42" spans="1:33" s="71" customFormat="1" ht="30" customHeight="1" thickBot="1" x14ac:dyDescent="0.35">
      <c r="A42" s="10" t="s">
        <v>0</v>
      </c>
      <c r="B42" s="49">
        <f>SUM(B33:B41)</f>
        <v>148</v>
      </c>
      <c r="C42" s="50">
        <f>SUM(C33:C41)</f>
        <v>1</v>
      </c>
      <c r="D42" s="51">
        <f>SUM(D33:D41)</f>
        <v>781668.58000000007</v>
      </c>
      <c r="E42" s="51">
        <f>SUM(E33:E41)</f>
        <v>945819.08000000007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133"/>
      <c r="Y42" s="67"/>
      <c r="Z42" s="67"/>
      <c r="AA42" s="67"/>
      <c r="AB42" s="67"/>
      <c r="AC42" s="68"/>
      <c r="AD42" s="68"/>
      <c r="AE42" s="133"/>
    </row>
    <row r="43" spans="1:33" ht="36" customHeight="1" x14ac:dyDescent="0.3">
      <c r="A43" s="133"/>
      <c r="B43" s="133"/>
      <c r="C43" s="133"/>
      <c r="D43" s="133"/>
      <c r="E43" s="133"/>
      <c r="F43" s="133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2:21" s="2" customFormat="1" x14ac:dyDescent="0.3">
      <c r="B97" s="4"/>
      <c r="H97" s="4"/>
      <c r="N97" s="4"/>
    </row>
    <row r="98" spans="2:21" s="2" customFormat="1" x14ac:dyDescent="0.3">
      <c r="B98" s="4"/>
      <c r="H98" s="4"/>
      <c r="N98" s="4"/>
    </row>
    <row r="99" spans="2:21" s="2" customFormat="1" x14ac:dyDescent="0.3">
      <c r="B99" s="4"/>
      <c r="H99" s="4"/>
      <c r="N99" s="4"/>
    </row>
    <row r="100" spans="2:21" s="2" customFormat="1" x14ac:dyDescent="0.3">
      <c r="B100" s="4"/>
      <c r="H100" s="4"/>
      <c r="N100" s="4"/>
    </row>
    <row r="101" spans="2:21" s="2" customFormat="1" x14ac:dyDescent="0.3">
      <c r="B101" s="4"/>
      <c r="H101" s="4"/>
      <c r="N101" s="4"/>
    </row>
    <row r="102" spans="2:21" s="2" customFormat="1" x14ac:dyDescent="0.3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3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3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4"/>
  <sheetViews>
    <sheetView showZeros="0" tabSelected="1" zoomScale="80" zoomScaleNormal="80" workbookViewId="0">
      <selection activeCell="A5" sqref="A5"/>
    </sheetView>
  </sheetViews>
  <sheetFormatPr defaultColWidth="9.109375" defaultRowHeight="14.4" x14ac:dyDescent="0.3"/>
  <cols>
    <col min="1" max="1" width="26.109375" style="3" customWidth="1"/>
    <col min="2" max="2" width="11.109375" style="5" customWidth="1"/>
    <col min="3" max="3" width="10.5546875" style="3" customWidth="1"/>
    <col min="4" max="4" width="19.109375" style="3" customWidth="1"/>
    <col min="5" max="5" width="18.109375" style="3" customWidth="1"/>
    <col min="6" max="6" width="11.44140625" style="3" customWidth="1"/>
    <col min="7" max="7" width="9.109375" style="3" customWidth="1"/>
    <col min="8" max="8" width="10.88671875" style="5" customWidth="1"/>
    <col min="9" max="9" width="17.44140625" style="3" customWidth="1"/>
    <col min="10" max="10" width="20" style="3" customWidth="1"/>
    <col min="11" max="11" width="11.44140625" style="3" customWidth="1"/>
    <col min="12" max="12" width="11" style="3" customWidth="1"/>
    <col min="13" max="13" width="10.5546875" style="3" customWidth="1"/>
    <col min="14" max="14" width="18.88671875" style="5" customWidth="1"/>
    <col min="15" max="15" width="19.5546875" style="3" customWidth="1"/>
    <col min="16" max="16" width="11.44140625" style="3" customWidth="1"/>
    <col min="17" max="17" width="9.109375" style="3" customWidth="1"/>
    <col min="18" max="18" width="11" style="3" customWidth="1"/>
    <col min="19" max="19" width="18.88671875" style="3" customWidth="1"/>
    <col min="20" max="20" width="19.5546875" style="3" customWidth="1"/>
    <col min="21" max="21" width="11.109375" style="3" customWidth="1"/>
    <col min="22" max="22" width="9" style="3" customWidth="1"/>
    <col min="23" max="23" width="10" style="3" customWidth="1"/>
    <col min="24" max="24" width="19" style="3" customWidth="1"/>
    <col min="25" max="25" width="17.44140625" style="3" customWidth="1"/>
    <col min="26" max="26" width="9.5546875" style="3" customWidth="1"/>
    <col min="27" max="27" width="9.109375" style="3" customWidth="1"/>
    <col min="28" max="28" width="10.88671875" style="3" customWidth="1"/>
    <col min="29" max="29" width="18.109375" style="3" customWidth="1"/>
    <col min="30" max="30" width="18.88671875" style="3" customWidth="1"/>
    <col min="31" max="31" width="10.88671875" style="3" customWidth="1"/>
    <col min="32" max="16384" width="9.109375" style="3"/>
  </cols>
  <sheetData>
    <row r="1" spans="1:31" x14ac:dyDescent="0.3">
      <c r="A1" s="2"/>
      <c r="B1" s="4"/>
      <c r="C1" s="2"/>
      <c r="D1" s="2"/>
      <c r="E1" s="2"/>
      <c r="F1" s="2"/>
      <c r="G1" s="2"/>
      <c r="H1" s="4"/>
      <c r="I1" s="2"/>
      <c r="J1" s="2"/>
      <c r="K1" s="2"/>
      <c r="L1" s="2"/>
      <c r="M1" s="2"/>
      <c r="N1" s="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3">
      <c r="A2" s="2"/>
      <c r="B2" s="4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3">
      <c r="A3" s="2"/>
      <c r="B3" s="4"/>
      <c r="C3" s="2"/>
      <c r="D3" s="2"/>
      <c r="E3" s="2"/>
      <c r="F3" s="2"/>
      <c r="G3" s="2"/>
      <c r="H3" s="4"/>
      <c r="I3" s="2"/>
      <c r="J3" s="2"/>
      <c r="K3" s="2"/>
      <c r="L3" s="2"/>
      <c r="M3" s="2"/>
      <c r="N3" s="4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s="2" customFormat="1" x14ac:dyDescent="0.3">
      <c r="B4" s="4"/>
      <c r="H4" s="4"/>
      <c r="N4" s="4"/>
    </row>
    <row r="5" spans="1:31" s="2" customFormat="1" x14ac:dyDescent="0.3">
      <c r="B5" s="4"/>
      <c r="H5" s="4"/>
      <c r="N5" s="4"/>
    </row>
    <row r="6" spans="1:31" s="2" customFormat="1" ht="30.75" customHeight="1" x14ac:dyDescent="0.3">
      <c r="A6" s="8" t="s">
        <v>12</v>
      </c>
      <c r="B6" s="4"/>
      <c r="H6" s="4"/>
      <c r="N6" s="4"/>
    </row>
    <row r="7" spans="1:31" s="2" customFormat="1" ht="6.75" customHeight="1" x14ac:dyDescent="0.3">
      <c r="A7" s="1"/>
      <c r="B7" s="4"/>
      <c r="H7" s="4"/>
      <c r="N7" s="4"/>
    </row>
    <row r="8" spans="1:31" s="2" customFormat="1" ht="24.75" customHeight="1" x14ac:dyDescent="0.35">
      <c r="A8" s="7" t="s">
        <v>50</v>
      </c>
      <c r="B8" s="77" t="s">
        <v>42</v>
      </c>
      <c r="C8" s="62"/>
      <c r="D8" s="62"/>
      <c r="E8" s="62"/>
      <c r="F8" s="62"/>
      <c r="G8" s="63"/>
      <c r="H8" s="4"/>
      <c r="J8" s="62"/>
      <c r="K8" s="62"/>
      <c r="L8" s="62"/>
      <c r="N8" s="4"/>
      <c r="P8" s="62"/>
      <c r="Q8" s="62"/>
      <c r="R8" s="62"/>
      <c r="V8" s="62"/>
      <c r="W8" s="62"/>
      <c r="X8" s="62"/>
      <c r="AC8" s="62"/>
      <c r="AD8" s="62"/>
      <c r="AE8" s="62"/>
    </row>
    <row r="9" spans="1:31" s="2" customFormat="1" ht="34.5" customHeight="1" x14ac:dyDescent="0.35">
      <c r="A9" s="7" t="s">
        <v>11</v>
      </c>
      <c r="B9" s="78" t="s">
        <v>49</v>
      </c>
      <c r="C9" s="64"/>
      <c r="D9" s="64"/>
      <c r="E9" s="64"/>
      <c r="F9" s="64"/>
      <c r="G9" s="56"/>
      <c r="H9" s="56"/>
      <c r="I9" s="56"/>
      <c r="J9" s="56"/>
      <c r="K9" s="56"/>
      <c r="L9" s="7"/>
      <c r="N9" s="4"/>
      <c r="R9" s="7"/>
      <c r="X9" s="7"/>
      <c r="AE9" s="7"/>
    </row>
    <row r="10" spans="1:31" ht="26.25" customHeight="1" thickBot="1" x14ac:dyDescent="0.35">
      <c r="A10" s="2"/>
      <c r="B10" s="4"/>
      <c r="C10" s="2"/>
      <c r="D10" s="2"/>
      <c r="E10" s="2"/>
      <c r="F10" s="2"/>
      <c r="G10" s="2"/>
      <c r="H10" s="4"/>
      <c r="I10" s="2"/>
      <c r="J10" s="2"/>
      <c r="K10" s="2"/>
      <c r="L10" s="2"/>
      <c r="M10" s="2"/>
      <c r="N10" s="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9" customHeight="1" thickBot="1" x14ac:dyDescent="0.35">
      <c r="A11" s="2"/>
      <c r="B11" s="142" t="s">
        <v>6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</row>
    <row r="12" spans="1:31" ht="30" customHeight="1" thickBot="1" x14ac:dyDescent="0.35">
      <c r="A12" s="177" t="s">
        <v>10</v>
      </c>
      <c r="B12" s="145" t="s">
        <v>3</v>
      </c>
      <c r="C12" s="146"/>
      <c r="D12" s="146"/>
      <c r="E12" s="146"/>
      <c r="F12" s="147"/>
      <c r="G12" s="148" t="s">
        <v>1</v>
      </c>
      <c r="H12" s="149"/>
      <c r="I12" s="149"/>
      <c r="J12" s="149"/>
      <c r="K12" s="150"/>
      <c r="L12" s="163" t="s">
        <v>2</v>
      </c>
      <c r="M12" s="164"/>
      <c r="N12" s="164"/>
      <c r="O12" s="164"/>
      <c r="P12" s="164"/>
      <c r="Q12" s="151" t="s">
        <v>34</v>
      </c>
      <c r="R12" s="152"/>
      <c r="S12" s="152"/>
      <c r="T12" s="152"/>
      <c r="U12" s="153"/>
      <c r="V12" s="154" t="s">
        <v>4</v>
      </c>
      <c r="W12" s="155"/>
      <c r="X12" s="155"/>
      <c r="Y12" s="155"/>
      <c r="Z12" s="156"/>
      <c r="AA12" s="157" t="s">
        <v>5</v>
      </c>
      <c r="AB12" s="158"/>
      <c r="AC12" s="158"/>
      <c r="AD12" s="158"/>
      <c r="AE12" s="159"/>
    </row>
    <row r="13" spans="1:31" ht="39" customHeight="1" thickBot="1" x14ac:dyDescent="0.35">
      <c r="A13" s="178"/>
      <c r="B13" s="18" t="s">
        <v>7</v>
      </c>
      <c r="C13" s="19" t="s">
        <v>8</v>
      </c>
      <c r="D13" s="20" t="s">
        <v>23</v>
      </c>
      <c r="E13" s="21" t="s">
        <v>24</v>
      </c>
      <c r="F13" s="22" t="s">
        <v>13</v>
      </c>
      <c r="G13" s="23" t="s">
        <v>7</v>
      </c>
      <c r="H13" s="19" t="s">
        <v>8</v>
      </c>
      <c r="I13" s="20" t="s">
        <v>23</v>
      </c>
      <c r="J13" s="21" t="s">
        <v>22</v>
      </c>
      <c r="K13" s="22" t="s">
        <v>13</v>
      </c>
      <c r="L13" s="23" t="s">
        <v>7</v>
      </c>
      <c r="M13" s="19" t="s">
        <v>8</v>
      </c>
      <c r="N13" s="20" t="s">
        <v>23</v>
      </c>
      <c r="O13" s="21" t="s">
        <v>20</v>
      </c>
      <c r="P13" s="22" t="s">
        <v>13</v>
      </c>
      <c r="Q13" s="23" t="s">
        <v>7</v>
      </c>
      <c r="R13" s="19" t="s">
        <v>8</v>
      </c>
      <c r="S13" s="20" t="s">
        <v>21</v>
      </c>
      <c r="T13" s="21" t="s">
        <v>22</v>
      </c>
      <c r="U13" s="27" t="s">
        <v>13</v>
      </c>
      <c r="V13" s="18" t="s">
        <v>7</v>
      </c>
      <c r="W13" s="19" t="s">
        <v>8</v>
      </c>
      <c r="X13" s="20" t="s">
        <v>21</v>
      </c>
      <c r="Y13" s="21" t="s">
        <v>22</v>
      </c>
      <c r="Z13" s="22" t="s">
        <v>13</v>
      </c>
      <c r="AA13" s="18" t="s">
        <v>7</v>
      </c>
      <c r="AB13" s="19" t="s">
        <v>8</v>
      </c>
      <c r="AC13" s="20" t="s">
        <v>21</v>
      </c>
      <c r="AD13" s="21" t="s">
        <v>22</v>
      </c>
      <c r="AE13" s="22" t="s">
        <v>13</v>
      </c>
    </row>
    <row r="14" spans="1:31" s="9" customFormat="1" ht="36" customHeight="1" x14ac:dyDescent="0.25">
      <c r="A14" s="13" t="s">
        <v>25</v>
      </c>
      <c r="B14" s="28"/>
      <c r="C14" s="53" t="str">
        <f t="shared" ref="C14:C22" si="0">IF(B14,B14/$B$23,"")</f>
        <v/>
      </c>
      <c r="D14" s="31"/>
      <c r="E14" s="32"/>
      <c r="F14" s="54" t="str">
        <f t="shared" ref="F14:F22" si="1">IF(E14,E14/$E$23,"")</f>
        <v/>
      </c>
      <c r="G14" s="28">
        <v>2</v>
      </c>
      <c r="H14" s="53">
        <f t="shared" ref="H14:H23" si="2">IF(G14,G14/$G$23,"")</f>
        <v>1.0869565217391304E-2</v>
      </c>
      <c r="I14" s="31">
        <v>1378553.71</v>
      </c>
      <c r="J14" s="32">
        <v>1668049.99</v>
      </c>
      <c r="K14" s="54">
        <f t="shared" ref="K14:K23" si="3">IF(J14,J14/$J$23,"")</f>
        <v>0.81222590358044588</v>
      </c>
      <c r="L14" s="28"/>
      <c r="M14" s="53" t="str">
        <f t="shared" ref="M14:M21" si="4">IF(L14,L14/$L$23,"")</f>
        <v/>
      </c>
      <c r="N14" s="31"/>
      <c r="O14" s="32"/>
      <c r="P14" s="54" t="str">
        <f t="shared" ref="P14:P21" si="5">IF(O14,O14/$O$23,"")</f>
        <v/>
      </c>
      <c r="Q14" s="28"/>
      <c r="R14" s="53" t="str">
        <f t="shared" ref="R14:R22" si="6">IF(Q14,Q14/$Q$23,"")</f>
        <v/>
      </c>
      <c r="S14" s="31"/>
      <c r="T14" s="32"/>
      <c r="U14" s="54" t="str">
        <f t="shared" ref="U14:U22" si="7">IF(T14,T14/$T$23,"")</f>
        <v/>
      </c>
      <c r="V14" s="28"/>
      <c r="W14" s="53" t="str">
        <f t="shared" ref="W14:W22" si="8">IF(V14,V14/$V$23,"")</f>
        <v/>
      </c>
      <c r="X14" s="31"/>
      <c r="Y14" s="32"/>
      <c r="Z14" s="54" t="str">
        <f t="shared" ref="Z14:Z22" si="9">IF(Y14,Y14/$Y$23,"")</f>
        <v/>
      </c>
      <c r="AA14" s="28"/>
      <c r="AB14" s="53" t="str">
        <f t="shared" ref="AB14:AB22" si="10">IF(AA14,AA14/$AA$23,"")</f>
        <v/>
      </c>
      <c r="AC14" s="31"/>
      <c r="AD14" s="32"/>
      <c r="AE14" s="54" t="str">
        <f t="shared" ref="AE14:AE22" si="11">IF(AD14,AD14/$AD$23,"")</f>
        <v/>
      </c>
    </row>
    <row r="15" spans="1:31" s="9" customFormat="1" ht="36" customHeight="1" x14ac:dyDescent="0.25">
      <c r="A15" s="14" t="s">
        <v>18</v>
      </c>
      <c r="B15" s="29"/>
      <c r="C15" s="53" t="str">
        <f t="shared" si="0"/>
        <v/>
      </c>
      <c r="D15" s="33"/>
      <c r="E15" s="34"/>
      <c r="F15" s="54" t="str">
        <f t="shared" si="1"/>
        <v/>
      </c>
      <c r="G15" s="29"/>
      <c r="H15" s="53" t="str">
        <f t="shared" si="2"/>
        <v/>
      </c>
      <c r="I15" s="33"/>
      <c r="J15" s="34"/>
      <c r="K15" s="54" t="str">
        <f t="shared" si="3"/>
        <v/>
      </c>
      <c r="L15" s="29"/>
      <c r="M15" s="53" t="str">
        <f t="shared" si="4"/>
        <v/>
      </c>
      <c r="N15" s="33"/>
      <c r="O15" s="34"/>
      <c r="P15" s="54" t="str">
        <f t="shared" si="5"/>
        <v/>
      </c>
      <c r="Q15" s="29"/>
      <c r="R15" s="53" t="str">
        <f t="shared" si="6"/>
        <v/>
      </c>
      <c r="S15" s="33"/>
      <c r="T15" s="34"/>
      <c r="U15" s="54" t="str">
        <f t="shared" si="7"/>
        <v/>
      </c>
      <c r="V15" s="29"/>
      <c r="W15" s="53" t="str">
        <f t="shared" si="8"/>
        <v/>
      </c>
      <c r="X15" s="33"/>
      <c r="Y15" s="34"/>
      <c r="Z15" s="54" t="str">
        <f t="shared" si="9"/>
        <v/>
      </c>
      <c r="AA15" s="29"/>
      <c r="AB15" s="53" t="str">
        <f t="shared" si="10"/>
        <v/>
      </c>
      <c r="AC15" s="33"/>
      <c r="AD15" s="34"/>
      <c r="AE15" s="54" t="str">
        <f t="shared" si="11"/>
        <v/>
      </c>
    </row>
    <row r="16" spans="1:31" s="9" customFormat="1" ht="36" customHeight="1" x14ac:dyDescent="0.25">
      <c r="A16" s="14" t="s">
        <v>19</v>
      </c>
      <c r="B16" s="29"/>
      <c r="C16" s="53" t="str">
        <f t="shared" si="0"/>
        <v/>
      </c>
      <c r="D16" s="33"/>
      <c r="E16" s="34"/>
      <c r="F16" s="54" t="str">
        <f t="shared" si="1"/>
        <v/>
      </c>
      <c r="G16" s="29"/>
      <c r="H16" s="53" t="str">
        <f t="shared" si="2"/>
        <v/>
      </c>
      <c r="I16" s="33"/>
      <c r="J16" s="34"/>
      <c r="K16" s="54" t="str">
        <f t="shared" si="3"/>
        <v/>
      </c>
      <c r="L16" s="29"/>
      <c r="M16" s="53" t="str">
        <f t="shared" si="4"/>
        <v/>
      </c>
      <c r="N16" s="33"/>
      <c r="O16" s="34"/>
      <c r="P16" s="54" t="str">
        <f t="shared" si="5"/>
        <v/>
      </c>
      <c r="Q16" s="29"/>
      <c r="R16" s="53" t="str">
        <f t="shared" si="6"/>
        <v/>
      </c>
      <c r="S16" s="33"/>
      <c r="T16" s="34"/>
      <c r="U16" s="54" t="str">
        <f t="shared" si="7"/>
        <v/>
      </c>
      <c r="V16" s="29"/>
      <c r="W16" s="53" t="str">
        <f t="shared" si="8"/>
        <v/>
      </c>
      <c r="X16" s="33"/>
      <c r="Y16" s="34"/>
      <c r="Z16" s="54" t="str">
        <f t="shared" si="9"/>
        <v/>
      </c>
      <c r="AA16" s="29"/>
      <c r="AB16" s="53" t="str">
        <f t="shared" si="10"/>
        <v/>
      </c>
      <c r="AC16" s="33"/>
      <c r="AD16" s="34"/>
      <c r="AE16" s="54" t="str">
        <f t="shared" si="11"/>
        <v/>
      </c>
    </row>
    <row r="17" spans="1:31" s="9" customFormat="1" ht="36" customHeight="1" x14ac:dyDescent="0.25">
      <c r="A17" s="14" t="s">
        <v>26</v>
      </c>
      <c r="B17" s="29"/>
      <c r="C17" s="53" t="str">
        <f t="shared" si="0"/>
        <v/>
      </c>
      <c r="D17" s="33"/>
      <c r="E17" s="34"/>
      <c r="F17" s="54" t="str">
        <f t="shared" si="1"/>
        <v/>
      </c>
      <c r="G17" s="29"/>
      <c r="H17" s="53" t="str">
        <f t="shared" si="2"/>
        <v/>
      </c>
      <c r="I17" s="33"/>
      <c r="J17" s="34"/>
      <c r="K17" s="54" t="str">
        <f t="shared" si="3"/>
        <v/>
      </c>
      <c r="L17" s="29"/>
      <c r="M17" s="53" t="str">
        <f t="shared" si="4"/>
        <v/>
      </c>
      <c r="N17" s="33"/>
      <c r="O17" s="34"/>
      <c r="P17" s="54" t="str">
        <f t="shared" si="5"/>
        <v/>
      </c>
      <c r="Q17" s="29"/>
      <c r="R17" s="53" t="str">
        <f t="shared" si="6"/>
        <v/>
      </c>
      <c r="S17" s="33"/>
      <c r="T17" s="34"/>
      <c r="U17" s="54" t="str">
        <f t="shared" si="7"/>
        <v/>
      </c>
      <c r="V17" s="29"/>
      <c r="W17" s="53" t="str">
        <f t="shared" si="8"/>
        <v/>
      </c>
      <c r="X17" s="33"/>
      <c r="Y17" s="34"/>
      <c r="Z17" s="54" t="str">
        <f t="shared" si="9"/>
        <v/>
      </c>
      <c r="AA17" s="29"/>
      <c r="AB17" s="53" t="str">
        <f t="shared" si="10"/>
        <v/>
      </c>
      <c r="AC17" s="33"/>
      <c r="AD17" s="34"/>
      <c r="AE17" s="54" t="str">
        <f t="shared" si="11"/>
        <v/>
      </c>
    </row>
    <row r="18" spans="1:31" s="9" customFormat="1" ht="36" customHeight="1" x14ac:dyDescent="0.3">
      <c r="A18" s="14" t="s">
        <v>27</v>
      </c>
      <c r="B18" s="30"/>
      <c r="C18" s="53" t="str">
        <f t="shared" si="0"/>
        <v/>
      </c>
      <c r="D18" s="33"/>
      <c r="E18" s="34"/>
      <c r="F18" s="54" t="str">
        <f t="shared" si="1"/>
        <v/>
      </c>
      <c r="G18" s="30"/>
      <c r="H18" s="53" t="str">
        <f t="shared" si="2"/>
        <v/>
      </c>
      <c r="I18" s="33"/>
      <c r="J18" s="34"/>
      <c r="K18" s="54" t="str">
        <f t="shared" si="3"/>
        <v/>
      </c>
      <c r="L18" s="30"/>
      <c r="M18" s="53" t="str">
        <f t="shared" si="4"/>
        <v/>
      </c>
      <c r="N18" s="33"/>
      <c r="O18" s="34"/>
      <c r="P18" s="54" t="str">
        <f t="shared" si="5"/>
        <v/>
      </c>
      <c r="Q18" s="30"/>
      <c r="R18" s="53" t="str">
        <f t="shared" si="6"/>
        <v/>
      </c>
      <c r="S18" s="33"/>
      <c r="T18" s="34"/>
      <c r="U18" s="54" t="str">
        <f t="shared" si="7"/>
        <v/>
      </c>
      <c r="V18" s="30"/>
      <c r="W18" s="53" t="str">
        <f t="shared" si="8"/>
        <v/>
      </c>
      <c r="X18" s="33"/>
      <c r="Y18" s="34"/>
      <c r="Z18" s="54" t="str">
        <f t="shared" si="9"/>
        <v/>
      </c>
      <c r="AA18" s="30"/>
      <c r="AB18" s="53" t="str">
        <f t="shared" si="10"/>
        <v/>
      </c>
      <c r="AC18" s="33"/>
      <c r="AD18" s="34"/>
      <c r="AE18" s="54" t="str">
        <f t="shared" si="11"/>
        <v/>
      </c>
    </row>
    <row r="19" spans="1:31" s="9" customFormat="1" ht="36" customHeight="1" x14ac:dyDescent="0.25">
      <c r="A19" s="15" t="s">
        <v>33</v>
      </c>
      <c r="B19" s="30"/>
      <c r="C19" s="53" t="str">
        <f t="shared" si="0"/>
        <v/>
      </c>
      <c r="D19" s="33"/>
      <c r="E19" s="34"/>
      <c r="F19" s="54" t="str">
        <f t="shared" si="1"/>
        <v/>
      </c>
      <c r="G19" s="30"/>
      <c r="H19" s="53" t="str">
        <f t="shared" si="2"/>
        <v/>
      </c>
      <c r="I19" s="33"/>
      <c r="J19" s="34"/>
      <c r="K19" s="54" t="str">
        <f t="shared" si="3"/>
        <v/>
      </c>
      <c r="L19" s="30"/>
      <c r="M19" s="53" t="str">
        <f t="shared" si="4"/>
        <v/>
      </c>
      <c r="N19" s="33"/>
      <c r="O19" s="34"/>
      <c r="P19" s="54" t="str">
        <f t="shared" si="5"/>
        <v/>
      </c>
      <c r="Q19" s="30"/>
      <c r="R19" s="53" t="str">
        <f t="shared" si="6"/>
        <v/>
      </c>
      <c r="S19" s="33"/>
      <c r="T19" s="34"/>
      <c r="U19" s="54" t="str">
        <f t="shared" si="7"/>
        <v/>
      </c>
      <c r="V19" s="30"/>
      <c r="W19" s="53" t="str">
        <f t="shared" si="8"/>
        <v/>
      </c>
      <c r="X19" s="33"/>
      <c r="Y19" s="34"/>
      <c r="Z19" s="54" t="str">
        <f t="shared" si="9"/>
        <v/>
      </c>
      <c r="AA19" s="30"/>
      <c r="AB19" s="53" t="str">
        <f t="shared" si="10"/>
        <v/>
      </c>
      <c r="AC19" s="33"/>
      <c r="AD19" s="34"/>
      <c r="AE19" s="54" t="str">
        <f t="shared" si="11"/>
        <v/>
      </c>
    </row>
    <row r="20" spans="1:31" s="9" customFormat="1" ht="36" customHeight="1" x14ac:dyDescent="0.25">
      <c r="A20" s="15" t="s">
        <v>28</v>
      </c>
      <c r="B20" s="29"/>
      <c r="C20" s="53" t="str">
        <f t="shared" si="0"/>
        <v/>
      </c>
      <c r="D20" s="33"/>
      <c r="E20" s="34"/>
      <c r="F20" s="54" t="str">
        <f t="shared" si="1"/>
        <v/>
      </c>
      <c r="G20" s="29"/>
      <c r="H20" s="53" t="str">
        <f t="shared" si="2"/>
        <v/>
      </c>
      <c r="I20" s="33"/>
      <c r="J20" s="34"/>
      <c r="K20" s="54" t="str">
        <f t="shared" si="3"/>
        <v/>
      </c>
      <c r="L20" s="29"/>
      <c r="M20" s="53" t="str">
        <f t="shared" si="4"/>
        <v/>
      </c>
      <c r="N20" s="33"/>
      <c r="O20" s="34"/>
      <c r="P20" s="54" t="str">
        <f t="shared" si="5"/>
        <v/>
      </c>
      <c r="Q20" s="29"/>
      <c r="R20" s="53" t="str">
        <f t="shared" si="6"/>
        <v/>
      </c>
      <c r="S20" s="33"/>
      <c r="T20" s="34"/>
      <c r="U20" s="54" t="str">
        <f t="shared" si="7"/>
        <v/>
      </c>
      <c r="V20" s="29"/>
      <c r="W20" s="53" t="str">
        <f t="shared" si="8"/>
        <v/>
      </c>
      <c r="X20" s="33"/>
      <c r="Y20" s="34"/>
      <c r="Z20" s="54" t="str">
        <f t="shared" si="9"/>
        <v/>
      </c>
      <c r="AA20" s="29"/>
      <c r="AB20" s="53" t="str">
        <f t="shared" si="10"/>
        <v/>
      </c>
      <c r="AC20" s="33"/>
      <c r="AD20" s="34"/>
      <c r="AE20" s="54" t="str">
        <f t="shared" si="11"/>
        <v/>
      </c>
    </row>
    <row r="21" spans="1:31" s="9" customFormat="1" ht="36" customHeight="1" x14ac:dyDescent="0.25">
      <c r="A21" s="60" t="s">
        <v>29</v>
      </c>
      <c r="B21" s="29"/>
      <c r="C21" s="53" t="str">
        <f t="shared" si="0"/>
        <v/>
      </c>
      <c r="D21" s="33"/>
      <c r="E21" s="34"/>
      <c r="F21" s="54" t="str">
        <f t="shared" si="1"/>
        <v/>
      </c>
      <c r="G21" s="130">
        <v>39</v>
      </c>
      <c r="H21" s="53">
        <f t="shared" si="2"/>
        <v>0.21195652173913043</v>
      </c>
      <c r="I21" s="131">
        <v>155452.54</v>
      </c>
      <c r="J21" s="34">
        <v>188097.57</v>
      </c>
      <c r="K21" s="54">
        <f t="shared" si="3"/>
        <v>9.1590611594641824E-2</v>
      </c>
      <c r="L21" s="29">
        <v>12</v>
      </c>
      <c r="M21" s="53">
        <f t="shared" si="4"/>
        <v>0.23076923076923078</v>
      </c>
      <c r="N21" s="33">
        <v>97925.31</v>
      </c>
      <c r="O21" s="34">
        <v>118493.25</v>
      </c>
      <c r="P21" s="54">
        <f t="shared" si="5"/>
        <v>0.79351396302509847</v>
      </c>
      <c r="Q21" s="29"/>
      <c r="R21" s="53" t="str">
        <f t="shared" si="6"/>
        <v/>
      </c>
      <c r="S21" s="33"/>
      <c r="T21" s="34"/>
      <c r="U21" s="54" t="str">
        <f t="shared" si="7"/>
        <v/>
      </c>
      <c r="V21" s="29"/>
      <c r="W21" s="53" t="str">
        <f t="shared" si="8"/>
        <v/>
      </c>
      <c r="X21" s="33"/>
      <c r="Y21" s="34"/>
      <c r="Z21" s="54" t="str">
        <f t="shared" si="9"/>
        <v/>
      </c>
      <c r="AA21" s="29"/>
      <c r="AB21" s="53" t="str">
        <f t="shared" si="10"/>
        <v/>
      </c>
      <c r="AC21" s="33"/>
      <c r="AD21" s="34"/>
      <c r="AE21" s="54" t="str">
        <f t="shared" si="11"/>
        <v/>
      </c>
    </row>
    <row r="22" spans="1:31" s="9" customFormat="1" ht="39.9" customHeight="1" x14ac:dyDescent="0.3">
      <c r="A22" s="61" t="s">
        <v>35</v>
      </c>
      <c r="B22" s="29"/>
      <c r="C22" s="53" t="str">
        <f t="shared" si="0"/>
        <v/>
      </c>
      <c r="D22" s="33"/>
      <c r="E22" s="34"/>
      <c r="F22" s="54" t="str">
        <f t="shared" si="1"/>
        <v/>
      </c>
      <c r="G22" s="130">
        <v>143</v>
      </c>
      <c r="H22" s="53">
        <f>G22/G23</f>
        <v>0.77717391304347827</v>
      </c>
      <c r="I22" s="131">
        <v>163247.81</v>
      </c>
      <c r="J22" s="34">
        <v>197529.85</v>
      </c>
      <c r="K22" s="54">
        <f>J22/J23</f>
        <v>9.6183484824912194E-2</v>
      </c>
      <c r="L22" s="29">
        <v>40</v>
      </c>
      <c r="M22" s="53">
        <f>L22/L23</f>
        <v>0.76923076923076927</v>
      </c>
      <c r="N22" s="33">
        <v>25482.639999999999</v>
      </c>
      <c r="O22" s="34">
        <v>30833.99</v>
      </c>
      <c r="P22" s="54">
        <f>O22/O23</f>
        <v>0.20648603697490159</v>
      </c>
      <c r="Q22" s="29"/>
      <c r="R22" s="53" t="str">
        <f t="shared" si="6"/>
        <v/>
      </c>
      <c r="S22" s="33"/>
      <c r="T22" s="34"/>
      <c r="U22" s="54" t="str">
        <f t="shared" si="7"/>
        <v/>
      </c>
      <c r="V22" s="29"/>
      <c r="W22" s="53" t="str">
        <f t="shared" si="8"/>
        <v/>
      </c>
      <c r="X22" s="33"/>
      <c r="Y22" s="34"/>
      <c r="Z22" s="54" t="str">
        <f t="shared" si="9"/>
        <v/>
      </c>
      <c r="AA22" s="29"/>
      <c r="AB22" s="53" t="str">
        <f t="shared" si="10"/>
        <v/>
      </c>
      <c r="AC22" s="33"/>
      <c r="AD22" s="34"/>
      <c r="AE22" s="54" t="str">
        <f t="shared" si="11"/>
        <v/>
      </c>
    </row>
    <row r="23" spans="1:31" ht="33" customHeight="1" thickBot="1" x14ac:dyDescent="0.35">
      <c r="A23" s="16" t="s">
        <v>0</v>
      </c>
      <c r="B23" s="24">
        <f t="shared" ref="B23:AE23" si="12">SUM(B14:B22)</f>
        <v>0</v>
      </c>
      <c r="C23" s="25">
        <f t="shared" si="12"/>
        <v>0</v>
      </c>
      <c r="D23" s="35">
        <f t="shared" si="12"/>
        <v>0</v>
      </c>
      <c r="E23" s="35">
        <f t="shared" si="12"/>
        <v>0</v>
      </c>
      <c r="F23" s="26">
        <f t="shared" si="12"/>
        <v>0</v>
      </c>
      <c r="G23" s="24">
        <f t="shared" si="12"/>
        <v>184</v>
      </c>
      <c r="H23" s="50">
        <f t="shared" si="2"/>
        <v>1</v>
      </c>
      <c r="I23" s="35">
        <f t="shared" si="12"/>
        <v>1697254.06</v>
      </c>
      <c r="J23" s="35">
        <f t="shared" si="12"/>
        <v>2053677.4100000001</v>
      </c>
      <c r="K23" s="132">
        <f t="shared" si="3"/>
        <v>1</v>
      </c>
      <c r="L23" s="24">
        <f>SUM(L14:L22)</f>
        <v>52</v>
      </c>
      <c r="M23" s="25">
        <f t="shared" si="12"/>
        <v>1</v>
      </c>
      <c r="N23" s="35">
        <f t="shared" si="12"/>
        <v>123407.95</v>
      </c>
      <c r="O23" s="35">
        <f t="shared" si="12"/>
        <v>149327.24</v>
      </c>
      <c r="P23" s="26">
        <f t="shared" si="12"/>
        <v>1</v>
      </c>
      <c r="Q23" s="24">
        <f t="shared" si="12"/>
        <v>0</v>
      </c>
      <c r="R23" s="25">
        <f t="shared" si="12"/>
        <v>0</v>
      </c>
      <c r="S23" s="35">
        <f t="shared" si="12"/>
        <v>0</v>
      </c>
      <c r="T23" s="35">
        <f t="shared" si="12"/>
        <v>0</v>
      </c>
      <c r="U23" s="26">
        <f t="shared" si="12"/>
        <v>0</v>
      </c>
      <c r="V23" s="24">
        <f t="shared" si="12"/>
        <v>0</v>
      </c>
      <c r="W23" s="25">
        <f t="shared" si="12"/>
        <v>0</v>
      </c>
      <c r="X23" s="35">
        <f t="shared" si="12"/>
        <v>0</v>
      </c>
      <c r="Y23" s="35">
        <f t="shared" si="12"/>
        <v>0</v>
      </c>
      <c r="Z23" s="26">
        <f t="shared" si="12"/>
        <v>0</v>
      </c>
      <c r="AA23" s="24">
        <f t="shared" si="12"/>
        <v>0</v>
      </c>
      <c r="AB23" s="25">
        <f t="shared" si="12"/>
        <v>0</v>
      </c>
      <c r="AC23" s="35">
        <f t="shared" si="12"/>
        <v>0</v>
      </c>
      <c r="AD23" s="35">
        <f t="shared" si="12"/>
        <v>0</v>
      </c>
      <c r="AE23" s="26">
        <f t="shared" si="12"/>
        <v>0</v>
      </c>
    </row>
    <row r="24" spans="1:31" s="2" customFormat="1" ht="18.75" customHeight="1" x14ac:dyDescent="0.3">
      <c r="B24" s="4"/>
      <c r="H24" s="4"/>
      <c r="N24" s="4"/>
    </row>
    <row r="25" spans="1:31" s="67" customFormat="1" ht="48" customHeight="1" x14ac:dyDescent="0.3">
      <c r="A25" s="183" t="s">
        <v>36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66"/>
      <c r="S25" s="66"/>
      <c r="T25" s="66"/>
      <c r="U25" s="66"/>
      <c r="V25" s="12"/>
      <c r="W25" s="12"/>
      <c r="X25" s="12"/>
      <c r="AC25" s="12"/>
      <c r="AD25" s="12"/>
      <c r="AE25" s="12"/>
    </row>
    <row r="26" spans="1:31" s="67" customFormat="1" ht="43.65" customHeight="1" x14ac:dyDescent="0.3">
      <c r="A26" s="179" t="s">
        <v>37</v>
      </c>
      <c r="B26" s="179"/>
      <c r="C26" s="179"/>
      <c r="D26" s="179"/>
      <c r="E26" s="179"/>
      <c r="F26" s="179"/>
      <c r="G26" s="179"/>
      <c r="H26" s="179"/>
      <c r="I26" s="68"/>
      <c r="J26" s="68"/>
      <c r="K26" s="68"/>
      <c r="L26" s="79"/>
      <c r="M26" s="65"/>
      <c r="N26" s="66"/>
      <c r="O26" s="66"/>
      <c r="P26" s="68"/>
      <c r="Q26" s="68"/>
      <c r="R26" s="79"/>
      <c r="S26" s="66"/>
      <c r="T26" s="66"/>
      <c r="U26" s="66"/>
      <c r="V26" s="12"/>
      <c r="W26" s="12"/>
      <c r="X26" s="12"/>
      <c r="AC26" s="12"/>
      <c r="AD26" s="12"/>
      <c r="AE26" s="12"/>
    </row>
    <row r="27" spans="1:31" s="70" customFormat="1" x14ac:dyDescent="0.3">
      <c r="A27" s="79"/>
      <c r="B27" s="79"/>
      <c r="C27" s="79"/>
      <c r="D27" s="79"/>
      <c r="E27" s="79"/>
      <c r="F27" s="79"/>
      <c r="G27" s="69"/>
      <c r="H27" s="69"/>
      <c r="I27" s="68"/>
      <c r="J27" s="68"/>
      <c r="K27" s="68"/>
      <c r="L27" s="79"/>
      <c r="M27" s="65"/>
      <c r="N27" s="66"/>
      <c r="O27" s="66"/>
      <c r="P27" s="68"/>
      <c r="Q27" s="68"/>
      <c r="R27" s="79"/>
      <c r="S27" s="66"/>
      <c r="T27" s="66"/>
      <c r="U27" s="66"/>
      <c r="V27" s="12"/>
      <c r="W27" s="12"/>
      <c r="X27" s="12"/>
      <c r="Y27" s="67"/>
      <c r="Z27" s="67"/>
      <c r="AA27" s="67"/>
      <c r="AB27" s="67"/>
      <c r="AC27" s="12"/>
      <c r="AD27" s="12"/>
      <c r="AE27" s="12"/>
    </row>
    <row r="28" spans="1:31" s="71" customFormat="1" ht="13.65" customHeight="1" x14ac:dyDescent="0.3">
      <c r="A28" s="79"/>
      <c r="B28" s="79"/>
      <c r="C28" s="79"/>
      <c r="D28" s="79"/>
      <c r="E28" s="79"/>
      <c r="F28" s="79"/>
      <c r="G28" s="69"/>
      <c r="H28" s="69"/>
      <c r="I28" s="68"/>
      <c r="J28" s="68"/>
      <c r="K28" s="68"/>
      <c r="L28" s="79"/>
      <c r="M28" s="65"/>
      <c r="N28" s="66"/>
      <c r="O28" s="66"/>
      <c r="P28" s="68"/>
      <c r="Q28" s="68"/>
      <c r="R28" s="79"/>
      <c r="S28" s="66"/>
      <c r="T28" s="66"/>
      <c r="U28" s="66"/>
      <c r="V28" s="66"/>
      <c r="W28" s="66"/>
      <c r="X28" s="66"/>
      <c r="Y28" s="67"/>
      <c r="Z28" s="67"/>
      <c r="AA28" s="67"/>
      <c r="AB28" s="67"/>
      <c r="AC28" s="66"/>
      <c r="AD28" s="66"/>
      <c r="AE28" s="66"/>
    </row>
    <row r="29" spans="1:31" s="71" customFormat="1" ht="18" customHeight="1" thickBot="1" x14ac:dyDescent="0.35">
      <c r="A29" s="79"/>
      <c r="B29" s="79"/>
      <c r="C29" s="79"/>
      <c r="D29" s="79"/>
      <c r="E29" s="79"/>
      <c r="F29" s="79"/>
      <c r="G29" s="69"/>
      <c r="H29" s="69"/>
      <c r="I29" s="68"/>
      <c r="J29" s="68"/>
      <c r="K29" s="68"/>
      <c r="L29" s="79"/>
      <c r="M29" s="65"/>
      <c r="N29" s="66"/>
      <c r="O29" s="66"/>
      <c r="P29" s="68"/>
      <c r="Q29" s="68"/>
      <c r="R29" s="79"/>
      <c r="S29" s="66"/>
      <c r="T29" s="66"/>
      <c r="U29" s="66"/>
      <c r="V29" s="68"/>
      <c r="W29" s="68"/>
      <c r="X29" s="79"/>
      <c r="Y29" s="67"/>
      <c r="Z29" s="67"/>
      <c r="AA29" s="67"/>
      <c r="AB29" s="67"/>
      <c r="AC29" s="68"/>
      <c r="AD29" s="68"/>
      <c r="AE29" s="79"/>
    </row>
    <row r="30" spans="1:31" s="72" customFormat="1" ht="18" customHeight="1" x14ac:dyDescent="0.3">
      <c r="A30" s="160" t="s">
        <v>10</v>
      </c>
      <c r="B30" s="165" t="s">
        <v>17</v>
      </c>
      <c r="C30" s="166"/>
      <c r="D30" s="166"/>
      <c r="E30" s="166"/>
      <c r="F30" s="167"/>
      <c r="G30" s="2"/>
      <c r="J30" s="171" t="s">
        <v>15</v>
      </c>
      <c r="K30" s="172"/>
      <c r="L30" s="165" t="s">
        <v>16</v>
      </c>
      <c r="M30" s="166"/>
      <c r="N30" s="166"/>
      <c r="O30" s="166"/>
      <c r="P30" s="167"/>
      <c r="Q30" s="68"/>
      <c r="R30" s="79"/>
      <c r="S30" s="66"/>
      <c r="T30" s="66"/>
      <c r="U30" s="66"/>
      <c r="V30" s="68"/>
      <c r="W30" s="68"/>
      <c r="X30" s="79"/>
      <c r="AC30" s="68"/>
      <c r="AD30" s="68"/>
      <c r="AE30" s="79"/>
    </row>
    <row r="31" spans="1:31" s="72" customFormat="1" ht="18" customHeight="1" thickBot="1" x14ac:dyDescent="0.35">
      <c r="A31" s="161"/>
      <c r="B31" s="180"/>
      <c r="C31" s="181"/>
      <c r="D31" s="181"/>
      <c r="E31" s="181"/>
      <c r="F31" s="182"/>
      <c r="G31" s="2"/>
      <c r="J31" s="173"/>
      <c r="K31" s="174"/>
      <c r="L31" s="168"/>
      <c r="M31" s="169"/>
      <c r="N31" s="169"/>
      <c r="O31" s="169"/>
      <c r="P31" s="170"/>
      <c r="Q31" s="68"/>
      <c r="R31" s="79"/>
      <c r="S31" s="66"/>
      <c r="T31" s="66"/>
      <c r="U31" s="66"/>
      <c r="V31" s="68"/>
      <c r="W31" s="68"/>
      <c r="X31" s="79"/>
      <c r="AC31" s="68"/>
      <c r="AD31" s="68"/>
      <c r="AE31" s="79"/>
    </row>
    <row r="32" spans="1:31" s="2" customFormat="1" ht="47.4" customHeight="1" thickBot="1" x14ac:dyDescent="0.35">
      <c r="A32" s="162"/>
      <c r="B32" s="36" t="s">
        <v>14</v>
      </c>
      <c r="C32" s="19" t="s">
        <v>8</v>
      </c>
      <c r="D32" s="20" t="s">
        <v>30</v>
      </c>
      <c r="E32" s="21" t="s">
        <v>31</v>
      </c>
      <c r="F32" s="55" t="s">
        <v>9</v>
      </c>
      <c r="J32" s="175"/>
      <c r="K32" s="176"/>
      <c r="L32" s="36" t="s">
        <v>14</v>
      </c>
      <c r="M32" s="19" t="s">
        <v>8</v>
      </c>
      <c r="N32" s="20" t="s">
        <v>30</v>
      </c>
      <c r="O32" s="21" t="s">
        <v>31</v>
      </c>
      <c r="P32" s="55" t="s">
        <v>9</v>
      </c>
    </row>
    <row r="33" spans="1:33" s="2" customFormat="1" ht="30" customHeight="1" x14ac:dyDescent="0.3">
      <c r="A33" s="13" t="s">
        <v>25</v>
      </c>
      <c r="B33" s="42">
        <f t="shared" ref="B33:B41" si="13">B14+G14+L14+Q14+V14+AA14</f>
        <v>2</v>
      </c>
      <c r="C33" s="37">
        <f t="shared" ref="C33:C41" si="14">IF(B33,B33/$B$42,"")</f>
        <v>8.4745762711864406E-3</v>
      </c>
      <c r="D33" s="43">
        <f t="shared" ref="D33:E38" si="15">D14+I14+N14+S14+X14+AC14</f>
        <v>1378553.71</v>
      </c>
      <c r="E33" s="44">
        <f t="shared" si="15"/>
        <v>1668049.99</v>
      </c>
      <c r="F33" s="54">
        <f t="shared" ref="F33:F41" si="16">IF(E33,E33/$E$42,"")</f>
        <v>0.75717043538696116</v>
      </c>
      <c r="J33" s="140" t="s">
        <v>3</v>
      </c>
      <c r="K33" s="141"/>
      <c r="L33" s="17">
        <f>B23</f>
        <v>0</v>
      </c>
      <c r="M33" s="37" t="str">
        <f>IF(L33,L33/$L$39,"")</f>
        <v/>
      </c>
      <c r="N33" s="40">
        <f>D23</f>
        <v>0</v>
      </c>
      <c r="O33" s="40">
        <f>E23</f>
        <v>0</v>
      </c>
      <c r="P33" s="57" t="str">
        <f>IF(O33,O33/$O$39,"")</f>
        <v/>
      </c>
    </row>
    <row r="34" spans="1:33" s="2" customFormat="1" ht="30" customHeight="1" x14ac:dyDescent="0.3">
      <c r="A34" s="14" t="s">
        <v>18</v>
      </c>
      <c r="B34" s="45">
        <f t="shared" si="13"/>
        <v>0</v>
      </c>
      <c r="C34" s="37" t="str">
        <f t="shared" si="14"/>
        <v/>
      </c>
      <c r="D34" s="46">
        <f t="shared" si="15"/>
        <v>0</v>
      </c>
      <c r="E34" s="47">
        <f t="shared" si="15"/>
        <v>0</v>
      </c>
      <c r="F34" s="54" t="str">
        <f t="shared" si="16"/>
        <v/>
      </c>
      <c r="J34" s="136" t="s">
        <v>1</v>
      </c>
      <c r="K34" s="137"/>
      <c r="L34" s="6">
        <f>G23</f>
        <v>184</v>
      </c>
      <c r="M34" s="37">
        <f t="shared" ref="M34:M38" si="17">IF(L34,L34/$L$39,"")</f>
        <v>0.77966101694915257</v>
      </c>
      <c r="N34" s="41">
        <f>I23</f>
        <v>1697254.06</v>
      </c>
      <c r="O34" s="41">
        <f>J23</f>
        <v>2053677.4100000001</v>
      </c>
      <c r="P34" s="57">
        <f t="shared" ref="P34:P38" si="18">IF(O34,O34/$O$39,"")</f>
        <v>0.93221655705538331</v>
      </c>
    </row>
    <row r="35" spans="1:33" ht="30" customHeight="1" x14ac:dyDescent="0.3">
      <c r="A35" s="14" t="s">
        <v>19</v>
      </c>
      <c r="B35" s="45">
        <f t="shared" si="13"/>
        <v>0</v>
      </c>
      <c r="C35" s="37" t="str">
        <f t="shared" si="14"/>
        <v/>
      </c>
      <c r="D35" s="46">
        <f t="shared" si="15"/>
        <v>0</v>
      </c>
      <c r="E35" s="47">
        <f t="shared" si="15"/>
        <v>0</v>
      </c>
      <c r="F35" s="54" t="str">
        <f t="shared" si="16"/>
        <v/>
      </c>
      <c r="G35" s="2"/>
      <c r="J35" s="136" t="s">
        <v>2</v>
      </c>
      <c r="K35" s="137"/>
      <c r="L35" s="6">
        <f>L23</f>
        <v>52</v>
      </c>
      <c r="M35" s="37">
        <f t="shared" si="17"/>
        <v>0.22033898305084745</v>
      </c>
      <c r="N35" s="41">
        <f>N23</f>
        <v>123407.95</v>
      </c>
      <c r="O35" s="41">
        <f>O23</f>
        <v>149327.24</v>
      </c>
      <c r="P35" s="57">
        <f t="shared" si="18"/>
        <v>6.7783442944616551E-2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30" customHeight="1" x14ac:dyDescent="0.3">
      <c r="A36" s="14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2"/>
      <c r="J36" s="136" t="s">
        <v>34</v>
      </c>
      <c r="K36" s="137"/>
      <c r="L36" s="6">
        <f>Q23</f>
        <v>0</v>
      </c>
      <c r="M36" s="37" t="str">
        <f t="shared" si="17"/>
        <v/>
      </c>
      <c r="N36" s="41">
        <f>S23</f>
        <v>0</v>
      </c>
      <c r="O36" s="41">
        <f>T23</f>
        <v>0</v>
      </c>
      <c r="P36" s="57" t="str">
        <f t="shared" si="18"/>
        <v/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30" customHeight="1" x14ac:dyDescent="0.3">
      <c r="A37" s="14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2"/>
      <c r="J37" s="136" t="s">
        <v>4</v>
      </c>
      <c r="K37" s="137"/>
      <c r="L37" s="6">
        <f>V23</f>
        <v>0</v>
      </c>
      <c r="M37" s="37" t="str">
        <f t="shared" si="17"/>
        <v/>
      </c>
      <c r="N37" s="41">
        <f>X23</f>
        <v>0</v>
      </c>
      <c r="O37" s="41">
        <f>Y23</f>
        <v>0</v>
      </c>
      <c r="P37" s="57" t="str">
        <f t="shared" si="18"/>
        <v/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30" customHeight="1" x14ac:dyDescent="0.3">
      <c r="A38" s="15" t="s">
        <v>33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2"/>
      <c r="J38" s="136" t="s">
        <v>5</v>
      </c>
      <c r="K38" s="137"/>
      <c r="L38" s="6">
        <f>AA23</f>
        <v>0</v>
      </c>
      <c r="M38" s="37" t="str">
        <f t="shared" si="17"/>
        <v/>
      </c>
      <c r="N38" s="41">
        <f>AC23</f>
        <v>0</v>
      </c>
      <c r="O38" s="41">
        <f>AD23</f>
        <v>0</v>
      </c>
      <c r="P38" s="57" t="str">
        <f t="shared" si="18"/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30" customHeight="1" thickBot="1" x14ac:dyDescent="0.35">
      <c r="A39" s="15" t="s">
        <v>28</v>
      </c>
      <c r="B39" s="45">
        <f t="shared" si="13"/>
        <v>0</v>
      </c>
      <c r="C39" s="37" t="str">
        <f t="shared" si="14"/>
        <v/>
      </c>
      <c r="D39" s="46">
        <f>D20+I20+N20+S20+X20+AC20</f>
        <v>0</v>
      </c>
      <c r="E39" s="74">
        <f>E20+J20+O20+T20+Y20+AD20</f>
        <v>0</v>
      </c>
      <c r="F39" s="54" t="str">
        <f t="shared" si="16"/>
        <v/>
      </c>
      <c r="G39" s="2"/>
      <c r="J39" s="138" t="s">
        <v>0</v>
      </c>
      <c r="K39" s="139"/>
      <c r="L39" s="11">
        <f>SUM(L33:L38)</f>
        <v>236</v>
      </c>
      <c r="M39" s="25">
        <f t="shared" ref="M39:P39" si="19">SUM(M33:M38)</f>
        <v>1</v>
      </c>
      <c r="N39" s="38">
        <f t="shared" si="19"/>
        <v>1820662.01</v>
      </c>
      <c r="O39" s="39">
        <f t="shared" si="19"/>
        <v>2203004.6500000004</v>
      </c>
      <c r="P39" s="58">
        <f t="shared" si="19"/>
        <v>0.99999999999999989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30" customHeight="1" x14ac:dyDescent="0.3">
      <c r="A40" s="60" t="s">
        <v>29</v>
      </c>
      <c r="B40" s="45">
        <f t="shared" si="13"/>
        <v>51</v>
      </c>
      <c r="C40" s="37">
        <f t="shared" si="14"/>
        <v>0.21610169491525424</v>
      </c>
      <c r="D40" s="46">
        <f>D21+I21+N21+S21+X21+AC21</f>
        <v>253377.85</v>
      </c>
      <c r="E40" s="74">
        <f>E21+J21+O21+T21+Y21+AD21</f>
        <v>306590.82</v>
      </c>
      <c r="F40" s="54">
        <f t="shared" si="16"/>
        <v>0.13916939303782225</v>
      </c>
      <c r="G40" s="2"/>
      <c r="H40" s="4"/>
      <c r="I40" s="75"/>
      <c r="J40" s="2"/>
      <c r="K40" s="2"/>
      <c r="L40" s="2"/>
      <c r="M40" s="2"/>
      <c r="N40" s="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1" customFormat="1" ht="30" customHeight="1" x14ac:dyDescent="0.3">
      <c r="A41" s="61" t="s">
        <v>32</v>
      </c>
      <c r="B41" s="45">
        <f t="shared" si="13"/>
        <v>183</v>
      </c>
      <c r="C41" s="37">
        <f t="shared" si="14"/>
        <v>0.77542372881355937</v>
      </c>
      <c r="D41" s="46">
        <f>D22+I22+N22+S22+X22+AC22</f>
        <v>188730.45</v>
      </c>
      <c r="E41" s="47">
        <f>E22+J22+O22+T22+Y22+AD22</f>
        <v>228363.84</v>
      </c>
      <c r="F41" s="54">
        <f t="shared" si="16"/>
        <v>0.10366017157521661</v>
      </c>
      <c r="G41" s="69"/>
      <c r="H41" s="69"/>
      <c r="I41" s="68"/>
      <c r="J41" s="68"/>
      <c r="K41" s="68"/>
      <c r="L41" s="79"/>
      <c r="M41" s="65"/>
      <c r="N41" s="66"/>
      <c r="O41" s="66"/>
      <c r="P41" s="68"/>
      <c r="Q41" s="68"/>
      <c r="R41" s="79"/>
      <c r="S41" s="66"/>
      <c r="T41" s="66"/>
      <c r="U41" s="66"/>
      <c r="V41" s="68"/>
      <c r="W41" s="68"/>
      <c r="X41" s="79"/>
      <c r="Y41" s="67"/>
      <c r="Z41" s="67"/>
      <c r="AA41" s="67"/>
      <c r="AB41" s="67"/>
      <c r="AC41" s="68"/>
      <c r="AD41" s="68"/>
      <c r="AE41" s="79"/>
    </row>
    <row r="42" spans="1:33" s="71" customFormat="1" ht="30" customHeight="1" thickBot="1" x14ac:dyDescent="0.35">
      <c r="A42" s="10" t="s">
        <v>0</v>
      </c>
      <c r="B42" s="49">
        <f>SUM(B33:B41)</f>
        <v>236</v>
      </c>
      <c r="C42" s="50">
        <f>SUM(C33:C41)</f>
        <v>1</v>
      </c>
      <c r="D42" s="51">
        <f>SUM(D33:D41)</f>
        <v>1820662.01</v>
      </c>
      <c r="E42" s="51">
        <f>SUM(E33:E41)</f>
        <v>2203004.65</v>
      </c>
      <c r="F42" s="52">
        <f>SUM(F33:F41)</f>
        <v>1</v>
      </c>
      <c r="G42" s="2"/>
      <c r="H42" s="4"/>
      <c r="I42" s="2"/>
      <c r="J42" s="2"/>
      <c r="K42" s="2"/>
      <c r="L42" s="2"/>
      <c r="M42" s="2"/>
      <c r="N42" s="4"/>
      <c r="O42" s="2"/>
      <c r="P42" s="2"/>
      <c r="Q42" s="2"/>
      <c r="R42" s="2"/>
      <c r="S42" s="2"/>
      <c r="T42" s="2"/>
      <c r="U42" s="76"/>
      <c r="V42" s="68"/>
      <c r="W42" s="68"/>
      <c r="X42" s="79"/>
      <c r="Y42" s="67"/>
      <c r="Z42" s="67"/>
      <c r="AA42" s="67"/>
      <c r="AB42" s="67"/>
      <c r="AC42" s="68"/>
      <c r="AD42" s="68"/>
      <c r="AE42" s="79"/>
    </row>
    <row r="43" spans="1:33" ht="36" customHeight="1" x14ac:dyDescent="0.3">
      <c r="A43" s="79"/>
      <c r="B43" s="79"/>
      <c r="C43" s="79"/>
      <c r="D43" s="79"/>
      <c r="E43" s="79"/>
      <c r="F43" s="79"/>
      <c r="G43" s="2"/>
      <c r="H43" s="4"/>
      <c r="I43" s="2"/>
      <c r="J43" s="2"/>
      <c r="K43" s="2"/>
      <c r="L43" s="2"/>
      <c r="M43" s="2"/>
      <c r="N43" s="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2" customFormat="1" ht="23.1" customHeight="1" x14ac:dyDescent="0.3">
      <c r="B44" s="4"/>
      <c r="H44" s="4"/>
      <c r="N44" s="4"/>
    </row>
    <row r="45" spans="1:33" s="2" customFormat="1" x14ac:dyDescent="0.3">
      <c r="B45" s="4"/>
      <c r="H45" s="4"/>
      <c r="N45" s="4"/>
    </row>
    <row r="46" spans="1:33" s="2" customFormat="1" x14ac:dyDescent="0.3">
      <c r="B46" s="4"/>
      <c r="H46" s="4"/>
      <c r="N46" s="4"/>
    </row>
    <row r="47" spans="1:33" s="2" customFormat="1" x14ac:dyDescent="0.3">
      <c r="B47" s="4"/>
      <c r="H47" s="4"/>
      <c r="N47" s="4"/>
    </row>
    <row r="48" spans="1:33" s="2" customFormat="1" x14ac:dyDescent="0.3">
      <c r="B48" s="4"/>
      <c r="H48" s="4"/>
      <c r="N48" s="4"/>
    </row>
    <row r="49" spans="2:14" s="2" customFormat="1" x14ac:dyDescent="0.3">
      <c r="B49" s="4"/>
      <c r="H49" s="4"/>
      <c r="N49" s="4"/>
    </row>
    <row r="50" spans="2:14" s="2" customFormat="1" x14ac:dyDescent="0.3">
      <c r="B50" s="4"/>
      <c r="H50" s="4"/>
      <c r="N50" s="4"/>
    </row>
    <row r="51" spans="2:14" s="2" customFormat="1" x14ac:dyDescent="0.3">
      <c r="B51" s="4"/>
      <c r="H51" s="4"/>
      <c r="N51" s="4"/>
    </row>
    <row r="52" spans="2:14" s="2" customFormat="1" x14ac:dyDescent="0.3">
      <c r="B52" s="4"/>
      <c r="H52" s="4"/>
      <c r="N52" s="4"/>
    </row>
    <row r="53" spans="2:14" s="2" customFormat="1" x14ac:dyDescent="0.3">
      <c r="B53" s="4"/>
      <c r="H53" s="4"/>
      <c r="N53" s="4"/>
    </row>
    <row r="54" spans="2:14" s="2" customFormat="1" x14ac:dyDescent="0.3">
      <c r="B54" s="4"/>
      <c r="H54" s="4"/>
      <c r="N54" s="4"/>
    </row>
    <row r="55" spans="2:14" s="2" customFormat="1" x14ac:dyDescent="0.3">
      <c r="B55" s="4"/>
      <c r="H55" s="4"/>
      <c r="N55" s="4"/>
    </row>
    <row r="56" spans="2:14" s="2" customFormat="1" x14ac:dyDescent="0.3">
      <c r="B56" s="4"/>
      <c r="H56" s="4"/>
      <c r="N56" s="4"/>
    </row>
    <row r="57" spans="2:14" s="2" customFormat="1" x14ac:dyDescent="0.3">
      <c r="B57" s="4"/>
      <c r="H57" s="4"/>
      <c r="N57" s="4"/>
    </row>
    <row r="58" spans="2:14" s="2" customFormat="1" x14ac:dyDescent="0.3">
      <c r="B58" s="4"/>
      <c r="H58" s="4"/>
      <c r="N58" s="4"/>
    </row>
    <row r="59" spans="2:14" s="2" customFormat="1" x14ac:dyDescent="0.3">
      <c r="B59" s="4"/>
      <c r="H59" s="4"/>
      <c r="N59" s="4"/>
    </row>
    <row r="60" spans="2:14" s="2" customFormat="1" x14ac:dyDescent="0.3">
      <c r="B60" s="4"/>
      <c r="H60" s="4"/>
      <c r="N60" s="4"/>
    </row>
    <row r="61" spans="2:14" s="2" customFormat="1" x14ac:dyDescent="0.3">
      <c r="B61" s="4"/>
      <c r="H61" s="4"/>
      <c r="N61" s="4"/>
    </row>
    <row r="62" spans="2:14" s="2" customFormat="1" x14ac:dyDescent="0.3">
      <c r="B62" s="4"/>
      <c r="H62" s="4"/>
      <c r="N62" s="4"/>
    </row>
    <row r="63" spans="2:14" s="2" customFormat="1" x14ac:dyDescent="0.3">
      <c r="B63" s="4"/>
      <c r="H63" s="4"/>
      <c r="N63" s="4"/>
    </row>
    <row r="64" spans="2:14" s="2" customFormat="1" x14ac:dyDescent="0.3">
      <c r="B64" s="4"/>
      <c r="H64" s="4"/>
      <c r="N64" s="4"/>
    </row>
    <row r="65" spans="2:14" s="2" customFormat="1" x14ac:dyDescent="0.3">
      <c r="B65" s="4"/>
      <c r="H65" s="4"/>
      <c r="N65" s="4"/>
    </row>
    <row r="66" spans="2:14" s="2" customFormat="1" x14ac:dyDescent="0.3">
      <c r="B66" s="4"/>
      <c r="H66" s="4"/>
      <c r="N66" s="4"/>
    </row>
    <row r="67" spans="2:14" s="2" customFormat="1" x14ac:dyDescent="0.3">
      <c r="B67" s="4"/>
      <c r="H67" s="4"/>
      <c r="N67" s="4"/>
    </row>
    <row r="68" spans="2:14" s="2" customFormat="1" x14ac:dyDescent="0.3">
      <c r="B68" s="4"/>
      <c r="H68" s="4"/>
      <c r="N68" s="4"/>
    </row>
    <row r="69" spans="2:14" s="2" customFormat="1" x14ac:dyDescent="0.3">
      <c r="B69" s="4"/>
      <c r="H69" s="4"/>
      <c r="N69" s="4"/>
    </row>
    <row r="70" spans="2:14" s="2" customFormat="1" x14ac:dyDescent="0.3">
      <c r="B70" s="4"/>
      <c r="H70" s="4"/>
      <c r="N70" s="4"/>
    </row>
    <row r="71" spans="2:14" s="2" customFormat="1" x14ac:dyDescent="0.3">
      <c r="B71" s="4"/>
      <c r="H71" s="4"/>
      <c r="N71" s="4"/>
    </row>
    <row r="72" spans="2:14" s="2" customFormat="1" x14ac:dyDescent="0.3">
      <c r="B72" s="4"/>
      <c r="H72" s="4"/>
      <c r="N72" s="4"/>
    </row>
    <row r="73" spans="2:14" s="2" customFormat="1" x14ac:dyDescent="0.3">
      <c r="B73" s="4"/>
      <c r="H73" s="4"/>
      <c r="N73" s="4"/>
    </row>
    <row r="74" spans="2:14" s="2" customFormat="1" x14ac:dyDescent="0.3">
      <c r="B74" s="4"/>
      <c r="H74" s="4"/>
      <c r="N74" s="4"/>
    </row>
    <row r="75" spans="2:14" s="2" customFormat="1" x14ac:dyDescent="0.3">
      <c r="B75" s="4"/>
      <c r="H75" s="4"/>
      <c r="N75" s="4"/>
    </row>
    <row r="76" spans="2:14" s="2" customFormat="1" x14ac:dyDescent="0.3">
      <c r="B76" s="4"/>
      <c r="H76" s="4"/>
      <c r="N76" s="4"/>
    </row>
    <row r="77" spans="2:14" s="2" customFormat="1" x14ac:dyDescent="0.3">
      <c r="B77" s="4"/>
      <c r="H77" s="4"/>
      <c r="N77" s="4"/>
    </row>
    <row r="78" spans="2:14" s="2" customFormat="1" x14ac:dyDescent="0.3">
      <c r="B78" s="4"/>
      <c r="H78" s="4"/>
      <c r="N78" s="4"/>
    </row>
    <row r="79" spans="2:14" s="2" customFormat="1" x14ac:dyDescent="0.3">
      <c r="B79" s="4"/>
      <c r="H79" s="4"/>
      <c r="N79" s="4"/>
    </row>
    <row r="80" spans="2:14" s="2" customFormat="1" x14ac:dyDescent="0.3">
      <c r="B80" s="4"/>
      <c r="H80" s="4"/>
      <c r="N80" s="4"/>
    </row>
    <row r="81" spans="2:14" s="2" customFormat="1" x14ac:dyDescent="0.3">
      <c r="B81" s="4"/>
      <c r="H81" s="4"/>
      <c r="N81" s="4"/>
    </row>
    <row r="82" spans="2:14" s="2" customFormat="1" x14ac:dyDescent="0.3">
      <c r="B82" s="4"/>
      <c r="H82" s="4"/>
      <c r="N82" s="4"/>
    </row>
    <row r="83" spans="2:14" s="2" customFormat="1" x14ac:dyDescent="0.3">
      <c r="B83" s="4"/>
      <c r="H83" s="4"/>
      <c r="N83" s="4"/>
    </row>
    <row r="84" spans="2:14" s="2" customFormat="1" x14ac:dyDescent="0.3">
      <c r="B84" s="4"/>
      <c r="H84" s="4"/>
      <c r="N84" s="4"/>
    </row>
    <row r="85" spans="2:14" s="2" customFormat="1" x14ac:dyDescent="0.3">
      <c r="B85" s="4"/>
      <c r="H85" s="4"/>
      <c r="N85" s="4"/>
    </row>
    <row r="86" spans="2:14" s="2" customFormat="1" x14ac:dyDescent="0.3">
      <c r="B86" s="4"/>
      <c r="H86" s="4"/>
      <c r="N86" s="4"/>
    </row>
    <row r="87" spans="2:14" s="2" customFormat="1" x14ac:dyDescent="0.3">
      <c r="B87" s="4"/>
      <c r="H87" s="4"/>
      <c r="N87" s="4"/>
    </row>
    <row r="88" spans="2:14" s="2" customFormat="1" x14ac:dyDescent="0.3">
      <c r="B88" s="4"/>
      <c r="H88" s="4"/>
      <c r="N88" s="4"/>
    </row>
    <row r="89" spans="2:14" s="2" customFormat="1" x14ac:dyDescent="0.3">
      <c r="B89" s="4"/>
      <c r="H89" s="4"/>
      <c r="N89" s="4"/>
    </row>
    <row r="90" spans="2:14" s="2" customFormat="1" x14ac:dyDescent="0.3">
      <c r="B90" s="4"/>
      <c r="H90" s="4"/>
      <c r="N90" s="4"/>
    </row>
    <row r="91" spans="2:14" s="2" customFormat="1" x14ac:dyDescent="0.3">
      <c r="B91" s="4"/>
      <c r="H91" s="4"/>
      <c r="N91" s="4"/>
    </row>
    <row r="92" spans="2:14" s="2" customFormat="1" x14ac:dyDescent="0.3">
      <c r="B92" s="4"/>
      <c r="H92" s="4"/>
      <c r="N92" s="4"/>
    </row>
    <row r="93" spans="2:14" s="2" customFormat="1" x14ac:dyDescent="0.3">
      <c r="B93" s="4"/>
      <c r="H93" s="4"/>
      <c r="N93" s="4"/>
    </row>
    <row r="94" spans="2:14" s="2" customFormat="1" x14ac:dyDescent="0.3">
      <c r="B94" s="4"/>
      <c r="H94" s="4"/>
      <c r="N94" s="4"/>
    </row>
    <row r="95" spans="2:14" s="2" customFormat="1" x14ac:dyDescent="0.3">
      <c r="B95" s="4"/>
      <c r="H95" s="4"/>
      <c r="N95" s="4"/>
    </row>
    <row r="96" spans="2:14" s="2" customFormat="1" x14ac:dyDescent="0.3">
      <c r="B96" s="4"/>
      <c r="H96" s="4"/>
      <c r="N96" s="4"/>
    </row>
    <row r="97" spans="2:21" s="2" customFormat="1" x14ac:dyDescent="0.3">
      <c r="B97" s="4"/>
      <c r="H97" s="4"/>
      <c r="N97" s="4"/>
    </row>
    <row r="98" spans="2:21" s="2" customFormat="1" x14ac:dyDescent="0.3">
      <c r="B98" s="4"/>
      <c r="H98" s="4"/>
      <c r="N98" s="4"/>
    </row>
    <row r="99" spans="2:21" s="2" customFormat="1" x14ac:dyDescent="0.3">
      <c r="B99" s="4"/>
      <c r="H99" s="4"/>
      <c r="N99" s="4"/>
    </row>
    <row r="100" spans="2:21" s="2" customFormat="1" x14ac:dyDescent="0.3">
      <c r="B100" s="4"/>
      <c r="H100" s="4"/>
      <c r="N100" s="4"/>
    </row>
    <row r="101" spans="2:21" s="2" customFormat="1" x14ac:dyDescent="0.3">
      <c r="B101" s="4"/>
      <c r="H101" s="4"/>
      <c r="N101" s="4"/>
    </row>
    <row r="102" spans="2:21" s="2" customFormat="1" x14ac:dyDescent="0.3">
      <c r="B102" s="4"/>
      <c r="G102" s="3"/>
      <c r="H102" s="5"/>
      <c r="I102" s="3"/>
      <c r="J102" s="3"/>
      <c r="K102" s="3"/>
      <c r="L102" s="3"/>
      <c r="M102" s="3"/>
      <c r="N102" s="5"/>
      <c r="O102" s="3"/>
      <c r="P102" s="3"/>
      <c r="Q102" s="3"/>
      <c r="R102" s="3"/>
      <c r="S102" s="3"/>
      <c r="T102" s="3"/>
      <c r="U102" s="3"/>
    </row>
    <row r="103" spans="2:21" s="2" customFormat="1" x14ac:dyDescent="0.3">
      <c r="B103" s="4"/>
      <c r="G103" s="3"/>
      <c r="H103" s="5"/>
      <c r="I103" s="3"/>
      <c r="J103" s="3"/>
      <c r="K103" s="3"/>
      <c r="L103" s="3"/>
      <c r="M103" s="3"/>
      <c r="N103" s="5"/>
      <c r="O103" s="3"/>
      <c r="P103" s="3"/>
      <c r="Q103" s="3"/>
      <c r="R103" s="3"/>
      <c r="S103" s="3"/>
      <c r="T103" s="3"/>
      <c r="U103" s="3"/>
    </row>
    <row r="104" spans="2:21" s="2" customFormat="1" x14ac:dyDescent="0.3">
      <c r="B104" s="4"/>
      <c r="F104" s="3"/>
      <c r="G104" s="3"/>
      <c r="H104" s="5"/>
      <c r="I104" s="3"/>
      <c r="J104" s="3"/>
      <c r="K104" s="3"/>
      <c r="L104" s="3"/>
      <c r="M104" s="3"/>
      <c r="N104" s="5"/>
      <c r="O104" s="3"/>
      <c r="P104" s="3"/>
      <c r="Q104" s="3"/>
      <c r="R104" s="3"/>
      <c r="S104" s="3"/>
      <c r="T104" s="3"/>
      <c r="U104" s="3"/>
    </row>
  </sheetData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C33:C41 M33:M38 H23 K2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4"/>
  <sheetViews>
    <sheetView showZeros="0" zoomScale="68" zoomScaleNormal="68" workbookViewId="0">
      <selection activeCell="B9" sqref="B9"/>
    </sheetView>
  </sheetViews>
  <sheetFormatPr defaultColWidth="9.109375" defaultRowHeight="14.4" x14ac:dyDescent="0.3"/>
  <cols>
    <col min="1" max="1" width="30.44140625" style="82" customWidth="1"/>
    <col min="2" max="2" width="10.109375" style="122" customWidth="1"/>
    <col min="3" max="3" width="10.5546875" style="82" customWidth="1"/>
    <col min="4" max="4" width="19.109375" style="82" customWidth="1"/>
    <col min="5" max="5" width="18.109375" style="82" customWidth="1"/>
    <col min="6" max="6" width="11.44140625" style="82" customWidth="1"/>
    <col min="7" max="7" width="9.109375" style="82" customWidth="1"/>
    <col min="8" max="8" width="10.88671875" style="122" customWidth="1"/>
    <col min="9" max="9" width="17.44140625" style="82" customWidth="1"/>
    <col min="10" max="10" width="20" style="82" customWidth="1"/>
    <col min="11" max="11" width="11.44140625" style="82" customWidth="1"/>
    <col min="12" max="12" width="10" style="82" customWidth="1"/>
    <col min="13" max="13" width="10.5546875" style="82" customWidth="1"/>
    <col min="14" max="14" width="18.88671875" style="122" customWidth="1"/>
    <col min="15" max="15" width="19.5546875" style="82" customWidth="1"/>
    <col min="16" max="16" width="11.44140625" style="82" customWidth="1"/>
    <col min="17" max="17" width="9.109375" style="82" customWidth="1"/>
    <col min="18" max="18" width="11" style="82" customWidth="1"/>
    <col min="19" max="19" width="18.88671875" style="82" customWidth="1"/>
    <col min="20" max="20" width="19.5546875" style="82" customWidth="1"/>
    <col min="21" max="21" width="11.109375" style="82" customWidth="1"/>
    <col min="22" max="22" width="9" style="82" customWidth="1"/>
    <col min="23" max="23" width="10" style="82" customWidth="1"/>
    <col min="24" max="24" width="19" style="82" customWidth="1"/>
    <col min="25" max="25" width="17.44140625" style="82" customWidth="1"/>
    <col min="26" max="26" width="9.5546875" style="82" customWidth="1"/>
    <col min="27" max="27" width="9.109375" style="82" customWidth="1"/>
    <col min="28" max="28" width="10.88671875" style="82" customWidth="1"/>
    <col min="29" max="29" width="18.109375" style="82" customWidth="1"/>
    <col min="30" max="30" width="18.88671875" style="82" customWidth="1"/>
    <col min="31" max="31" width="10.88671875" style="82" customWidth="1"/>
    <col min="32" max="16384" width="9.109375" style="82"/>
  </cols>
  <sheetData>
    <row r="1" spans="1:31" x14ac:dyDescent="0.3">
      <c r="A1" s="80"/>
      <c r="B1" s="81"/>
      <c r="C1" s="80"/>
      <c r="D1" s="80"/>
      <c r="E1" s="80"/>
      <c r="F1" s="80"/>
      <c r="G1" s="80"/>
      <c r="H1" s="81"/>
      <c r="I1" s="80"/>
      <c r="J1" s="80"/>
      <c r="K1" s="80"/>
      <c r="L1" s="80"/>
      <c r="M1" s="80"/>
      <c r="N1" s="81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x14ac:dyDescent="0.3">
      <c r="A2" s="80"/>
      <c r="B2" s="81"/>
      <c r="C2" s="80"/>
      <c r="D2" s="80"/>
      <c r="E2" s="80"/>
      <c r="F2" s="80"/>
      <c r="G2" s="80"/>
      <c r="H2" s="81"/>
      <c r="I2" s="80"/>
      <c r="J2" s="80"/>
      <c r="K2" s="80"/>
      <c r="L2" s="80"/>
      <c r="M2" s="80"/>
      <c r="N2" s="81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</row>
    <row r="3" spans="1:31" x14ac:dyDescent="0.3">
      <c r="A3" s="80"/>
      <c r="B3" s="81"/>
      <c r="C3" s="80"/>
      <c r="D3" s="80"/>
      <c r="E3" s="80"/>
      <c r="F3" s="80"/>
      <c r="G3" s="80"/>
      <c r="H3" s="81"/>
      <c r="I3" s="80"/>
      <c r="J3" s="80"/>
      <c r="K3" s="80"/>
      <c r="L3" s="80"/>
      <c r="M3" s="80"/>
      <c r="N3" s="81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</row>
    <row r="4" spans="1:31" s="80" customFormat="1" x14ac:dyDescent="0.3">
      <c r="B4" s="81"/>
      <c r="H4" s="81"/>
      <c r="N4" s="81"/>
    </row>
    <row r="5" spans="1:31" s="80" customFormat="1" x14ac:dyDescent="0.3">
      <c r="B5" s="81"/>
      <c r="H5" s="81"/>
      <c r="N5" s="81"/>
    </row>
    <row r="6" spans="1:31" s="80" customFormat="1" ht="30.75" customHeight="1" x14ac:dyDescent="0.3">
      <c r="A6" s="83" t="s">
        <v>45</v>
      </c>
      <c r="B6" s="81"/>
      <c r="H6" s="81"/>
      <c r="N6" s="81"/>
    </row>
    <row r="7" spans="1:31" s="80" customFormat="1" ht="6.75" customHeight="1" x14ac:dyDescent="0.3">
      <c r="A7" s="84"/>
      <c r="B7" s="81"/>
      <c r="H7" s="81"/>
      <c r="N7" s="81"/>
    </row>
    <row r="8" spans="1:31" s="80" customFormat="1" ht="24.75" customHeight="1" x14ac:dyDescent="0.3">
      <c r="A8" s="85" t="s">
        <v>43</v>
      </c>
      <c r="B8" s="86" t="s">
        <v>44</v>
      </c>
      <c r="C8" s="87"/>
      <c r="D8" s="87"/>
      <c r="E8" s="87"/>
      <c r="F8" s="87"/>
      <c r="G8" s="88"/>
      <c r="H8" s="81"/>
      <c r="J8" s="87"/>
      <c r="K8" s="87"/>
      <c r="L8" s="87"/>
      <c r="N8" s="81"/>
      <c r="P8" s="87"/>
      <c r="Q8" s="87"/>
      <c r="R8" s="87"/>
      <c r="V8" s="87"/>
      <c r="W8" s="87"/>
      <c r="X8" s="87"/>
      <c r="AC8" s="87"/>
      <c r="AD8" s="87"/>
      <c r="AE8" s="87"/>
    </row>
    <row r="9" spans="1:31" s="80" customFormat="1" ht="34.5" customHeight="1" x14ac:dyDescent="0.35">
      <c r="A9" s="85" t="s">
        <v>11</v>
      </c>
      <c r="B9" s="78" t="s">
        <v>49</v>
      </c>
      <c r="C9" s="89"/>
      <c r="D9" s="89"/>
      <c r="E9" s="89"/>
      <c r="F9" s="89"/>
      <c r="G9" s="90"/>
      <c r="H9" s="90"/>
      <c r="I9" s="90"/>
      <c r="J9" s="90"/>
      <c r="K9" s="90"/>
      <c r="L9" s="85"/>
      <c r="N9" s="81"/>
      <c r="R9" s="85"/>
      <c r="X9" s="85"/>
      <c r="AE9" s="85"/>
    </row>
    <row r="10" spans="1:31" ht="26.25" customHeight="1" thickBot="1" x14ac:dyDescent="0.35">
      <c r="A10" s="80"/>
      <c r="B10" s="81"/>
      <c r="C10" s="80"/>
      <c r="D10" s="80"/>
      <c r="E10" s="80"/>
      <c r="F10" s="80"/>
      <c r="G10" s="80"/>
      <c r="H10" s="81"/>
      <c r="I10" s="80"/>
      <c r="J10" s="80"/>
      <c r="K10" s="80"/>
      <c r="L10" s="80"/>
      <c r="M10" s="80"/>
      <c r="N10" s="81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</row>
    <row r="11" spans="1:31" ht="39" customHeight="1" thickBot="1" x14ac:dyDescent="0.35">
      <c r="A11" s="80"/>
      <c r="B11" s="184" t="s">
        <v>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6"/>
    </row>
    <row r="12" spans="1:31" ht="30" customHeight="1" thickBot="1" x14ac:dyDescent="0.35">
      <c r="A12" s="187" t="s">
        <v>10</v>
      </c>
      <c r="B12" s="189" t="s">
        <v>3</v>
      </c>
      <c r="C12" s="190"/>
      <c r="D12" s="190"/>
      <c r="E12" s="190"/>
      <c r="F12" s="191"/>
      <c r="G12" s="192" t="s">
        <v>1</v>
      </c>
      <c r="H12" s="193"/>
      <c r="I12" s="193"/>
      <c r="J12" s="193"/>
      <c r="K12" s="194"/>
      <c r="L12" s="195" t="s">
        <v>2</v>
      </c>
      <c r="M12" s="196"/>
      <c r="N12" s="196"/>
      <c r="O12" s="196"/>
      <c r="P12" s="196"/>
      <c r="Q12" s="197" t="s">
        <v>34</v>
      </c>
      <c r="R12" s="198"/>
      <c r="S12" s="198"/>
      <c r="T12" s="198"/>
      <c r="U12" s="199"/>
      <c r="V12" s="200" t="s">
        <v>4</v>
      </c>
      <c r="W12" s="201"/>
      <c r="X12" s="201"/>
      <c r="Y12" s="201"/>
      <c r="Z12" s="202"/>
      <c r="AA12" s="203" t="s">
        <v>5</v>
      </c>
      <c r="AB12" s="204"/>
      <c r="AC12" s="204"/>
      <c r="AD12" s="204"/>
      <c r="AE12" s="205"/>
    </row>
    <row r="13" spans="1:31" ht="39" customHeight="1" thickBot="1" x14ac:dyDescent="0.35">
      <c r="A13" s="188"/>
      <c r="B13" s="91" t="s">
        <v>7</v>
      </c>
      <c r="C13" s="92" t="s">
        <v>8</v>
      </c>
      <c r="D13" s="93" t="s">
        <v>23</v>
      </c>
      <c r="E13" s="94" t="s">
        <v>24</v>
      </c>
      <c r="F13" s="95" t="s">
        <v>13</v>
      </c>
      <c r="G13" s="96" t="s">
        <v>7</v>
      </c>
      <c r="H13" s="92" t="s">
        <v>8</v>
      </c>
      <c r="I13" s="93" t="s">
        <v>23</v>
      </c>
      <c r="J13" s="94" t="s">
        <v>22</v>
      </c>
      <c r="K13" s="95" t="s">
        <v>13</v>
      </c>
      <c r="L13" s="96" t="s">
        <v>7</v>
      </c>
      <c r="M13" s="92" t="s">
        <v>8</v>
      </c>
      <c r="N13" s="93" t="s">
        <v>23</v>
      </c>
      <c r="O13" s="94" t="s">
        <v>20</v>
      </c>
      <c r="P13" s="95" t="s">
        <v>13</v>
      </c>
      <c r="Q13" s="96" t="s">
        <v>7</v>
      </c>
      <c r="R13" s="92" t="s">
        <v>8</v>
      </c>
      <c r="S13" s="93" t="s">
        <v>21</v>
      </c>
      <c r="T13" s="94" t="s">
        <v>22</v>
      </c>
      <c r="U13" s="97" t="s">
        <v>13</v>
      </c>
      <c r="V13" s="91" t="s">
        <v>7</v>
      </c>
      <c r="W13" s="92" t="s">
        <v>8</v>
      </c>
      <c r="X13" s="93" t="s">
        <v>21</v>
      </c>
      <c r="Y13" s="94" t="s">
        <v>22</v>
      </c>
      <c r="Z13" s="95" t="s">
        <v>13</v>
      </c>
      <c r="AA13" s="91" t="s">
        <v>7</v>
      </c>
      <c r="AB13" s="92" t="s">
        <v>8</v>
      </c>
      <c r="AC13" s="93" t="s">
        <v>21</v>
      </c>
      <c r="AD13" s="94" t="s">
        <v>22</v>
      </c>
      <c r="AE13" s="95" t="s">
        <v>13</v>
      </c>
    </row>
    <row r="14" spans="1:31" s="99" customFormat="1" ht="36" customHeight="1" x14ac:dyDescent="0.3">
      <c r="A14" s="98" t="s">
        <v>25</v>
      </c>
      <c r="B14" s="42">
        <f>'CONTRACTACIO 1r TR 2018'!B14+'CONTRACTACIO 2n TR 2018'!B14+'CONTRACTACIO 3r TR 2018'!B14+'4T'!B14</f>
        <v>0</v>
      </c>
      <c r="C14" s="53" t="str">
        <f t="shared" ref="C14:C22" si="0">IF(B14,B14/$B$23,"")</f>
        <v/>
      </c>
      <c r="D14" s="43">
        <f>'CONTRACTACIO 1r TR 2018'!D14+'CONTRACTACIO 2n TR 2018'!D14+'CONTRACTACIO 3r TR 2018'!D14+'4T'!D14</f>
        <v>0</v>
      </c>
      <c r="E14" s="43">
        <f>'CONTRACTACIO 1r TR 2018'!E14+'CONTRACTACIO 2n TR 2018'!E14+'CONTRACTACIO 3r TR 2018'!E14+'4T'!E14</f>
        <v>0</v>
      </c>
      <c r="F14" s="54" t="str">
        <f t="shared" ref="F14:F22" si="1">IF(E14,E14/$E$23,"")</f>
        <v/>
      </c>
      <c r="G14" s="42">
        <f>'CONTRACTACIO 1r TR 2018'!G14+'CONTRACTACIO 2n TR 2018'!G14+'CONTRACTACIO 3r TR 2018'!G14+'4T'!G14</f>
        <v>3</v>
      </c>
      <c r="H14" s="53">
        <f t="shared" ref="H14:H22" si="2">IF(G14,G14/$G$23,"")</f>
        <v>7.9365079365079361E-3</v>
      </c>
      <c r="I14" s="43">
        <f>'CONTRACTACIO 1r TR 2018'!I14+'CONTRACTACIO 2n TR 2018'!I14+'CONTRACTACIO 3r TR 2018'!I14+'4T'!I14</f>
        <v>1734381.71</v>
      </c>
      <c r="J14" s="43">
        <f>'CONTRACTACIO 1r TR 2018'!J14+'CONTRACTACIO 2n TR 2018'!J14+'CONTRACTACIO 3r TR 2018'!J14+'4T'!J14</f>
        <v>2098601.87</v>
      </c>
      <c r="K14" s="54">
        <f t="shared" ref="K14:K22" si="3">IF(J14,J14/$J$23,"")</f>
        <v>0.45589406348730832</v>
      </c>
      <c r="L14" s="42">
        <f>'CONTRACTACIO 1r TR 2018'!L14+'CONTRACTACIO 2n TR 2018'!L14+'CONTRACTACIO 3r TR 2018'!L14+'4T'!L14</f>
        <v>0</v>
      </c>
      <c r="M14" s="53" t="str">
        <f t="shared" ref="M14:M22" si="4">IF(L14,L14/$L$23,"")</f>
        <v/>
      </c>
      <c r="N14" s="43">
        <f>'CONTRACTACIO 1r TR 2018'!N14+'CONTRACTACIO 2n TR 2018'!N14+'CONTRACTACIO 3r TR 2018'!N14+'4T'!N14</f>
        <v>0</v>
      </c>
      <c r="O14" s="43">
        <f>'CONTRACTACIO 1r TR 2018'!O14+'CONTRACTACIO 2n TR 2018'!O14+'CONTRACTACIO 3r TR 2018'!O14+'4T'!O14</f>
        <v>0</v>
      </c>
      <c r="P14" s="54" t="str">
        <f t="shared" ref="P14:P22" si="5">IF(O14,O14/$O$23,"")</f>
        <v/>
      </c>
      <c r="Q14" s="42">
        <f>'CONTRACTACIO 1r TR 2018'!Q14+'CONTRACTACIO 2n TR 2018'!Q14+'CONTRACTACIO 3r TR 2018'!Q14+'4T'!Q14</f>
        <v>0</v>
      </c>
      <c r="R14" s="53" t="str">
        <f t="shared" ref="R14:R22" si="6">IF(Q14,Q14/$Q$23,"")</f>
        <v/>
      </c>
      <c r="S14" s="43">
        <f>'CONTRACTACIO 1r TR 2018'!S14+'CONTRACTACIO 2n TR 2018'!S14+'CONTRACTACIO 3r TR 2018'!S14+'4T'!S14</f>
        <v>0</v>
      </c>
      <c r="T14" s="43">
        <f>'CONTRACTACIO 1r TR 2018'!T14+'CONTRACTACIO 2n TR 2018'!T14+'CONTRACTACIO 3r TR 2018'!T14+'4T'!T14</f>
        <v>0</v>
      </c>
      <c r="U14" s="54" t="str">
        <f t="shared" ref="U14:U22" si="7">IF(T14,T14/$T$23,"")</f>
        <v/>
      </c>
      <c r="V14" s="42">
        <f>'CONTRACTACIO 1r TR 2018'!V14+'CONTRACTACIO 2n TR 2018'!V14+'CONTRACTACIO 3r TR 2018'!V14+'4T'!V14</f>
        <v>0</v>
      </c>
      <c r="W14" s="53" t="str">
        <f t="shared" ref="W14:W22" si="8">IF(V14,V14/$V$23,"")</f>
        <v/>
      </c>
      <c r="X14" s="43">
        <f>'CONTRACTACIO 1r TR 2018'!X14+'CONTRACTACIO 2n TR 2018'!X14+'CONTRACTACIO 3r TR 2018'!X14+'4T'!X14</f>
        <v>0</v>
      </c>
      <c r="Y14" s="43">
        <f>'CONTRACTACIO 1r TR 2018'!Y14+'CONTRACTACIO 2n TR 2018'!Y14+'CONTRACTACIO 3r TR 2018'!Y14+'4T'!Y14</f>
        <v>0</v>
      </c>
      <c r="Z14" s="54" t="str">
        <f t="shared" ref="Z14:Z22" si="9">IF(Y14,Y14/$Y$23,"")</f>
        <v/>
      </c>
      <c r="AA14" s="42">
        <f>'CONTRACTACIO 1r TR 2018'!AA14+'CONTRACTACIO 2n TR 2018'!AA14+'CONTRACTACIO 3r TR 2018'!AA14+'4T'!AA14</f>
        <v>0</v>
      </c>
      <c r="AB14" s="53" t="str">
        <f t="shared" ref="AB14:AB22" si="10">IF(AA14,AA14/$AA$23,"")</f>
        <v/>
      </c>
      <c r="AC14" s="43">
        <f>'CONTRACTACIO 1r TR 2018'!AC14+'CONTRACTACIO 2n TR 2018'!AC14+'CONTRACTACIO 3r TR 2018'!AC14+'4T'!AC14</f>
        <v>0</v>
      </c>
      <c r="AD14" s="43">
        <f>'CONTRACTACIO 1r TR 2018'!AD14+'CONTRACTACIO 2n TR 2018'!AD14+'CONTRACTACIO 3r TR 2018'!AD14+'4T'!AD14</f>
        <v>0</v>
      </c>
      <c r="AE14" s="54" t="str">
        <f t="shared" ref="AE14:AE22" si="11">IF(AD14,AD14/$AD$23,"")</f>
        <v/>
      </c>
    </row>
    <row r="15" spans="1:31" s="99" customFormat="1" ht="36" customHeight="1" x14ac:dyDescent="0.3">
      <c r="A15" s="100" t="s">
        <v>18</v>
      </c>
      <c r="B15" s="42">
        <f>'CONTRACTACIO 1r TR 2018'!B15+'CONTRACTACIO 2n TR 2018'!B15+'CONTRACTACIO 3r TR 2018'!B15+'4T'!B15</f>
        <v>0</v>
      </c>
      <c r="C15" s="53" t="str">
        <f t="shared" si="0"/>
        <v/>
      </c>
      <c r="D15" s="46">
        <f>'CONTRACTACIO 1r TR 2018'!D15+'CONTRACTACIO 2n TR 2018'!D15+'CONTRACTACIO 3r TR 2018'!D15+'4T'!D15</f>
        <v>0</v>
      </c>
      <c r="E15" s="46">
        <f>'CONTRACTACIO 1r TR 2018'!E15+'CONTRACTACIO 2n TR 2018'!E15+'CONTRACTACIO 3r TR 2018'!E15+'4T'!E15</f>
        <v>0</v>
      </c>
      <c r="F15" s="54" t="str">
        <f t="shared" si="1"/>
        <v/>
      </c>
      <c r="G15" s="42">
        <f>'CONTRACTACIO 1r TR 2018'!G15+'CONTRACTACIO 2n TR 2018'!G15+'CONTRACTACIO 3r TR 2018'!G15+'4T'!G15</f>
        <v>1</v>
      </c>
      <c r="H15" s="53">
        <f t="shared" si="2"/>
        <v>2.6455026455026454E-3</v>
      </c>
      <c r="I15" s="46">
        <f>'CONTRACTACIO 1r TR 2018'!I15+'CONTRACTACIO 2n TR 2018'!I15+'CONTRACTACIO 3r TR 2018'!I15+'4T'!I15</f>
        <v>40949.01</v>
      </c>
      <c r="J15" s="46">
        <f>'CONTRACTACIO 1r TR 2018'!J15+'CONTRACTACIO 2n TR 2018'!J15+'CONTRACTACIO 3r TR 2018'!J15+'4T'!J15</f>
        <v>49548.41</v>
      </c>
      <c r="K15" s="54">
        <f t="shared" si="3"/>
        <v>1.0763750045755551E-2</v>
      </c>
      <c r="L15" s="42">
        <f>'CONTRACTACIO 1r TR 2018'!L15+'CONTRACTACIO 2n TR 2018'!L15+'CONTRACTACIO 3r TR 2018'!L15+'4T'!L15</f>
        <v>0</v>
      </c>
      <c r="M15" s="53" t="str">
        <f t="shared" si="4"/>
        <v/>
      </c>
      <c r="N15" s="46">
        <f>'CONTRACTACIO 1r TR 2018'!N15+'CONTRACTACIO 2n TR 2018'!N15+'CONTRACTACIO 3r TR 2018'!N15+'4T'!N15</f>
        <v>0</v>
      </c>
      <c r="O15" s="46">
        <f>'CONTRACTACIO 1r TR 2018'!O15+'CONTRACTACIO 2n TR 2018'!O15+'CONTRACTACIO 3r TR 2018'!O15+'4T'!O15</f>
        <v>0</v>
      </c>
      <c r="P15" s="54" t="str">
        <f t="shared" si="5"/>
        <v/>
      </c>
      <c r="Q15" s="42">
        <f>'CONTRACTACIO 1r TR 2018'!Q15+'CONTRACTACIO 2n TR 2018'!Q15+'CONTRACTACIO 3r TR 2018'!Q15+'4T'!Q15</f>
        <v>0</v>
      </c>
      <c r="R15" s="53" t="str">
        <f t="shared" si="6"/>
        <v/>
      </c>
      <c r="S15" s="46">
        <f>'CONTRACTACIO 1r TR 2018'!S15+'CONTRACTACIO 2n TR 2018'!S15+'CONTRACTACIO 3r TR 2018'!S15+'4T'!S15</f>
        <v>0</v>
      </c>
      <c r="T15" s="46">
        <f>'CONTRACTACIO 1r TR 2018'!T15+'CONTRACTACIO 2n TR 2018'!T15+'CONTRACTACIO 3r TR 2018'!T15+'4T'!T15</f>
        <v>0</v>
      </c>
      <c r="U15" s="54" t="str">
        <f t="shared" si="7"/>
        <v/>
      </c>
      <c r="V15" s="42">
        <f>'CONTRACTACIO 1r TR 2018'!V15+'CONTRACTACIO 2n TR 2018'!V15+'CONTRACTACIO 3r TR 2018'!V15+'4T'!V15</f>
        <v>0</v>
      </c>
      <c r="W15" s="53" t="str">
        <f t="shared" si="8"/>
        <v/>
      </c>
      <c r="X15" s="46">
        <f>'CONTRACTACIO 1r TR 2018'!X15+'CONTRACTACIO 2n TR 2018'!X15+'CONTRACTACIO 3r TR 2018'!X15+'4T'!X15</f>
        <v>0</v>
      </c>
      <c r="Y15" s="46">
        <f>'CONTRACTACIO 1r TR 2018'!Y15+'CONTRACTACIO 2n TR 2018'!Y15+'CONTRACTACIO 3r TR 2018'!Y15+'4T'!Y15</f>
        <v>0</v>
      </c>
      <c r="Z15" s="54" t="str">
        <f t="shared" si="9"/>
        <v/>
      </c>
      <c r="AA15" s="42">
        <f>'CONTRACTACIO 1r TR 2018'!AA15+'CONTRACTACIO 2n TR 2018'!AA15+'CONTRACTACIO 3r TR 2018'!AA15+'4T'!AA15</f>
        <v>0</v>
      </c>
      <c r="AB15" s="53" t="str">
        <f t="shared" si="10"/>
        <v/>
      </c>
      <c r="AC15" s="46">
        <f>'CONTRACTACIO 1r TR 2018'!AC15+'CONTRACTACIO 2n TR 2018'!AC15+'CONTRACTACIO 3r TR 2018'!AC15+'4T'!AC15</f>
        <v>0</v>
      </c>
      <c r="AD15" s="46">
        <f>'CONTRACTACIO 1r TR 2018'!AD15+'CONTRACTACIO 2n TR 2018'!AD15+'CONTRACTACIO 3r TR 2018'!AD15+'4T'!AD15</f>
        <v>0</v>
      </c>
      <c r="AE15" s="54" t="str">
        <f t="shared" si="11"/>
        <v/>
      </c>
    </row>
    <row r="16" spans="1:31" s="99" customFormat="1" ht="36" customHeight="1" x14ac:dyDescent="0.3">
      <c r="A16" s="100" t="s">
        <v>19</v>
      </c>
      <c r="B16" s="42">
        <f>'CONTRACTACIO 1r TR 2018'!B16+'CONTRACTACIO 2n TR 2018'!B16+'CONTRACTACIO 3r TR 2018'!B16+'4T'!B16</f>
        <v>0</v>
      </c>
      <c r="C16" s="53" t="str">
        <f t="shared" si="0"/>
        <v/>
      </c>
      <c r="D16" s="46">
        <f>'CONTRACTACIO 1r TR 2018'!D16+'CONTRACTACIO 2n TR 2018'!D16+'CONTRACTACIO 3r TR 2018'!D16+'4T'!D16</f>
        <v>0</v>
      </c>
      <c r="E16" s="46">
        <f>'CONTRACTACIO 1r TR 2018'!E16+'CONTRACTACIO 2n TR 2018'!E16+'CONTRACTACIO 3r TR 2018'!E16+'4T'!E16</f>
        <v>0</v>
      </c>
      <c r="F16" s="54" t="str">
        <f t="shared" si="1"/>
        <v/>
      </c>
      <c r="G16" s="42">
        <f>'CONTRACTACIO 1r TR 2018'!G16+'CONTRACTACIO 2n TR 2018'!G16+'CONTRACTACIO 3r TR 2018'!G16+'4T'!G16</f>
        <v>1</v>
      </c>
      <c r="H16" s="53">
        <f t="shared" si="2"/>
        <v>2.6455026455026454E-3</v>
      </c>
      <c r="I16" s="46">
        <f>'CONTRACTACIO 1r TR 2018'!I16+'CONTRACTACIO 2n TR 2018'!I16+'CONTRACTACIO 3r TR 2018'!I16+'4T'!I16</f>
        <v>16000</v>
      </c>
      <c r="J16" s="46">
        <f>'CONTRACTACIO 1r TR 2018'!J16+'CONTRACTACIO 2n TR 2018'!J16+'CONTRACTACIO 3r TR 2018'!J16+'4T'!J16</f>
        <v>19360</v>
      </c>
      <c r="K16" s="54">
        <f t="shared" si="3"/>
        <v>4.2057091415411202E-3</v>
      </c>
      <c r="L16" s="42">
        <f>'CONTRACTACIO 1r TR 2018'!L16+'CONTRACTACIO 2n TR 2018'!L16+'CONTRACTACIO 3r TR 2018'!L16+'4T'!L16</f>
        <v>0</v>
      </c>
      <c r="M16" s="53" t="str">
        <f t="shared" si="4"/>
        <v/>
      </c>
      <c r="N16" s="46">
        <f>'CONTRACTACIO 1r TR 2018'!N16+'CONTRACTACIO 2n TR 2018'!N16+'CONTRACTACIO 3r TR 2018'!N16+'4T'!N16</f>
        <v>0</v>
      </c>
      <c r="O16" s="46">
        <f>'CONTRACTACIO 1r TR 2018'!O16+'CONTRACTACIO 2n TR 2018'!O16+'CONTRACTACIO 3r TR 2018'!O16+'4T'!O16</f>
        <v>0</v>
      </c>
      <c r="P16" s="54" t="str">
        <f t="shared" si="5"/>
        <v/>
      </c>
      <c r="Q16" s="42">
        <f>'CONTRACTACIO 1r TR 2018'!Q16+'CONTRACTACIO 2n TR 2018'!Q16+'CONTRACTACIO 3r TR 2018'!Q16+'4T'!Q16</f>
        <v>0</v>
      </c>
      <c r="R16" s="53" t="str">
        <f t="shared" si="6"/>
        <v/>
      </c>
      <c r="S16" s="46">
        <f>'CONTRACTACIO 1r TR 2018'!S16+'CONTRACTACIO 2n TR 2018'!S16+'CONTRACTACIO 3r TR 2018'!S16+'4T'!S16</f>
        <v>0</v>
      </c>
      <c r="T16" s="46">
        <f>'CONTRACTACIO 1r TR 2018'!T16+'CONTRACTACIO 2n TR 2018'!T16+'CONTRACTACIO 3r TR 2018'!T16+'4T'!T16</f>
        <v>0</v>
      </c>
      <c r="U16" s="54" t="str">
        <f t="shared" si="7"/>
        <v/>
      </c>
      <c r="V16" s="42">
        <f>'CONTRACTACIO 1r TR 2018'!V16+'CONTRACTACIO 2n TR 2018'!V16+'CONTRACTACIO 3r TR 2018'!V16+'4T'!V16</f>
        <v>0</v>
      </c>
      <c r="W16" s="53" t="str">
        <f t="shared" si="8"/>
        <v/>
      </c>
      <c r="X16" s="46">
        <f>'CONTRACTACIO 1r TR 2018'!X16+'CONTRACTACIO 2n TR 2018'!X16+'CONTRACTACIO 3r TR 2018'!X16+'4T'!X16</f>
        <v>0</v>
      </c>
      <c r="Y16" s="46">
        <f>'CONTRACTACIO 1r TR 2018'!Y16+'CONTRACTACIO 2n TR 2018'!Y16+'CONTRACTACIO 3r TR 2018'!Y16+'4T'!Y16</f>
        <v>0</v>
      </c>
      <c r="Z16" s="54" t="str">
        <f t="shared" si="9"/>
        <v/>
      </c>
      <c r="AA16" s="42">
        <f>'CONTRACTACIO 1r TR 2018'!AA16+'CONTRACTACIO 2n TR 2018'!AA16+'CONTRACTACIO 3r TR 2018'!AA16+'4T'!AA16</f>
        <v>0</v>
      </c>
      <c r="AB16" s="53" t="str">
        <f t="shared" si="10"/>
        <v/>
      </c>
      <c r="AC16" s="46">
        <f>'CONTRACTACIO 1r TR 2018'!AC16+'CONTRACTACIO 2n TR 2018'!AC16+'CONTRACTACIO 3r TR 2018'!AC16+'4T'!AC16</f>
        <v>0</v>
      </c>
      <c r="AD16" s="46">
        <f>'CONTRACTACIO 1r TR 2018'!AD16+'CONTRACTACIO 2n TR 2018'!AD16+'CONTRACTACIO 3r TR 2018'!AD16+'4T'!AD16</f>
        <v>0</v>
      </c>
      <c r="AE16" s="54" t="str">
        <f t="shared" si="11"/>
        <v/>
      </c>
    </row>
    <row r="17" spans="1:31" s="99" customFormat="1" ht="36" customHeight="1" x14ac:dyDescent="0.25">
      <c r="A17" s="100" t="s">
        <v>26</v>
      </c>
      <c r="B17" s="42">
        <f>'CONTRACTACIO 1r TR 2018'!B17+'CONTRACTACIO 2n TR 2018'!B17+'CONTRACTACIO 3r TR 2018'!B17+'4T'!B17</f>
        <v>0</v>
      </c>
      <c r="C17" s="53" t="str">
        <f t="shared" si="0"/>
        <v/>
      </c>
      <c r="D17" s="46">
        <f>'CONTRACTACIO 1r TR 2018'!D17+'CONTRACTACIO 2n TR 2018'!D17+'CONTRACTACIO 3r TR 2018'!D17+'4T'!D17</f>
        <v>0</v>
      </c>
      <c r="E17" s="46">
        <f>'CONTRACTACIO 1r TR 2018'!E17+'CONTRACTACIO 2n TR 2018'!E17+'CONTRACTACIO 3r TR 2018'!E17+'4T'!E17</f>
        <v>0</v>
      </c>
      <c r="F17" s="54" t="str">
        <f t="shared" si="1"/>
        <v/>
      </c>
      <c r="G17" s="42">
        <f>'CONTRACTACIO 1r TR 2018'!G17+'CONTRACTACIO 2n TR 2018'!G17+'CONTRACTACIO 3r TR 2018'!G17+'4T'!G17</f>
        <v>0</v>
      </c>
      <c r="H17" s="53" t="str">
        <f t="shared" si="2"/>
        <v/>
      </c>
      <c r="I17" s="46">
        <f>'CONTRACTACIO 1r TR 2018'!I17+'CONTRACTACIO 2n TR 2018'!I17+'CONTRACTACIO 3r TR 2018'!I17+'4T'!I17</f>
        <v>0</v>
      </c>
      <c r="J17" s="46">
        <f>'CONTRACTACIO 1r TR 2018'!J17+'CONTRACTACIO 2n TR 2018'!J17+'CONTRACTACIO 3r TR 2018'!J17+'4T'!J17</f>
        <v>0</v>
      </c>
      <c r="K17" s="54" t="str">
        <f t="shared" si="3"/>
        <v/>
      </c>
      <c r="L17" s="42">
        <f>'CONTRACTACIO 1r TR 2018'!L17+'CONTRACTACIO 2n TR 2018'!L17+'CONTRACTACIO 3r TR 2018'!L17+'4T'!L17</f>
        <v>0</v>
      </c>
      <c r="M17" s="53" t="str">
        <f t="shared" si="4"/>
        <v/>
      </c>
      <c r="N17" s="46">
        <f>'CONTRACTACIO 1r TR 2018'!N17+'CONTRACTACIO 2n TR 2018'!N17+'CONTRACTACIO 3r TR 2018'!N17+'4T'!N17</f>
        <v>0</v>
      </c>
      <c r="O17" s="46">
        <f>'CONTRACTACIO 1r TR 2018'!O17+'CONTRACTACIO 2n TR 2018'!O17+'CONTRACTACIO 3r TR 2018'!O17+'4T'!O17</f>
        <v>0</v>
      </c>
      <c r="P17" s="54" t="str">
        <f t="shared" si="5"/>
        <v/>
      </c>
      <c r="Q17" s="42">
        <f>'CONTRACTACIO 1r TR 2018'!Q17+'CONTRACTACIO 2n TR 2018'!Q17+'CONTRACTACIO 3r TR 2018'!Q17+'4T'!Q17</f>
        <v>0</v>
      </c>
      <c r="R17" s="53" t="str">
        <f t="shared" si="6"/>
        <v/>
      </c>
      <c r="S17" s="46">
        <f>'CONTRACTACIO 1r TR 2018'!S17+'CONTRACTACIO 2n TR 2018'!S17+'CONTRACTACIO 3r TR 2018'!S17+'4T'!S17</f>
        <v>0</v>
      </c>
      <c r="T17" s="46">
        <f>'CONTRACTACIO 1r TR 2018'!T17+'CONTRACTACIO 2n TR 2018'!T17+'CONTRACTACIO 3r TR 2018'!T17+'4T'!T17</f>
        <v>0</v>
      </c>
      <c r="U17" s="54" t="str">
        <f t="shared" si="7"/>
        <v/>
      </c>
      <c r="V17" s="42">
        <f>'CONTRACTACIO 1r TR 2018'!V17+'CONTRACTACIO 2n TR 2018'!V17+'CONTRACTACIO 3r TR 2018'!V17+'4T'!V17</f>
        <v>0</v>
      </c>
      <c r="W17" s="53" t="str">
        <f t="shared" si="8"/>
        <v/>
      </c>
      <c r="X17" s="46">
        <f>'CONTRACTACIO 1r TR 2018'!X17+'CONTRACTACIO 2n TR 2018'!X17+'CONTRACTACIO 3r TR 2018'!X17+'4T'!X17</f>
        <v>0</v>
      </c>
      <c r="Y17" s="46">
        <f>'CONTRACTACIO 1r TR 2018'!Y17+'CONTRACTACIO 2n TR 2018'!Y17+'CONTRACTACIO 3r TR 2018'!Y17+'4T'!Y17</f>
        <v>0</v>
      </c>
      <c r="Z17" s="54" t="str">
        <f t="shared" si="9"/>
        <v/>
      </c>
      <c r="AA17" s="42">
        <f>'CONTRACTACIO 1r TR 2018'!AA17+'CONTRACTACIO 2n TR 2018'!AA17+'CONTRACTACIO 3r TR 2018'!AA17+'4T'!AA17</f>
        <v>0</v>
      </c>
      <c r="AB17" s="53" t="str">
        <f t="shared" si="10"/>
        <v/>
      </c>
      <c r="AC17" s="46">
        <f>'CONTRACTACIO 1r TR 2018'!AC17+'CONTRACTACIO 2n TR 2018'!AC17+'CONTRACTACIO 3r TR 2018'!AC17+'4T'!AC17</f>
        <v>0</v>
      </c>
      <c r="AD17" s="46">
        <f>'CONTRACTACIO 1r TR 2018'!AD17+'CONTRACTACIO 2n TR 2018'!AD17+'CONTRACTACIO 3r TR 2018'!AD17+'4T'!AD17</f>
        <v>0</v>
      </c>
      <c r="AE17" s="54" t="str">
        <f t="shared" si="11"/>
        <v/>
      </c>
    </row>
    <row r="18" spans="1:31" s="99" customFormat="1" ht="36" customHeight="1" x14ac:dyDescent="0.3">
      <c r="A18" s="100" t="s">
        <v>27</v>
      </c>
      <c r="B18" s="42">
        <f>'CONTRACTACIO 1r TR 2018'!B18+'CONTRACTACIO 2n TR 2018'!B18+'CONTRACTACIO 3r TR 2018'!B18+'4T'!B18</f>
        <v>0</v>
      </c>
      <c r="C18" s="53" t="str">
        <f t="shared" si="0"/>
        <v/>
      </c>
      <c r="D18" s="46">
        <f>'CONTRACTACIO 1r TR 2018'!D18+'CONTRACTACIO 2n TR 2018'!D18+'CONTRACTACIO 3r TR 2018'!D18+'4T'!D18</f>
        <v>0</v>
      </c>
      <c r="E18" s="46">
        <f>'CONTRACTACIO 1r TR 2018'!E18+'CONTRACTACIO 2n TR 2018'!E18+'CONTRACTACIO 3r TR 2018'!E18+'4T'!E18</f>
        <v>0</v>
      </c>
      <c r="F18" s="54" t="str">
        <f t="shared" si="1"/>
        <v/>
      </c>
      <c r="G18" s="42">
        <f>'CONTRACTACIO 1r TR 2018'!G18+'CONTRACTACIO 2n TR 2018'!G18+'CONTRACTACIO 3r TR 2018'!G18+'4T'!G18</f>
        <v>0</v>
      </c>
      <c r="H18" s="53" t="str">
        <f t="shared" si="2"/>
        <v/>
      </c>
      <c r="I18" s="46">
        <f>'CONTRACTACIO 1r TR 2018'!I18+'CONTRACTACIO 2n TR 2018'!I18+'CONTRACTACIO 3r TR 2018'!I18+'4T'!I18</f>
        <v>0</v>
      </c>
      <c r="J18" s="46">
        <f>'CONTRACTACIO 1r TR 2018'!J18+'CONTRACTACIO 2n TR 2018'!J18+'CONTRACTACIO 3r TR 2018'!J18+'4T'!J18</f>
        <v>0</v>
      </c>
      <c r="K18" s="54" t="str">
        <f t="shared" si="3"/>
        <v/>
      </c>
      <c r="L18" s="42">
        <f>'CONTRACTACIO 1r TR 2018'!L18+'CONTRACTACIO 2n TR 2018'!L18+'CONTRACTACIO 3r TR 2018'!L18+'4T'!L18</f>
        <v>0</v>
      </c>
      <c r="M18" s="53" t="str">
        <f t="shared" si="4"/>
        <v/>
      </c>
      <c r="N18" s="46">
        <f>'CONTRACTACIO 1r TR 2018'!N18+'CONTRACTACIO 2n TR 2018'!N18+'CONTRACTACIO 3r TR 2018'!N18+'4T'!N18</f>
        <v>0</v>
      </c>
      <c r="O18" s="46">
        <f>'CONTRACTACIO 1r TR 2018'!O18+'CONTRACTACIO 2n TR 2018'!O18+'CONTRACTACIO 3r TR 2018'!O18+'4T'!O18</f>
        <v>0</v>
      </c>
      <c r="P18" s="54" t="str">
        <f t="shared" si="5"/>
        <v/>
      </c>
      <c r="Q18" s="42">
        <f>'CONTRACTACIO 1r TR 2018'!Q18+'CONTRACTACIO 2n TR 2018'!Q18+'CONTRACTACIO 3r TR 2018'!Q18+'4T'!Q18</f>
        <v>0</v>
      </c>
      <c r="R18" s="53" t="str">
        <f t="shared" si="6"/>
        <v/>
      </c>
      <c r="S18" s="46">
        <f>'CONTRACTACIO 1r TR 2018'!S18+'CONTRACTACIO 2n TR 2018'!S18+'CONTRACTACIO 3r TR 2018'!S18+'4T'!S18</f>
        <v>0</v>
      </c>
      <c r="T18" s="46">
        <f>'CONTRACTACIO 1r TR 2018'!T18+'CONTRACTACIO 2n TR 2018'!T18+'CONTRACTACIO 3r TR 2018'!T18+'4T'!T18</f>
        <v>0</v>
      </c>
      <c r="U18" s="54" t="str">
        <f t="shared" si="7"/>
        <v/>
      </c>
      <c r="V18" s="42">
        <f>'CONTRACTACIO 1r TR 2018'!V18+'CONTRACTACIO 2n TR 2018'!V18+'CONTRACTACIO 3r TR 2018'!V18+'4T'!V18</f>
        <v>0</v>
      </c>
      <c r="W18" s="53" t="str">
        <f t="shared" si="8"/>
        <v/>
      </c>
      <c r="X18" s="46">
        <f>'CONTRACTACIO 1r TR 2018'!X18+'CONTRACTACIO 2n TR 2018'!X18+'CONTRACTACIO 3r TR 2018'!X18+'4T'!X18</f>
        <v>0</v>
      </c>
      <c r="Y18" s="46">
        <f>'CONTRACTACIO 1r TR 2018'!Y18+'CONTRACTACIO 2n TR 2018'!Y18+'CONTRACTACIO 3r TR 2018'!Y18+'4T'!Y18</f>
        <v>0</v>
      </c>
      <c r="Z18" s="54" t="str">
        <f t="shared" si="9"/>
        <v/>
      </c>
      <c r="AA18" s="42">
        <f>'CONTRACTACIO 1r TR 2018'!AA18+'CONTRACTACIO 2n TR 2018'!AA18+'CONTRACTACIO 3r TR 2018'!AA18+'4T'!AA18</f>
        <v>0</v>
      </c>
      <c r="AB18" s="53" t="str">
        <f t="shared" si="10"/>
        <v/>
      </c>
      <c r="AC18" s="46">
        <f>'CONTRACTACIO 1r TR 2018'!AC18+'CONTRACTACIO 2n TR 2018'!AC18+'CONTRACTACIO 3r TR 2018'!AC18+'4T'!AC18</f>
        <v>0</v>
      </c>
      <c r="AD18" s="46">
        <f>'CONTRACTACIO 1r TR 2018'!AD18+'CONTRACTACIO 2n TR 2018'!AD18+'CONTRACTACIO 3r TR 2018'!AD18+'4T'!AD18</f>
        <v>0</v>
      </c>
      <c r="AE18" s="54" t="str">
        <f t="shared" si="11"/>
        <v/>
      </c>
    </row>
    <row r="19" spans="1:31" s="99" customFormat="1" ht="36" customHeight="1" x14ac:dyDescent="0.25">
      <c r="A19" s="101" t="s">
        <v>33</v>
      </c>
      <c r="B19" s="42">
        <f>'CONTRACTACIO 1r TR 2018'!B19+'CONTRACTACIO 2n TR 2018'!B19+'CONTRACTACIO 3r TR 2018'!B19+'4T'!B19</f>
        <v>0</v>
      </c>
      <c r="C19" s="53" t="str">
        <f t="shared" si="0"/>
        <v/>
      </c>
      <c r="D19" s="46">
        <f>'CONTRACTACIO 1r TR 2018'!D19+'CONTRACTACIO 2n TR 2018'!D19+'CONTRACTACIO 3r TR 2018'!D19+'4T'!D19</f>
        <v>0</v>
      </c>
      <c r="E19" s="46">
        <f>'CONTRACTACIO 1r TR 2018'!E19+'CONTRACTACIO 2n TR 2018'!E19+'CONTRACTACIO 3r TR 2018'!E19+'4T'!E19</f>
        <v>0</v>
      </c>
      <c r="F19" s="54" t="str">
        <f t="shared" si="1"/>
        <v/>
      </c>
      <c r="G19" s="42">
        <f>'CONTRACTACIO 1r TR 2018'!G19+'CONTRACTACIO 2n TR 2018'!G19+'CONTRACTACIO 3r TR 2018'!G19+'4T'!G19</f>
        <v>0</v>
      </c>
      <c r="H19" s="53" t="str">
        <f t="shared" si="2"/>
        <v/>
      </c>
      <c r="I19" s="46">
        <f>'CONTRACTACIO 1r TR 2018'!I19+'CONTRACTACIO 2n TR 2018'!I19+'CONTRACTACIO 3r TR 2018'!I19+'4T'!I19</f>
        <v>0</v>
      </c>
      <c r="J19" s="46">
        <f>'CONTRACTACIO 1r TR 2018'!J19+'CONTRACTACIO 2n TR 2018'!J19+'CONTRACTACIO 3r TR 2018'!J19+'4T'!J19</f>
        <v>0</v>
      </c>
      <c r="K19" s="54" t="str">
        <f t="shared" si="3"/>
        <v/>
      </c>
      <c r="L19" s="42">
        <f>'CONTRACTACIO 1r TR 2018'!L19+'CONTRACTACIO 2n TR 2018'!L19+'CONTRACTACIO 3r TR 2018'!L19+'4T'!L19</f>
        <v>0</v>
      </c>
      <c r="M19" s="53" t="str">
        <f t="shared" si="4"/>
        <v/>
      </c>
      <c r="N19" s="46">
        <f>'CONTRACTACIO 1r TR 2018'!N19+'CONTRACTACIO 2n TR 2018'!N19+'CONTRACTACIO 3r TR 2018'!N19+'4T'!N19</f>
        <v>0</v>
      </c>
      <c r="O19" s="46">
        <f>'CONTRACTACIO 1r TR 2018'!O19+'CONTRACTACIO 2n TR 2018'!O19+'CONTRACTACIO 3r TR 2018'!O19+'4T'!O19</f>
        <v>0</v>
      </c>
      <c r="P19" s="54" t="str">
        <f t="shared" si="5"/>
        <v/>
      </c>
      <c r="Q19" s="42">
        <f>'CONTRACTACIO 1r TR 2018'!Q19+'CONTRACTACIO 2n TR 2018'!Q19+'CONTRACTACIO 3r TR 2018'!Q19+'4T'!Q19</f>
        <v>0</v>
      </c>
      <c r="R19" s="53" t="str">
        <f t="shared" si="6"/>
        <v/>
      </c>
      <c r="S19" s="46">
        <f>'CONTRACTACIO 1r TR 2018'!S19+'CONTRACTACIO 2n TR 2018'!S19+'CONTRACTACIO 3r TR 2018'!S19+'4T'!S19</f>
        <v>0</v>
      </c>
      <c r="T19" s="46">
        <f>'CONTRACTACIO 1r TR 2018'!T19+'CONTRACTACIO 2n TR 2018'!T19+'CONTRACTACIO 3r TR 2018'!T19+'4T'!T19</f>
        <v>0</v>
      </c>
      <c r="U19" s="54" t="str">
        <f t="shared" si="7"/>
        <v/>
      </c>
      <c r="V19" s="42">
        <f>'CONTRACTACIO 1r TR 2018'!V19+'CONTRACTACIO 2n TR 2018'!V19+'CONTRACTACIO 3r TR 2018'!V19+'4T'!V19</f>
        <v>0</v>
      </c>
      <c r="W19" s="53" t="str">
        <f t="shared" si="8"/>
        <v/>
      </c>
      <c r="X19" s="46">
        <f>'CONTRACTACIO 1r TR 2018'!X19+'CONTRACTACIO 2n TR 2018'!X19+'CONTRACTACIO 3r TR 2018'!X19+'4T'!X19</f>
        <v>0</v>
      </c>
      <c r="Y19" s="46">
        <f>'CONTRACTACIO 1r TR 2018'!Y19+'CONTRACTACIO 2n TR 2018'!Y19+'CONTRACTACIO 3r TR 2018'!Y19+'4T'!Y19</f>
        <v>0</v>
      </c>
      <c r="Z19" s="54" t="str">
        <f t="shared" si="9"/>
        <v/>
      </c>
      <c r="AA19" s="42">
        <f>'CONTRACTACIO 1r TR 2018'!AA19+'CONTRACTACIO 2n TR 2018'!AA19+'CONTRACTACIO 3r TR 2018'!AA19+'4T'!AA19</f>
        <v>0</v>
      </c>
      <c r="AB19" s="53" t="str">
        <f t="shared" si="10"/>
        <v/>
      </c>
      <c r="AC19" s="46">
        <f>'CONTRACTACIO 1r TR 2018'!AC19+'CONTRACTACIO 2n TR 2018'!AC19+'CONTRACTACIO 3r TR 2018'!AC19+'4T'!AC19</f>
        <v>0</v>
      </c>
      <c r="AD19" s="46">
        <f>'CONTRACTACIO 1r TR 2018'!AD19+'CONTRACTACIO 2n TR 2018'!AD19+'CONTRACTACIO 3r TR 2018'!AD19+'4T'!AD19</f>
        <v>0</v>
      </c>
      <c r="AE19" s="54" t="str">
        <f t="shared" si="11"/>
        <v/>
      </c>
    </row>
    <row r="20" spans="1:31" s="99" customFormat="1" ht="36" customHeight="1" x14ac:dyDescent="0.25">
      <c r="A20" s="101" t="s">
        <v>28</v>
      </c>
      <c r="B20" s="42">
        <f>'CONTRACTACIO 1r TR 2018'!B20+'CONTRACTACIO 2n TR 2018'!B20+'CONTRACTACIO 3r TR 2018'!B20+'4T'!B20</f>
        <v>0</v>
      </c>
      <c r="C20" s="53" t="str">
        <f t="shared" si="0"/>
        <v/>
      </c>
      <c r="D20" s="46">
        <f>'CONTRACTACIO 1r TR 2018'!D20+'CONTRACTACIO 2n TR 2018'!D20+'CONTRACTACIO 3r TR 2018'!D20+'4T'!D20</f>
        <v>0</v>
      </c>
      <c r="E20" s="46">
        <f>'CONTRACTACIO 1r TR 2018'!E20+'CONTRACTACIO 2n TR 2018'!E20+'CONTRACTACIO 3r TR 2018'!E20+'4T'!E20</f>
        <v>0</v>
      </c>
      <c r="F20" s="54" t="str">
        <f t="shared" si="1"/>
        <v/>
      </c>
      <c r="G20" s="42">
        <f>'CONTRACTACIO 1r TR 2018'!G20+'CONTRACTACIO 2n TR 2018'!G20+'CONTRACTACIO 3r TR 2018'!G20+'4T'!G20</f>
        <v>2</v>
      </c>
      <c r="H20" s="53">
        <f t="shared" si="2"/>
        <v>5.2910052910052907E-3</v>
      </c>
      <c r="I20" s="46">
        <f>'CONTRACTACIO 1r TR 2018'!I20+'CONTRACTACIO 2n TR 2018'!I20+'CONTRACTACIO 3r TR 2018'!I20+'4T'!I20</f>
        <v>41026.160000000003</v>
      </c>
      <c r="J20" s="46">
        <f>'CONTRACTACIO 1r TR 2018'!J20+'CONTRACTACIO 2n TR 2018'!J20+'CONTRACTACIO 3r TR 2018'!J20+'4T'!J20</f>
        <v>49641.66</v>
      </c>
      <c r="K20" s="54">
        <f t="shared" si="3"/>
        <v>1.0784007399962612E-2</v>
      </c>
      <c r="L20" s="42">
        <f>'CONTRACTACIO 1r TR 2018'!L20+'CONTRACTACIO 2n TR 2018'!L20+'CONTRACTACIO 3r TR 2018'!L20+'4T'!L20</f>
        <v>0</v>
      </c>
      <c r="M20" s="53" t="str">
        <f t="shared" si="4"/>
        <v/>
      </c>
      <c r="N20" s="46">
        <f>'CONTRACTACIO 1r TR 2018'!N20+'CONTRACTACIO 2n TR 2018'!N20+'CONTRACTACIO 3r TR 2018'!N20+'4T'!N20</f>
        <v>0</v>
      </c>
      <c r="O20" s="46">
        <f>'CONTRACTACIO 1r TR 2018'!O20+'CONTRACTACIO 2n TR 2018'!O20+'CONTRACTACIO 3r TR 2018'!O20+'4T'!O20</f>
        <v>0</v>
      </c>
      <c r="P20" s="54" t="str">
        <f t="shared" si="5"/>
        <v/>
      </c>
      <c r="Q20" s="42">
        <f>'CONTRACTACIO 1r TR 2018'!Q20+'CONTRACTACIO 2n TR 2018'!Q20+'CONTRACTACIO 3r TR 2018'!Q20+'4T'!Q20</f>
        <v>0</v>
      </c>
      <c r="R20" s="53" t="str">
        <f t="shared" si="6"/>
        <v/>
      </c>
      <c r="S20" s="46">
        <f>'CONTRACTACIO 1r TR 2018'!S20+'CONTRACTACIO 2n TR 2018'!S20+'CONTRACTACIO 3r TR 2018'!S20+'4T'!S20</f>
        <v>0</v>
      </c>
      <c r="T20" s="46">
        <f>'CONTRACTACIO 1r TR 2018'!T20+'CONTRACTACIO 2n TR 2018'!T20+'CONTRACTACIO 3r TR 2018'!T20+'4T'!T20</f>
        <v>0</v>
      </c>
      <c r="U20" s="54" t="str">
        <f t="shared" si="7"/>
        <v/>
      </c>
      <c r="V20" s="42">
        <f>'CONTRACTACIO 1r TR 2018'!V20+'CONTRACTACIO 2n TR 2018'!V20+'CONTRACTACIO 3r TR 2018'!V20+'4T'!V20</f>
        <v>0</v>
      </c>
      <c r="W20" s="53" t="str">
        <f t="shared" si="8"/>
        <v/>
      </c>
      <c r="X20" s="46">
        <f>'CONTRACTACIO 1r TR 2018'!X20+'CONTRACTACIO 2n TR 2018'!X20+'CONTRACTACIO 3r TR 2018'!X20+'4T'!X20</f>
        <v>0</v>
      </c>
      <c r="Y20" s="46">
        <f>'CONTRACTACIO 1r TR 2018'!Y20+'CONTRACTACIO 2n TR 2018'!Y20+'CONTRACTACIO 3r TR 2018'!Y20+'4T'!Y20</f>
        <v>0</v>
      </c>
      <c r="Z20" s="54" t="str">
        <f t="shared" si="9"/>
        <v/>
      </c>
      <c r="AA20" s="42">
        <f>'CONTRACTACIO 1r TR 2018'!AA20+'CONTRACTACIO 2n TR 2018'!AA20+'CONTRACTACIO 3r TR 2018'!AA20+'4T'!AA20</f>
        <v>0</v>
      </c>
      <c r="AB20" s="53" t="str">
        <f t="shared" si="10"/>
        <v/>
      </c>
      <c r="AC20" s="46">
        <f>'CONTRACTACIO 1r TR 2018'!AC20+'CONTRACTACIO 2n TR 2018'!AC20+'CONTRACTACIO 3r TR 2018'!AC20+'4T'!AC20</f>
        <v>0</v>
      </c>
      <c r="AD20" s="46">
        <f>'CONTRACTACIO 1r TR 2018'!AD20+'CONTRACTACIO 2n TR 2018'!AD20+'CONTRACTACIO 3r TR 2018'!AD20+'4T'!AD20</f>
        <v>0</v>
      </c>
      <c r="AE20" s="54" t="str">
        <f t="shared" si="11"/>
        <v/>
      </c>
    </row>
    <row r="21" spans="1:31" s="99" customFormat="1" ht="36" customHeight="1" x14ac:dyDescent="0.25">
      <c r="A21" s="102" t="s">
        <v>29</v>
      </c>
      <c r="B21" s="42">
        <f>'CONTRACTACIO 1r TR 2018'!B21+'CONTRACTACIO 2n TR 2018'!B21+'CONTRACTACIO 3r TR 2018'!B21+'4T'!B21</f>
        <v>1</v>
      </c>
      <c r="C21" s="53">
        <f t="shared" si="0"/>
        <v>1</v>
      </c>
      <c r="D21" s="46">
        <f>'CONTRACTACIO 1r TR 2018'!D21+'CONTRACTACIO 2n TR 2018'!D21+'CONTRACTACIO 3r TR 2018'!D21+'4T'!D21</f>
        <v>34242.89</v>
      </c>
      <c r="E21" s="46">
        <f>'CONTRACTACIO 1r TR 2018'!E21+'CONTRACTACIO 2n TR 2018'!E21+'CONTRACTACIO 3r TR 2018'!E21+'4T'!E21</f>
        <v>41433.9</v>
      </c>
      <c r="F21" s="54">
        <f t="shared" si="1"/>
        <v>1</v>
      </c>
      <c r="G21" s="42">
        <f>'CONTRACTACIO 1r TR 2018'!G21+'CONTRACTACIO 2n TR 2018'!G21+'CONTRACTACIO 3r TR 2018'!G21+'4T'!G21</f>
        <v>228</v>
      </c>
      <c r="H21" s="53">
        <f t="shared" si="2"/>
        <v>0.60317460317460314</v>
      </c>
      <c r="I21" s="46">
        <f>'CONTRACTACIO 1r TR 2018'!I21+'CONTRACTACIO 2n TR 2018'!I21+'CONTRACTACIO 3r TR 2018'!I21+'4T'!I21</f>
        <v>1427594.25</v>
      </c>
      <c r="J21" s="46">
        <f>'CONTRACTACIO 1r TR 2018'!J21+'CONTRACTACIO 2n TR 2018'!J21+'CONTRACTACIO 3r TR 2018'!J21+'4T'!J21</f>
        <v>1896971.1500000001</v>
      </c>
      <c r="K21" s="54">
        <f t="shared" si="3"/>
        <v>0.41209240221047377</v>
      </c>
      <c r="L21" s="42">
        <f>'CONTRACTACIO 1r TR 2018'!L21+'CONTRACTACIO 2n TR 2018'!L21+'CONTRACTACIO 3r TR 2018'!L21+'4T'!L21</f>
        <v>38</v>
      </c>
      <c r="M21" s="53">
        <f t="shared" si="4"/>
        <v>0.48717948717948717</v>
      </c>
      <c r="N21" s="46">
        <f>'CONTRACTACIO 1r TR 2018'!N21+'CONTRACTACIO 2n TR 2018'!N21+'CONTRACTACIO 3r TR 2018'!N21+'4T'!N21</f>
        <v>291702.24</v>
      </c>
      <c r="O21" s="46">
        <f>'CONTRACTACIO 1r TR 2018'!O21+'CONTRACTACIO 2n TR 2018'!O21+'CONTRACTACIO 3r TR 2018'!O21+'4T'!O21</f>
        <v>352963.33</v>
      </c>
      <c r="P21" s="54">
        <f t="shared" si="5"/>
        <v>0.79768637426397315</v>
      </c>
      <c r="Q21" s="42">
        <f>'CONTRACTACIO 1r TR 2018'!Q21+'CONTRACTACIO 2n TR 2018'!Q21+'CONTRACTACIO 3r TR 2018'!Q21+'4T'!Q21</f>
        <v>0</v>
      </c>
      <c r="R21" s="53" t="str">
        <f t="shared" si="6"/>
        <v/>
      </c>
      <c r="S21" s="46">
        <f>'CONTRACTACIO 1r TR 2018'!S21+'CONTRACTACIO 2n TR 2018'!S21+'CONTRACTACIO 3r TR 2018'!S21+'4T'!S21</f>
        <v>0</v>
      </c>
      <c r="T21" s="46">
        <f>'CONTRACTACIO 1r TR 2018'!T21+'CONTRACTACIO 2n TR 2018'!T21+'CONTRACTACIO 3r TR 2018'!T21+'4T'!T21</f>
        <v>0</v>
      </c>
      <c r="U21" s="54" t="str">
        <f t="shared" si="7"/>
        <v/>
      </c>
      <c r="V21" s="42">
        <f>'CONTRACTACIO 1r TR 2018'!V21+'CONTRACTACIO 2n TR 2018'!V21+'CONTRACTACIO 3r TR 2018'!V21+'4T'!V21</f>
        <v>0</v>
      </c>
      <c r="W21" s="53" t="str">
        <f t="shared" si="8"/>
        <v/>
      </c>
      <c r="X21" s="46">
        <f>'CONTRACTACIO 1r TR 2018'!X21+'CONTRACTACIO 2n TR 2018'!X21+'CONTRACTACIO 3r TR 2018'!X21+'4T'!X21</f>
        <v>0</v>
      </c>
      <c r="Y21" s="46">
        <f>'CONTRACTACIO 1r TR 2018'!Y21+'CONTRACTACIO 2n TR 2018'!Y21+'CONTRACTACIO 3r TR 2018'!Y21+'4T'!Y21</f>
        <v>0</v>
      </c>
      <c r="Z21" s="54" t="str">
        <f t="shared" si="9"/>
        <v/>
      </c>
      <c r="AA21" s="42">
        <f>'CONTRACTACIO 1r TR 2018'!AA21+'CONTRACTACIO 2n TR 2018'!AA21+'CONTRACTACIO 3r TR 2018'!AA21+'4T'!AA21</f>
        <v>0</v>
      </c>
      <c r="AB21" s="53" t="str">
        <f t="shared" si="10"/>
        <v/>
      </c>
      <c r="AC21" s="46">
        <f>'CONTRACTACIO 1r TR 2018'!AC21+'CONTRACTACIO 2n TR 2018'!AC21+'CONTRACTACIO 3r TR 2018'!AC21+'4T'!AC21</f>
        <v>0</v>
      </c>
      <c r="AD21" s="46">
        <f>'CONTRACTACIO 1r TR 2018'!AD21+'CONTRACTACIO 2n TR 2018'!AD21+'CONTRACTACIO 3r TR 2018'!AD21+'4T'!AD21</f>
        <v>0</v>
      </c>
      <c r="AE21" s="54" t="str">
        <f t="shared" si="11"/>
        <v/>
      </c>
    </row>
    <row r="22" spans="1:31" s="99" customFormat="1" ht="39.9" customHeight="1" x14ac:dyDescent="0.3">
      <c r="A22" s="103" t="s">
        <v>35</v>
      </c>
      <c r="B22" s="28">
        <f>'CONTRACTACIO 1r TR 2018'!B22+'CONTRACTACIO 2n TR 2018'!B22+'CONTRACTACIO 3r TR 2018'!B22+'4T'!B22</f>
        <v>0</v>
      </c>
      <c r="C22" s="53" t="str">
        <f t="shared" si="0"/>
        <v/>
      </c>
      <c r="D22" s="46">
        <f>'CONTRACTACIO 1r TR 2018'!D22+'CONTRACTACIO 2n TR 2018'!D22+'CONTRACTACIO 3r TR 2018'!D22+'4T'!D22</f>
        <v>0</v>
      </c>
      <c r="E22" s="46">
        <f>'CONTRACTACIO 1r TR 2018'!E22+'CONTRACTACIO 2n TR 2018'!E22+'CONTRACTACIO 3r TR 2018'!E22+'4T'!E22</f>
        <v>0</v>
      </c>
      <c r="F22" s="54" t="str">
        <f t="shared" si="1"/>
        <v/>
      </c>
      <c r="G22" s="28">
        <f>'CONTRACTACIO 1r TR 2018'!G22+'CONTRACTACIO 2n TR 2018'!G22+'CONTRACTACIO 3r TR 2018'!G22+'4T'!G22</f>
        <v>143</v>
      </c>
      <c r="H22" s="53">
        <f t="shared" si="2"/>
        <v>0.37830687830687831</v>
      </c>
      <c r="I22" s="46">
        <f>'CONTRACTACIO 1r TR 2018'!I22+'CONTRACTACIO 2n TR 2018'!I22+'CONTRACTACIO 3r TR 2018'!I22+'4T'!I22</f>
        <v>404250.75</v>
      </c>
      <c r="J22" s="46">
        <f>'CONTRACTACIO 1r TR 2018'!J22+'CONTRACTACIO 2n TR 2018'!J22+'CONTRACTACIO 3r TR 2018'!J22+'4T'!J22</f>
        <v>489143.41000000003</v>
      </c>
      <c r="K22" s="54">
        <f t="shared" si="3"/>
        <v>0.10626006771495848</v>
      </c>
      <c r="L22" s="28">
        <f>'CONTRACTACIO 1r TR 2018'!L22+'CONTRACTACIO 2n TR 2018'!L22+'CONTRACTACIO 3r TR 2018'!L22+'4T'!L22</f>
        <v>40</v>
      </c>
      <c r="M22" s="53">
        <f t="shared" si="4"/>
        <v>0.51282051282051277</v>
      </c>
      <c r="N22" s="46">
        <f>'CONTRACTACIO 1r TR 2018'!N22+'CONTRACTACIO 2n TR 2018'!N22+'CONTRACTACIO 3r TR 2018'!N22+'4T'!N22</f>
        <v>73983.899999999994</v>
      </c>
      <c r="O22" s="46">
        <f>'CONTRACTACIO 1r TR 2018'!O22+'CONTRACTACIO 2n TR 2018'!O22+'CONTRACTACIO 3r TR 2018'!O22+'4T'!O22</f>
        <v>89520.510000000009</v>
      </c>
      <c r="P22" s="54">
        <f t="shared" si="5"/>
        <v>0.20231362573602688</v>
      </c>
      <c r="Q22" s="28">
        <f>'CONTRACTACIO 1r TR 2018'!Q22+'CONTRACTACIO 2n TR 2018'!Q22+'CONTRACTACIO 3r TR 2018'!Q22+'4T'!Q22</f>
        <v>0</v>
      </c>
      <c r="R22" s="53" t="str">
        <f t="shared" si="6"/>
        <v/>
      </c>
      <c r="S22" s="46">
        <f>'CONTRACTACIO 1r TR 2018'!S22+'CONTRACTACIO 2n TR 2018'!S22+'CONTRACTACIO 3r TR 2018'!S22+'4T'!S22</f>
        <v>0</v>
      </c>
      <c r="T22" s="46">
        <f>'CONTRACTACIO 1r TR 2018'!T22+'CONTRACTACIO 2n TR 2018'!T22+'CONTRACTACIO 3r TR 2018'!T22+'4T'!T22</f>
        <v>0</v>
      </c>
      <c r="U22" s="54" t="str">
        <f t="shared" si="7"/>
        <v/>
      </c>
      <c r="V22" s="28">
        <f>'CONTRACTACIO 1r TR 2018'!V22+'CONTRACTACIO 2n TR 2018'!V22+'CONTRACTACIO 3r TR 2018'!V22+'4T'!V22</f>
        <v>0</v>
      </c>
      <c r="W22" s="53" t="str">
        <f t="shared" si="8"/>
        <v/>
      </c>
      <c r="X22" s="46">
        <f>'CONTRACTACIO 1r TR 2018'!X22+'CONTRACTACIO 2n TR 2018'!X22+'CONTRACTACIO 3r TR 2018'!X22+'4T'!X22</f>
        <v>0</v>
      </c>
      <c r="Y22" s="46">
        <f>'CONTRACTACIO 1r TR 2018'!Y22+'CONTRACTACIO 2n TR 2018'!Y22+'CONTRACTACIO 3r TR 2018'!Y22+'4T'!Y22</f>
        <v>0</v>
      </c>
      <c r="Z22" s="54" t="str">
        <f t="shared" si="9"/>
        <v/>
      </c>
      <c r="AA22" s="28">
        <f>'CONTRACTACIO 1r TR 2018'!AA22+'CONTRACTACIO 2n TR 2018'!AA22+'CONTRACTACIO 3r TR 2018'!AA22+'4T'!AA22</f>
        <v>0</v>
      </c>
      <c r="AB22" s="53" t="str">
        <f t="shared" si="10"/>
        <v/>
      </c>
      <c r="AC22" s="46">
        <f>'CONTRACTACIO 1r TR 2018'!AC22+'CONTRACTACIO 2n TR 2018'!AC22+'CONTRACTACIO 3r TR 2018'!AC22+'4T'!AC22</f>
        <v>0</v>
      </c>
      <c r="AD22" s="46">
        <f>'CONTRACTACIO 1r TR 2018'!AD22+'CONTRACTACIO 2n TR 2018'!AD22+'CONTRACTACIO 3r TR 2018'!AD22+'4T'!AD22</f>
        <v>0</v>
      </c>
      <c r="AE22" s="54" t="str">
        <f t="shared" si="11"/>
        <v/>
      </c>
    </row>
    <row r="23" spans="1:31" ht="33" customHeight="1" thickBot="1" x14ac:dyDescent="0.3">
      <c r="A23" s="104" t="s">
        <v>0</v>
      </c>
      <c r="B23" s="49">
        <f t="shared" ref="B23:AE23" si="12">SUM(B14:B22)</f>
        <v>1</v>
      </c>
      <c r="C23" s="50">
        <f t="shared" si="12"/>
        <v>1</v>
      </c>
      <c r="D23" s="51">
        <f t="shared" si="12"/>
        <v>34242.89</v>
      </c>
      <c r="E23" s="51">
        <f t="shared" si="12"/>
        <v>41433.9</v>
      </c>
      <c r="F23" s="52">
        <f t="shared" si="12"/>
        <v>1</v>
      </c>
      <c r="G23" s="49">
        <f t="shared" si="12"/>
        <v>378</v>
      </c>
      <c r="H23" s="50">
        <f t="shared" si="12"/>
        <v>1</v>
      </c>
      <c r="I23" s="51">
        <f t="shared" si="12"/>
        <v>3664201.88</v>
      </c>
      <c r="J23" s="51">
        <f t="shared" si="12"/>
        <v>4603266.5000000009</v>
      </c>
      <c r="K23" s="52">
        <f t="shared" si="12"/>
        <v>0.99999999999999978</v>
      </c>
      <c r="L23" s="49">
        <f>SUM(L14:L22)</f>
        <v>78</v>
      </c>
      <c r="M23" s="50">
        <f t="shared" si="12"/>
        <v>1</v>
      </c>
      <c r="N23" s="51">
        <f t="shared" si="12"/>
        <v>365686.14</v>
      </c>
      <c r="O23" s="51">
        <f t="shared" si="12"/>
        <v>442483.84</v>
      </c>
      <c r="P23" s="52">
        <f t="shared" si="12"/>
        <v>1</v>
      </c>
      <c r="Q23" s="49">
        <f t="shared" si="12"/>
        <v>0</v>
      </c>
      <c r="R23" s="50">
        <f t="shared" si="12"/>
        <v>0</v>
      </c>
      <c r="S23" s="51">
        <f t="shared" si="12"/>
        <v>0</v>
      </c>
      <c r="T23" s="51">
        <f t="shared" si="12"/>
        <v>0</v>
      </c>
      <c r="U23" s="52">
        <f t="shared" si="12"/>
        <v>0</v>
      </c>
      <c r="V23" s="49">
        <f t="shared" si="12"/>
        <v>0</v>
      </c>
      <c r="W23" s="50">
        <f t="shared" si="12"/>
        <v>0</v>
      </c>
      <c r="X23" s="51">
        <f t="shared" si="12"/>
        <v>0</v>
      </c>
      <c r="Y23" s="51">
        <f t="shared" si="12"/>
        <v>0</v>
      </c>
      <c r="Z23" s="52">
        <f t="shared" si="12"/>
        <v>0</v>
      </c>
      <c r="AA23" s="49">
        <f t="shared" si="12"/>
        <v>0</v>
      </c>
      <c r="AB23" s="50">
        <f t="shared" si="12"/>
        <v>0</v>
      </c>
      <c r="AC23" s="51">
        <f t="shared" si="12"/>
        <v>0</v>
      </c>
      <c r="AD23" s="51">
        <f t="shared" si="12"/>
        <v>0</v>
      </c>
      <c r="AE23" s="52">
        <f t="shared" si="12"/>
        <v>0</v>
      </c>
    </row>
    <row r="24" spans="1:31" s="80" customFormat="1" ht="18.75" customHeight="1" x14ac:dyDescent="0.25">
      <c r="B24" s="81"/>
      <c r="H24" s="81"/>
      <c r="N24" s="81"/>
    </row>
    <row r="25" spans="1:31" s="107" customFormat="1" ht="48" customHeight="1" x14ac:dyDescent="0.3">
      <c r="A25" s="206" t="s">
        <v>46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105"/>
      <c r="S25" s="105"/>
      <c r="T25" s="105"/>
      <c r="U25" s="105"/>
      <c r="V25" s="106"/>
      <c r="W25" s="106"/>
      <c r="X25" s="106"/>
      <c r="AC25" s="106"/>
      <c r="AD25" s="106"/>
      <c r="AE25" s="106"/>
    </row>
    <row r="26" spans="1:31" s="107" customFormat="1" ht="43.65" customHeight="1" x14ac:dyDescent="0.3">
      <c r="A26" s="207" t="s">
        <v>37</v>
      </c>
      <c r="B26" s="207"/>
      <c r="C26" s="207"/>
      <c r="D26" s="207"/>
      <c r="E26" s="207"/>
      <c r="F26" s="207"/>
      <c r="G26" s="207"/>
      <c r="H26" s="207"/>
      <c r="I26" s="108"/>
      <c r="J26" s="108"/>
      <c r="K26" s="108"/>
      <c r="L26" s="109"/>
      <c r="M26" s="110"/>
      <c r="N26" s="105"/>
      <c r="O26" s="105"/>
      <c r="P26" s="108"/>
      <c r="Q26" s="108"/>
      <c r="R26" s="109"/>
      <c r="S26" s="105"/>
      <c r="T26" s="105"/>
      <c r="U26" s="105"/>
      <c r="V26" s="106"/>
      <c r="W26" s="106"/>
      <c r="X26" s="106"/>
      <c r="AC26" s="106"/>
      <c r="AD26" s="106"/>
      <c r="AE26" s="106"/>
    </row>
    <row r="27" spans="1:31" s="112" customFormat="1" x14ac:dyDescent="0.3">
      <c r="A27" s="109"/>
      <c r="B27" s="109"/>
      <c r="C27" s="109"/>
      <c r="D27" s="109"/>
      <c r="E27" s="109"/>
      <c r="F27" s="109"/>
      <c r="G27" s="111"/>
      <c r="H27" s="111"/>
      <c r="I27" s="108"/>
      <c r="J27" s="108"/>
      <c r="K27" s="108"/>
      <c r="L27" s="109"/>
      <c r="M27" s="110"/>
      <c r="N27" s="105"/>
      <c r="O27" s="105"/>
      <c r="P27" s="108"/>
      <c r="Q27" s="108"/>
      <c r="R27" s="109"/>
      <c r="S27" s="105"/>
      <c r="T27" s="105"/>
      <c r="U27" s="105"/>
      <c r="V27" s="106"/>
      <c r="W27" s="106"/>
      <c r="X27" s="106"/>
      <c r="Y27" s="107"/>
      <c r="Z27" s="107"/>
      <c r="AA27" s="107"/>
      <c r="AB27" s="107"/>
      <c r="AC27" s="106"/>
      <c r="AD27" s="106"/>
      <c r="AE27" s="106"/>
    </row>
    <row r="28" spans="1:31" s="113" customFormat="1" ht="13.65" customHeight="1" x14ac:dyDescent="0.3">
      <c r="A28" s="109"/>
      <c r="B28" s="109"/>
      <c r="C28" s="109"/>
      <c r="D28" s="109"/>
      <c r="E28" s="109"/>
      <c r="F28" s="109"/>
      <c r="G28" s="111"/>
      <c r="H28" s="111"/>
      <c r="I28" s="108"/>
      <c r="J28" s="108"/>
      <c r="K28" s="108"/>
      <c r="L28" s="109"/>
      <c r="M28" s="110"/>
      <c r="N28" s="105"/>
      <c r="O28" s="105"/>
      <c r="P28" s="108"/>
      <c r="Q28" s="108"/>
      <c r="R28" s="109"/>
      <c r="S28" s="105"/>
      <c r="T28" s="105"/>
      <c r="U28" s="105"/>
      <c r="V28" s="105"/>
      <c r="W28" s="105"/>
      <c r="X28" s="105"/>
      <c r="Y28" s="107"/>
      <c r="Z28" s="107"/>
      <c r="AA28" s="107"/>
      <c r="AB28" s="107"/>
      <c r="AC28" s="105"/>
      <c r="AD28" s="105"/>
      <c r="AE28" s="105"/>
    </row>
    <row r="29" spans="1:31" s="113" customFormat="1" ht="18" customHeight="1" thickBot="1" x14ac:dyDescent="0.35">
      <c r="A29" s="109"/>
      <c r="B29" s="109"/>
      <c r="C29" s="109"/>
      <c r="D29" s="109"/>
      <c r="E29" s="109"/>
      <c r="F29" s="109"/>
      <c r="G29" s="111"/>
      <c r="H29" s="111"/>
      <c r="I29" s="108"/>
      <c r="J29" s="108"/>
      <c r="K29" s="108"/>
      <c r="L29" s="109"/>
      <c r="M29" s="110"/>
      <c r="N29" s="105"/>
      <c r="O29" s="105"/>
      <c r="P29" s="108"/>
      <c r="Q29" s="108"/>
      <c r="R29" s="109"/>
      <c r="S29" s="105"/>
      <c r="T29" s="105"/>
      <c r="U29" s="105"/>
      <c r="V29" s="108"/>
      <c r="W29" s="108"/>
      <c r="X29" s="109"/>
      <c r="Y29" s="107"/>
      <c r="Z29" s="107"/>
      <c r="AA29" s="107"/>
      <c r="AB29" s="107"/>
      <c r="AC29" s="108"/>
      <c r="AD29" s="108"/>
      <c r="AE29" s="109"/>
    </row>
    <row r="30" spans="1:31" s="114" customFormat="1" ht="18" customHeight="1" x14ac:dyDescent="0.3">
      <c r="A30" s="208" t="s">
        <v>10</v>
      </c>
      <c r="B30" s="211" t="s">
        <v>17</v>
      </c>
      <c r="C30" s="212"/>
      <c r="D30" s="212"/>
      <c r="E30" s="212"/>
      <c r="F30" s="213"/>
      <c r="G30" s="80"/>
      <c r="J30" s="217" t="s">
        <v>15</v>
      </c>
      <c r="K30" s="218"/>
      <c r="L30" s="211" t="s">
        <v>16</v>
      </c>
      <c r="M30" s="212"/>
      <c r="N30" s="212"/>
      <c r="O30" s="212"/>
      <c r="P30" s="213"/>
      <c r="Q30" s="108"/>
      <c r="R30" s="109"/>
      <c r="S30" s="105"/>
      <c r="T30" s="105"/>
      <c r="U30" s="105"/>
      <c r="V30" s="108"/>
      <c r="W30" s="108"/>
      <c r="X30" s="109"/>
      <c r="AC30" s="108"/>
      <c r="AD30" s="108"/>
      <c r="AE30" s="109"/>
    </row>
    <row r="31" spans="1:31" s="114" customFormat="1" ht="18" customHeight="1" thickBot="1" x14ac:dyDescent="0.35">
      <c r="A31" s="209"/>
      <c r="B31" s="214"/>
      <c r="C31" s="215"/>
      <c r="D31" s="215"/>
      <c r="E31" s="215"/>
      <c r="F31" s="216"/>
      <c r="G31" s="80"/>
      <c r="J31" s="219"/>
      <c r="K31" s="220"/>
      <c r="L31" s="223"/>
      <c r="M31" s="224"/>
      <c r="N31" s="224"/>
      <c r="O31" s="224"/>
      <c r="P31" s="225"/>
      <c r="Q31" s="108"/>
      <c r="R31" s="109"/>
      <c r="S31" s="105"/>
      <c r="T31" s="105"/>
      <c r="U31" s="105"/>
      <c r="V31" s="108"/>
      <c r="W31" s="108"/>
      <c r="X31" s="109"/>
      <c r="AC31" s="108"/>
      <c r="AD31" s="108"/>
      <c r="AE31" s="109"/>
    </row>
    <row r="32" spans="1:31" s="80" customFormat="1" ht="47.4" customHeight="1" thickBot="1" x14ac:dyDescent="0.35">
      <c r="A32" s="210"/>
      <c r="B32" s="115" t="s">
        <v>14</v>
      </c>
      <c r="C32" s="92" t="s">
        <v>8</v>
      </c>
      <c r="D32" s="93" t="s">
        <v>30</v>
      </c>
      <c r="E32" s="94" t="s">
        <v>31</v>
      </c>
      <c r="F32" s="116" t="s">
        <v>9</v>
      </c>
      <c r="J32" s="221"/>
      <c r="K32" s="222"/>
      <c r="L32" s="115" t="s">
        <v>14</v>
      </c>
      <c r="M32" s="92" t="s">
        <v>8</v>
      </c>
      <c r="N32" s="93" t="s">
        <v>30</v>
      </c>
      <c r="O32" s="94" t="s">
        <v>31</v>
      </c>
      <c r="P32" s="116" t="s">
        <v>9</v>
      </c>
    </row>
    <row r="33" spans="1:33" s="80" customFormat="1" ht="30" customHeight="1" x14ac:dyDescent="0.3">
      <c r="A33" s="98" t="s">
        <v>25</v>
      </c>
      <c r="B33" s="42">
        <f t="shared" ref="B33:B41" si="13">B14+G14+L14+Q14+V14+AA14</f>
        <v>3</v>
      </c>
      <c r="C33" s="37">
        <f t="shared" ref="C33:C41" si="14">IF(B33,B33/$B$42,"")</f>
        <v>6.5645514223194746E-3</v>
      </c>
      <c r="D33" s="43">
        <f t="shared" ref="D33:E38" si="15">D14+I14+N14+S14+X14+AC14</f>
        <v>1734381.71</v>
      </c>
      <c r="E33" s="44">
        <f t="shared" si="15"/>
        <v>2098601.87</v>
      </c>
      <c r="F33" s="54">
        <f t="shared" ref="F33:F41" si="16">IF(E33,E33/$E$42,"")</f>
        <v>0.41252719991914427</v>
      </c>
      <c r="J33" s="228" t="s">
        <v>3</v>
      </c>
      <c r="K33" s="229"/>
      <c r="L33" s="117">
        <f>B23</f>
        <v>1</v>
      </c>
      <c r="M33" s="37">
        <f>IF(L33,L33/$L$39,"")</f>
        <v>2.1881838074398249E-3</v>
      </c>
      <c r="N33" s="118">
        <f>D23</f>
        <v>34242.89</v>
      </c>
      <c r="O33" s="118">
        <f>E23</f>
        <v>41433.9</v>
      </c>
      <c r="P33" s="119">
        <f>IF(O33,O33/$O$39,"")</f>
        <v>8.1447610397534943E-3</v>
      </c>
    </row>
    <row r="34" spans="1:33" s="80" customFormat="1" ht="30" customHeight="1" x14ac:dyDescent="0.3">
      <c r="A34" s="100" t="s">
        <v>18</v>
      </c>
      <c r="B34" s="45">
        <f t="shared" si="13"/>
        <v>1</v>
      </c>
      <c r="C34" s="37">
        <f t="shared" si="14"/>
        <v>2.1881838074398249E-3</v>
      </c>
      <c r="D34" s="46">
        <f t="shared" si="15"/>
        <v>40949.01</v>
      </c>
      <c r="E34" s="47">
        <f t="shared" si="15"/>
        <v>49548.41</v>
      </c>
      <c r="F34" s="54">
        <f t="shared" si="16"/>
        <v>9.7398497208742735E-3</v>
      </c>
      <c r="J34" s="230" t="s">
        <v>1</v>
      </c>
      <c r="K34" s="231"/>
      <c r="L34" s="120">
        <f>G23</f>
        <v>378</v>
      </c>
      <c r="M34" s="37">
        <f t="shared" ref="M34:M38" si="17">IF(L34,L34/$L$39,"")</f>
        <v>0.82713347921225377</v>
      </c>
      <c r="N34" s="121">
        <f>I23</f>
        <v>3664201.88</v>
      </c>
      <c r="O34" s="121">
        <f>J23</f>
        <v>4603266.5000000009</v>
      </c>
      <c r="P34" s="119">
        <f t="shared" ref="P34:P38" si="18">IF(O34,O34/$O$39,"")</f>
        <v>0.9048751299009371</v>
      </c>
    </row>
    <row r="35" spans="1:33" ht="30" customHeight="1" x14ac:dyDescent="0.3">
      <c r="A35" s="100" t="s">
        <v>19</v>
      </c>
      <c r="B35" s="45">
        <f t="shared" si="13"/>
        <v>1</v>
      </c>
      <c r="C35" s="37">
        <f t="shared" si="14"/>
        <v>2.1881838074398249E-3</v>
      </c>
      <c r="D35" s="46">
        <f t="shared" si="15"/>
        <v>16000</v>
      </c>
      <c r="E35" s="47">
        <f t="shared" si="15"/>
        <v>19360</v>
      </c>
      <c r="F35" s="54">
        <f t="shared" si="16"/>
        <v>3.8056416057775802E-3</v>
      </c>
      <c r="G35" s="80"/>
      <c r="J35" s="230" t="s">
        <v>2</v>
      </c>
      <c r="K35" s="231"/>
      <c r="L35" s="120">
        <f>L23</f>
        <v>78</v>
      </c>
      <c r="M35" s="37">
        <f t="shared" si="17"/>
        <v>0.17067833698030635</v>
      </c>
      <c r="N35" s="121">
        <f>N23</f>
        <v>365686.14</v>
      </c>
      <c r="O35" s="121">
        <f>O23</f>
        <v>442483.84</v>
      </c>
      <c r="P35" s="119">
        <f t="shared" si="18"/>
        <v>8.6980109059309391E-2</v>
      </c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</row>
    <row r="36" spans="1:33" ht="30" customHeight="1" x14ac:dyDescent="0.3">
      <c r="A36" s="100" t="s">
        <v>26</v>
      </c>
      <c r="B36" s="45">
        <f t="shared" si="13"/>
        <v>0</v>
      </c>
      <c r="C36" s="37" t="str">
        <f t="shared" si="14"/>
        <v/>
      </c>
      <c r="D36" s="46">
        <f t="shared" si="15"/>
        <v>0</v>
      </c>
      <c r="E36" s="47">
        <f t="shared" si="15"/>
        <v>0</v>
      </c>
      <c r="F36" s="54" t="str">
        <f t="shared" si="16"/>
        <v/>
      </c>
      <c r="G36" s="80"/>
      <c r="J36" s="230" t="s">
        <v>34</v>
      </c>
      <c r="K36" s="231"/>
      <c r="L36" s="120">
        <f>Q23</f>
        <v>0</v>
      </c>
      <c r="M36" s="37" t="str">
        <f t="shared" si="17"/>
        <v/>
      </c>
      <c r="N36" s="121">
        <f>S23</f>
        <v>0</v>
      </c>
      <c r="O36" s="121">
        <f>T23</f>
        <v>0</v>
      </c>
      <c r="P36" s="119" t="str">
        <f t="shared" si="18"/>
        <v/>
      </c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</row>
    <row r="37" spans="1:33" ht="30" customHeight="1" x14ac:dyDescent="0.3">
      <c r="A37" s="100" t="s">
        <v>27</v>
      </c>
      <c r="B37" s="48">
        <f t="shared" si="13"/>
        <v>0</v>
      </c>
      <c r="C37" s="37" t="str">
        <f t="shared" si="14"/>
        <v/>
      </c>
      <c r="D37" s="46">
        <f t="shared" si="15"/>
        <v>0</v>
      </c>
      <c r="E37" s="73">
        <f t="shared" si="15"/>
        <v>0</v>
      </c>
      <c r="F37" s="54" t="str">
        <f t="shared" si="16"/>
        <v/>
      </c>
      <c r="G37" s="80"/>
      <c r="J37" s="230" t="s">
        <v>4</v>
      </c>
      <c r="K37" s="231"/>
      <c r="L37" s="120">
        <f>V23</f>
        <v>0</v>
      </c>
      <c r="M37" s="37" t="str">
        <f t="shared" si="17"/>
        <v/>
      </c>
      <c r="N37" s="121">
        <f>X23</f>
        <v>0</v>
      </c>
      <c r="O37" s="121">
        <f>Y23</f>
        <v>0</v>
      </c>
      <c r="P37" s="119" t="str">
        <f t="shared" si="18"/>
        <v/>
      </c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</row>
    <row r="38" spans="1:33" ht="30" customHeight="1" x14ac:dyDescent="0.3">
      <c r="A38" s="101" t="s">
        <v>33</v>
      </c>
      <c r="B38" s="48">
        <f t="shared" si="13"/>
        <v>0</v>
      </c>
      <c r="C38" s="37" t="str">
        <f t="shared" si="14"/>
        <v/>
      </c>
      <c r="D38" s="46">
        <f t="shared" si="15"/>
        <v>0</v>
      </c>
      <c r="E38" s="73">
        <f>E19+J19+O19+T19+Y19+AD19</f>
        <v>0</v>
      </c>
      <c r="F38" s="54" t="str">
        <f t="shared" si="16"/>
        <v/>
      </c>
      <c r="G38" s="80"/>
      <c r="J38" s="230" t="s">
        <v>5</v>
      </c>
      <c r="K38" s="231"/>
      <c r="L38" s="120">
        <f>AA23</f>
        <v>0</v>
      </c>
      <c r="M38" s="37" t="str">
        <f t="shared" si="17"/>
        <v/>
      </c>
      <c r="N38" s="121">
        <f>AC23</f>
        <v>0</v>
      </c>
      <c r="O38" s="121">
        <f>AD23</f>
        <v>0</v>
      </c>
      <c r="P38" s="119" t="str">
        <f t="shared" si="18"/>
        <v/>
      </c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</row>
    <row r="39" spans="1:33" ht="30" customHeight="1" thickBot="1" x14ac:dyDescent="0.35">
      <c r="A39" s="101" t="s">
        <v>28</v>
      </c>
      <c r="B39" s="45">
        <f t="shared" si="13"/>
        <v>2</v>
      </c>
      <c r="C39" s="37">
        <f t="shared" si="14"/>
        <v>4.3763676148796497E-3</v>
      </c>
      <c r="D39" s="46">
        <f>D20+I20+N20+S20+X20+AC20</f>
        <v>41026.160000000003</v>
      </c>
      <c r="E39" s="74">
        <f>E20+J20+O20+T20+Y20+AD20</f>
        <v>49641.66</v>
      </c>
      <c r="F39" s="54">
        <f t="shared" si="16"/>
        <v>9.7581800968938367E-3</v>
      </c>
      <c r="G39" s="80"/>
      <c r="J39" s="226" t="s">
        <v>0</v>
      </c>
      <c r="K39" s="227"/>
      <c r="L39" s="123">
        <f>SUM(L33:L38)</f>
        <v>457</v>
      </c>
      <c r="M39" s="50">
        <f t="shared" ref="M39:P39" si="19">SUM(M33:M38)</f>
        <v>0.99999999999999989</v>
      </c>
      <c r="N39" s="124">
        <f t="shared" si="19"/>
        <v>4064130.91</v>
      </c>
      <c r="O39" s="125">
        <f t="shared" si="19"/>
        <v>5087184.2400000012</v>
      </c>
      <c r="P39" s="126">
        <f t="shared" si="19"/>
        <v>1</v>
      </c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</row>
    <row r="40" spans="1:33" ht="30" customHeight="1" x14ac:dyDescent="0.3">
      <c r="A40" s="102" t="s">
        <v>29</v>
      </c>
      <c r="B40" s="45">
        <f t="shared" si="13"/>
        <v>267</v>
      </c>
      <c r="C40" s="37">
        <f t="shared" si="14"/>
        <v>0.58424507658643321</v>
      </c>
      <c r="D40" s="46">
        <f>D21+I21+N21+S21+X21+AC21</f>
        <v>1753539.38</v>
      </c>
      <c r="E40" s="74">
        <f>E21+J21+O21+T21+Y21+AD21</f>
        <v>2291368.38</v>
      </c>
      <c r="F40" s="54">
        <f t="shared" si="16"/>
        <v>0.45041977484975065</v>
      </c>
      <c r="G40" s="80"/>
      <c r="H40" s="81"/>
      <c r="I40" s="127"/>
      <c r="J40" s="80"/>
      <c r="K40" s="80"/>
      <c r="L40" s="80"/>
      <c r="M40" s="80"/>
      <c r="N40" s="81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</row>
    <row r="41" spans="1:33" s="113" customFormat="1" ht="30" customHeight="1" x14ac:dyDescent="0.3">
      <c r="A41" s="103" t="s">
        <v>32</v>
      </c>
      <c r="B41" s="45">
        <f t="shared" si="13"/>
        <v>183</v>
      </c>
      <c r="C41" s="37">
        <f t="shared" si="14"/>
        <v>0.40043763676148797</v>
      </c>
      <c r="D41" s="46">
        <f>D22+I22+N22+S22+X22+AC22</f>
        <v>478234.65</v>
      </c>
      <c r="E41" s="47">
        <f>E22+J22+O22+T22+Y22+AD22</f>
        <v>578663.92000000004</v>
      </c>
      <c r="F41" s="54">
        <f t="shared" si="16"/>
        <v>0.11374935380755936</v>
      </c>
      <c r="G41" s="111"/>
      <c r="H41" s="111"/>
      <c r="I41" s="108"/>
      <c r="J41" s="108"/>
      <c r="K41" s="108"/>
      <c r="L41" s="109"/>
      <c r="M41" s="110"/>
      <c r="N41" s="105"/>
      <c r="O41" s="105"/>
      <c r="P41" s="108"/>
      <c r="Q41" s="108"/>
      <c r="R41" s="109"/>
      <c r="S41" s="105"/>
      <c r="T41" s="105"/>
      <c r="U41" s="105"/>
      <c r="V41" s="108"/>
      <c r="W41" s="108"/>
      <c r="X41" s="109"/>
      <c r="Y41" s="107"/>
      <c r="Z41" s="107"/>
      <c r="AA41" s="107"/>
      <c r="AB41" s="107"/>
      <c r="AC41" s="108"/>
      <c r="AD41" s="108"/>
      <c r="AE41" s="109"/>
    </row>
    <row r="42" spans="1:33" s="113" customFormat="1" ht="30" customHeight="1" thickBot="1" x14ac:dyDescent="0.35">
      <c r="A42" s="128" t="s">
        <v>0</v>
      </c>
      <c r="B42" s="49">
        <f>SUM(B33:B41)</f>
        <v>457</v>
      </c>
      <c r="C42" s="50">
        <f>SUM(C33:C41)</f>
        <v>1</v>
      </c>
      <c r="D42" s="51">
        <f>SUM(D33:D41)</f>
        <v>4064130.9099999997</v>
      </c>
      <c r="E42" s="51">
        <f>SUM(E33:E41)</f>
        <v>5087184.24</v>
      </c>
      <c r="F42" s="52">
        <f>SUM(F33:F41)</f>
        <v>1</v>
      </c>
      <c r="G42" s="80"/>
      <c r="H42" s="81"/>
      <c r="I42" s="80"/>
      <c r="J42" s="80"/>
      <c r="K42" s="80"/>
      <c r="L42" s="80"/>
      <c r="M42" s="80"/>
      <c r="N42" s="81"/>
      <c r="O42" s="80"/>
      <c r="P42" s="80"/>
      <c r="Q42" s="80"/>
      <c r="R42" s="80"/>
      <c r="S42" s="80"/>
      <c r="T42" s="80"/>
      <c r="U42" s="129"/>
      <c r="V42" s="108"/>
      <c r="W42" s="108"/>
      <c r="X42" s="109"/>
      <c r="Y42" s="107"/>
      <c r="Z42" s="107"/>
      <c r="AA42" s="107"/>
      <c r="AB42" s="107"/>
      <c r="AC42" s="108"/>
      <c r="AD42" s="108"/>
      <c r="AE42" s="109"/>
    </row>
    <row r="43" spans="1:33" ht="36" customHeight="1" x14ac:dyDescent="0.3">
      <c r="A43" s="109"/>
      <c r="B43" s="109"/>
      <c r="C43" s="109"/>
      <c r="D43" s="109"/>
      <c r="E43" s="109"/>
      <c r="F43" s="109"/>
      <c r="G43" s="80"/>
      <c r="H43" s="81"/>
      <c r="I43" s="80"/>
      <c r="J43" s="80"/>
      <c r="K43" s="80"/>
      <c r="L43" s="80"/>
      <c r="M43" s="80"/>
      <c r="N43" s="81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</row>
    <row r="44" spans="1:33" s="80" customFormat="1" ht="23.1" customHeight="1" x14ac:dyDescent="0.3">
      <c r="B44" s="81"/>
      <c r="H44" s="81"/>
      <c r="N44" s="81"/>
    </row>
    <row r="45" spans="1:33" s="80" customFormat="1" x14ac:dyDescent="0.3">
      <c r="B45" s="81"/>
      <c r="H45" s="81"/>
      <c r="N45" s="81"/>
    </row>
    <row r="46" spans="1:33" s="80" customFormat="1" x14ac:dyDescent="0.3">
      <c r="B46" s="81"/>
      <c r="H46" s="81"/>
      <c r="N46" s="81"/>
    </row>
    <row r="47" spans="1:33" s="80" customFormat="1" x14ac:dyDescent="0.3">
      <c r="B47" s="81"/>
      <c r="H47" s="81"/>
      <c r="N47" s="81"/>
    </row>
    <row r="48" spans="1:33" s="80" customFormat="1" x14ac:dyDescent="0.3">
      <c r="B48" s="81"/>
      <c r="H48" s="81"/>
      <c r="N48" s="81"/>
    </row>
    <row r="49" spans="2:14" s="80" customFormat="1" x14ac:dyDescent="0.3">
      <c r="B49" s="81"/>
      <c r="H49" s="81"/>
      <c r="N49" s="81"/>
    </row>
    <row r="50" spans="2:14" s="80" customFormat="1" x14ac:dyDescent="0.3">
      <c r="B50" s="81"/>
      <c r="H50" s="81"/>
      <c r="N50" s="81"/>
    </row>
    <row r="51" spans="2:14" s="80" customFormat="1" x14ac:dyDescent="0.3">
      <c r="B51" s="81"/>
      <c r="H51" s="81"/>
      <c r="N51" s="81"/>
    </row>
    <row r="52" spans="2:14" s="80" customFormat="1" x14ac:dyDescent="0.3">
      <c r="B52" s="81"/>
      <c r="H52" s="81"/>
      <c r="N52" s="81"/>
    </row>
    <row r="53" spans="2:14" s="80" customFormat="1" x14ac:dyDescent="0.3">
      <c r="B53" s="81"/>
      <c r="H53" s="81"/>
      <c r="N53" s="81"/>
    </row>
    <row r="54" spans="2:14" s="80" customFormat="1" x14ac:dyDescent="0.3">
      <c r="B54" s="81"/>
      <c r="H54" s="81"/>
      <c r="N54" s="81"/>
    </row>
    <row r="55" spans="2:14" s="80" customFormat="1" x14ac:dyDescent="0.3">
      <c r="B55" s="81"/>
      <c r="H55" s="81"/>
      <c r="N55" s="81"/>
    </row>
    <row r="56" spans="2:14" s="80" customFormat="1" x14ac:dyDescent="0.3">
      <c r="B56" s="81"/>
      <c r="H56" s="81"/>
      <c r="N56" s="81"/>
    </row>
    <row r="57" spans="2:14" s="80" customFormat="1" x14ac:dyDescent="0.3">
      <c r="B57" s="81"/>
      <c r="H57" s="81"/>
      <c r="N57" s="81"/>
    </row>
    <row r="58" spans="2:14" s="80" customFormat="1" x14ac:dyDescent="0.3">
      <c r="B58" s="81"/>
      <c r="H58" s="81"/>
      <c r="N58" s="81"/>
    </row>
    <row r="59" spans="2:14" s="80" customFormat="1" x14ac:dyDescent="0.3">
      <c r="B59" s="81"/>
      <c r="H59" s="81"/>
      <c r="N59" s="81"/>
    </row>
    <row r="60" spans="2:14" s="80" customFormat="1" x14ac:dyDescent="0.3">
      <c r="B60" s="81"/>
      <c r="H60" s="81"/>
      <c r="N60" s="81"/>
    </row>
    <row r="61" spans="2:14" s="80" customFormat="1" x14ac:dyDescent="0.3">
      <c r="B61" s="81"/>
      <c r="H61" s="81"/>
      <c r="N61" s="81"/>
    </row>
    <row r="62" spans="2:14" s="80" customFormat="1" x14ac:dyDescent="0.3">
      <c r="B62" s="81"/>
      <c r="H62" s="81"/>
      <c r="N62" s="81"/>
    </row>
    <row r="63" spans="2:14" s="80" customFormat="1" x14ac:dyDescent="0.3">
      <c r="B63" s="81"/>
      <c r="H63" s="81"/>
      <c r="N63" s="81"/>
    </row>
    <row r="64" spans="2:14" s="80" customFormat="1" x14ac:dyDescent="0.3">
      <c r="B64" s="81"/>
      <c r="H64" s="81"/>
      <c r="N64" s="81"/>
    </row>
    <row r="65" spans="2:14" s="80" customFormat="1" x14ac:dyDescent="0.3">
      <c r="B65" s="81"/>
      <c r="H65" s="81"/>
      <c r="N65" s="81"/>
    </row>
    <row r="66" spans="2:14" s="80" customFormat="1" x14ac:dyDescent="0.3">
      <c r="B66" s="81"/>
      <c r="H66" s="81"/>
      <c r="N66" s="81"/>
    </row>
    <row r="67" spans="2:14" s="80" customFormat="1" x14ac:dyDescent="0.3">
      <c r="B67" s="81"/>
      <c r="H67" s="81"/>
      <c r="N67" s="81"/>
    </row>
    <row r="68" spans="2:14" s="80" customFormat="1" x14ac:dyDescent="0.3">
      <c r="B68" s="81"/>
      <c r="H68" s="81"/>
      <c r="N68" s="81"/>
    </row>
    <row r="69" spans="2:14" s="80" customFormat="1" x14ac:dyDescent="0.3">
      <c r="B69" s="81"/>
      <c r="H69" s="81"/>
      <c r="N69" s="81"/>
    </row>
    <row r="70" spans="2:14" s="80" customFormat="1" x14ac:dyDescent="0.3">
      <c r="B70" s="81"/>
      <c r="H70" s="81"/>
      <c r="N70" s="81"/>
    </row>
    <row r="71" spans="2:14" s="80" customFormat="1" x14ac:dyDescent="0.3">
      <c r="B71" s="81"/>
      <c r="H71" s="81"/>
      <c r="N71" s="81"/>
    </row>
    <row r="72" spans="2:14" s="80" customFormat="1" x14ac:dyDescent="0.3">
      <c r="B72" s="81"/>
      <c r="H72" s="81"/>
      <c r="N72" s="81"/>
    </row>
    <row r="73" spans="2:14" s="80" customFormat="1" x14ac:dyDescent="0.3">
      <c r="B73" s="81"/>
      <c r="H73" s="81"/>
      <c r="N73" s="81"/>
    </row>
    <row r="74" spans="2:14" s="80" customFormat="1" x14ac:dyDescent="0.3">
      <c r="B74" s="81"/>
      <c r="H74" s="81"/>
      <c r="N74" s="81"/>
    </row>
    <row r="75" spans="2:14" s="80" customFormat="1" x14ac:dyDescent="0.3">
      <c r="B75" s="81"/>
      <c r="H75" s="81"/>
      <c r="N75" s="81"/>
    </row>
    <row r="76" spans="2:14" s="80" customFormat="1" x14ac:dyDescent="0.3">
      <c r="B76" s="81"/>
      <c r="H76" s="81"/>
      <c r="N76" s="81"/>
    </row>
    <row r="77" spans="2:14" s="80" customFormat="1" x14ac:dyDescent="0.3">
      <c r="B77" s="81"/>
      <c r="H77" s="81"/>
      <c r="N77" s="81"/>
    </row>
    <row r="78" spans="2:14" s="80" customFormat="1" x14ac:dyDescent="0.3">
      <c r="B78" s="81"/>
      <c r="H78" s="81"/>
      <c r="N78" s="81"/>
    </row>
    <row r="79" spans="2:14" s="80" customFormat="1" x14ac:dyDescent="0.3">
      <c r="B79" s="81"/>
      <c r="H79" s="81"/>
      <c r="N79" s="81"/>
    </row>
    <row r="80" spans="2:14" s="80" customFormat="1" x14ac:dyDescent="0.3">
      <c r="B80" s="81"/>
      <c r="H80" s="81"/>
      <c r="N80" s="81"/>
    </row>
    <row r="81" spans="2:14" s="80" customFormat="1" x14ac:dyDescent="0.3">
      <c r="B81" s="81"/>
      <c r="H81" s="81"/>
      <c r="N81" s="81"/>
    </row>
    <row r="82" spans="2:14" s="80" customFormat="1" x14ac:dyDescent="0.3">
      <c r="B82" s="81"/>
      <c r="H82" s="81"/>
      <c r="N82" s="81"/>
    </row>
    <row r="83" spans="2:14" s="80" customFormat="1" x14ac:dyDescent="0.3">
      <c r="B83" s="81"/>
      <c r="H83" s="81"/>
      <c r="N83" s="81"/>
    </row>
    <row r="84" spans="2:14" s="80" customFormat="1" x14ac:dyDescent="0.3">
      <c r="B84" s="81"/>
      <c r="H84" s="81"/>
      <c r="N84" s="81"/>
    </row>
    <row r="85" spans="2:14" s="80" customFormat="1" x14ac:dyDescent="0.3">
      <c r="B85" s="81"/>
      <c r="H85" s="81"/>
      <c r="N85" s="81"/>
    </row>
    <row r="86" spans="2:14" s="80" customFormat="1" x14ac:dyDescent="0.3">
      <c r="B86" s="81"/>
      <c r="H86" s="81"/>
      <c r="N86" s="81"/>
    </row>
    <row r="87" spans="2:14" s="80" customFormat="1" x14ac:dyDescent="0.3">
      <c r="B87" s="81"/>
      <c r="H87" s="81"/>
      <c r="N87" s="81"/>
    </row>
    <row r="88" spans="2:14" s="80" customFormat="1" x14ac:dyDescent="0.3">
      <c r="B88" s="81"/>
      <c r="H88" s="81"/>
      <c r="N88" s="81"/>
    </row>
    <row r="89" spans="2:14" s="80" customFormat="1" x14ac:dyDescent="0.3">
      <c r="B89" s="81"/>
      <c r="H89" s="81"/>
      <c r="N89" s="81"/>
    </row>
    <row r="90" spans="2:14" s="80" customFormat="1" x14ac:dyDescent="0.3">
      <c r="B90" s="81"/>
      <c r="H90" s="81"/>
      <c r="N90" s="81"/>
    </row>
    <row r="91" spans="2:14" s="80" customFormat="1" x14ac:dyDescent="0.3">
      <c r="B91" s="81"/>
      <c r="H91" s="81"/>
      <c r="N91" s="81"/>
    </row>
    <row r="92" spans="2:14" s="80" customFormat="1" x14ac:dyDescent="0.3">
      <c r="B92" s="81"/>
      <c r="H92" s="81"/>
      <c r="N92" s="81"/>
    </row>
    <row r="93" spans="2:14" s="80" customFormat="1" x14ac:dyDescent="0.3">
      <c r="B93" s="81"/>
      <c r="H93" s="81"/>
      <c r="N93" s="81"/>
    </row>
    <row r="94" spans="2:14" s="80" customFormat="1" x14ac:dyDescent="0.3">
      <c r="B94" s="81"/>
      <c r="H94" s="81"/>
      <c r="N94" s="81"/>
    </row>
    <row r="95" spans="2:14" s="80" customFormat="1" x14ac:dyDescent="0.3">
      <c r="B95" s="81"/>
      <c r="H95" s="81"/>
      <c r="N95" s="81"/>
    </row>
    <row r="96" spans="2:14" s="80" customFormat="1" x14ac:dyDescent="0.3">
      <c r="B96" s="81"/>
      <c r="H96" s="81"/>
      <c r="N96" s="81"/>
    </row>
    <row r="97" spans="2:21" s="80" customFormat="1" x14ac:dyDescent="0.3">
      <c r="B97" s="81"/>
      <c r="H97" s="81"/>
      <c r="N97" s="81"/>
    </row>
    <row r="98" spans="2:21" s="80" customFormat="1" x14ac:dyDescent="0.3">
      <c r="B98" s="81"/>
      <c r="H98" s="81"/>
      <c r="N98" s="81"/>
    </row>
    <row r="99" spans="2:21" s="80" customFormat="1" x14ac:dyDescent="0.3">
      <c r="B99" s="81"/>
      <c r="H99" s="81"/>
      <c r="N99" s="81"/>
    </row>
    <row r="100" spans="2:21" s="80" customFormat="1" x14ac:dyDescent="0.3">
      <c r="B100" s="81"/>
      <c r="H100" s="81"/>
      <c r="N100" s="81"/>
    </row>
    <row r="101" spans="2:21" s="80" customFormat="1" x14ac:dyDescent="0.3">
      <c r="B101" s="81"/>
      <c r="H101" s="81"/>
      <c r="N101" s="81"/>
    </row>
    <row r="102" spans="2:21" s="80" customFormat="1" x14ac:dyDescent="0.3">
      <c r="B102" s="81"/>
      <c r="G102" s="82"/>
      <c r="H102" s="122"/>
      <c r="I102" s="82"/>
      <c r="J102" s="82"/>
      <c r="K102" s="82"/>
      <c r="L102" s="82"/>
      <c r="M102" s="82"/>
      <c r="N102" s="122"/>
      <c r="O102" s="82"/>
      <c r="P102" s="82"/>
      <c r="Q102" s="82"/>
      <c r="R102" s="82"/>
      <c r="S102" s="82"/>
      <c r="T102" s="82"/>
      <c r="U102" s="82"/>
    </row>
    <row r="103" spans="2:21" s="80" customFormat="1" x14ac:dyDescent="0.3">
      <c r="B103" s="81"/>
      <c r="G103" s="82"/>
      <c r="H103" s="122"/>
      <c r="I103" s="82"/>
      <c r="J103" s="82"/>
      <c r="K103" s="82"/>
      <c r="L103" s="82"/>
      <c r="M103" s="82"/>
      <c r="N103" s="122"/>
      <c r="O103" s="82"/>
      <c r="P103" s="82"/>
      <c r="Q103" s="82"/>
      <c r="R103" s="82"/>
      <c r="S103" s="82"/>
      <c r="T103" s="82"/>
      <c r="U103" s="82"/>
    </row>
    <row r="104" spans="2:21" s="80" customFormat="1" x14ac:dyDescent="0.3">
      <c r="B104" s="81"/>
      <c r="F104" s="82"/>
      <c r="G104" s="82"/>
      <c r="H104" s="122"/>
      <c r="I104" s="82"/>
      <c r="J104" s="82"/>
      <c r="K104" s="82"/>
      <c r="L104" s="82"/>
      <c r="M104" s="82"/>
      <c r="N104" s="122"/>
      <c r="O104" s="82"/>
      <c r="P104" s="82"/>
      <c r="Q104" s="82"/>
      <c r="R104" s="82"/>
      <c r="S104" s="82"/>
      <c r="T104" s="82"/>
      <c r="U104" s="82"/>
    </row>
  </sheetData>
  <sheetProtection password="C9C3" sheet="1" objects="1" scenarios="1"/>
  <mergeCells count="21">
    <mergeCell ref="J39:K39"/>
    <mergeCell ref="J33:K33"/>
    <mergeCell ref="J34:K34"/>
    <mergeCell ref="J35:K35"/>
    <mergeCell ref="J36:K36"/>
    <mergeCell ref="J37:K37"/>
    <mergeCell ref="J38:K38"/>
    <mergeCell ref="A25:Q25"/>
    <mergeCell ref="A26:H26"/>
    <mergeCell ref="A30:A32"/>
    <mergeCell ref="B30:F31"/>
    <mergeCell ref="J30:K32"/>
    <mergeCell ref="L30:P31"/>
    <mergeCell ref="B11:AE11"/>
    <mergeCell ref="A12:A13"/>
    <mergeCell ref="B12:F12"/>
    <mergeCell ref="G12:K12"/>
    <mergeCell ref="L12:P12"/>
    <mergeCell ref="Q12:U12"/>
    <mergeCell ref="V12:Z12"/>
    <mergeCell ref="AA12:AE12"/>
  </mergeCells>
  <pageMargins left="0.19685039370078741" right="0" top="0.55118110236220474" bottom="0.55118110236220474" header="0.31496062992125984" footer="0.31496062992125984"/>
  <pageSetup paperSize="8" scale="46" orientation="landscape" r:id="rId1"/>
  <ignoredErrors>
    <ignoredError sqref="B14:B22 D14:D22 E14:E22 AA14:AA22 V14:V22 Q14:Q22 L14:L22 G14:G22 AC14:AD22 X14:Y22 S14:T22 N14:O22 I14:J22" unlockedFormula="1"/>
    <ignoredError sqref="C33:C41 M33:M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8</vt:i4>
      </vt:variant>
    </vt:vector>
  </HeadingPairs>
  <TitlesOfParts>
    <vt:vector size="16" baseType="lpstr">
      <vt:lpstr>CONTRACTACIO 1r TR 2018</vt:lpstr>
      <vt:lpstr>CONTRACTACIO 2n TR 2018</vt:lpstr>
      <vt:lpstr>CONTRACTACIO 3r TR 2018</vt:lpstr>
      <vt:lpstr>1T</vt:lpstr>
      <vt:lpstr>2T</vt:lpstr>
      <vt:lpstr>3T</vt:lpstr>
      <vt:lpstr>4T</vt:lpstr>
      <vt:lpstr>2018 - CONTRACTACIÓ ANUAL</vt:lpstr>
      <vt:lpstr>'1T'!Àrea_d'impressió</vt:lpstr>
      <vt:lpstr>'2018 - CONTRACTACIÓ ANUAL'!Àrea_d'impressió</vt:lpstr>
      <vt:lpstr>'2T'!Àrea_d'impressió</vt:lpstr>
      <vt:lpstr>'3T'!Àrea_d'impressió</vt:lpstr>
      <vt:lpstr>'4T'!Àrea_d'impressió</vt:lpstr>
      <vt:lpstr>'CONTRACTACIO 1r TR 2018'!Àrea_d'impressió</vt:lpstr>
      <vt:lpstr>'CONTRACTACIO 2n TR 2018'!Àrea_d'impressió</vt:lpstr>
      <vt:lpstr>'CONTRACTACIO 3r TR 2018'!Àrea_d'impressió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2019-05-16T07:29:33Z</cp:lastPrinted>
  <dcterms:created xsi:type="dcterms:W3CDTF">2016-02-03T12:33:15Z</dcterms:created>
  <dcterms:modified xsi:type="dcterms:W3CDTF">2020-01-09T10:19:24Z</dcterms:modified>
</cp:coreProperties>
</file>