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4" windowWidth="17497" windowHeight="12525" activeTab="3"/>
  </bookViews>
  <sheets>
    <sheet name="1T" sheetId="1" r:id="rId1"/>
    <sheet name="2T" sheetId="4" r:id="rId2"/>
    <sheet name="3T" sheetId="5" r:id="rId3"/>
    <sheet name="4T" sheetId="6" r:id="rId4"/>
    <sheet name="Full3" sheetId="3" r:id="rId5"/>
  </sheets>
  <definedNames>
    <definedName name="_xlnm.Print_Area" localSheetId="1">'2T'!$A$1:$AE$42</definedName>
    <definedName name="_xlnm.Print_Area" localSheetId="2">'3T'!$A$1:$AE$42</definedName>
    <definedName name="_xlnm.Print_Area" localSheetId="3">'4T'!$A$1:$AE$42</definedName>
  </definedNames>
  <calcPr calcId="145621"/>
</workbook>
</file>

<file path=xl/calcChain.xml><?xml version="1.0" encoding="utf-8"?>
<calcChain xmlns="http://schemas.openxmlformats.org/spreadsheetml/2006/main">
  <c r="E41" i="6" l="1"/>
  <c r="D41" i="6"/>
  <c r="B41" i="6"/>
  <c r="C41" i="6" s="1"/>
  <c r="E40" i="6"/>
  <c r="D40" i="6"/>
  <c r="B40" i="6"/>
  <c r="E39" i="6"/>
  <c r="D39" i="6"/>
  <c r="B39" i="6"/>
  <c r="E38" i="6"/>
  <c r="F38" i="6" s="1"/>
  <c r="D38" i="6"/>
  <c r="C38" i="6"/>
  <c r="B38" i="6"/>
  <c r="N37" i="6"/>
  <c r="L37" i="6"/>
  <c r="M37" i="6" s="1"/>
  <c r="E37" i="6"/>
  <c r="F37" i="6" s="1"/>
  <c r="D37" i="6"/>
  <c r="C37" i="6"/>
  <c r="B37" i="6"/>
  <c r="E36" i="6"/>
  <c r="F36" i="6" s="1"/>
  <c r="D36" i="6"/>
  <c r="C36" i="6"/>
  <c r="B36" i="6"/>
  <c r="N35" i="6"/>
  <c r="L35" i="6"/>
  <c r="E35" i="6"/>
  <c r="D35" i="6"/>
  <c r="B35" i="6"/>
  <c r="E34" i="6"/>
  <c r="F34" i="6" s="1"/>
  <c r="D34" i="6"/>
  <c r="C34" i="6"/>
  <c r="B34" i="6"/>
  <c r="N33" i="6"/>
  <c r="L33" i="6"/>
  <c r="M33" i="6" s="1"/>
  <c r="E33" i="6"/>
  <c r="F33" i="6" s="1"/>
  <c r="D33" i="6"/>
  <c r="D42" i="6" s="1"/>
  <c r="C33" i="6"/>
  <c r="B33" i="6"/>
  <c r="B42" i="6" s="1"/>
  <c r="AD23" i="6"/>
  <c r="O38" i="6" s="1"/>
  <c r="AC23" i="6"/>
  <c r="N38" i="6" s="1"/>
  <c r="AA23" i="6"/>
  <c r="AB21" i="6" s="1"/>
  <c r="Y23" i="6"/>
  <c r="O37" i="6" s="1"/>
  <c r="P37" i="6" s="1"/>
  <c r="X23" i="6"/>
  <c r="W23" i="6"/>
  <c r="V23" i="6"/>
  <c r="T23" i="6"/>
  <c r="O36" i="6" s="1"/>
  <c r="P36" i="6" s="1"/>
  <c r="S23" i="6"/>
  <c r="N36" i="6" s="1"/>
  <c r="Q23" i="6"/>
  <c r="L36" i="6" s="1"/>
  <c r="M36" i="6" s="1"/>
  <c r="O23" i="6"/>
  <c r="O35" i="6" s="1"/>
  <c r="N23" i="6"/>
  <c r="L23" i="6"/>
  <c r="M21" i="6" s="1"/>
  <c r="J23" i="6"/>
  <c r="O34" i="6" s="1"/>
  <c r="I23" i="6"/>
  <c r="N34" i="6" s="1"/>
  <c r="G23" i="6"/>
  <c r="H21" i="6" s="1"/>
  <c r="E23" i="6"/>
  <c r="O33" i="6" s="1"/>
  <c r="D23" i="6"/>
  <c r="C23" i="6"/>
  <c r="B23" i="6"/>
  <c r="AE22" i="6"/>
  <c r="AB22" i="6"/>
  <c r="Z22" i="6"/>
  <c r="W22" i="6"/>
  <c r="U22" i="6"/>
  <c r="R22" i="6"/>
  <c r="P22" i="6"/>
  <c r="M22" i="6"/>
  <c r="K22" i="6"/>
  <c r="H22" i="6"/>
  <c r="F22" i="6"/>
  <c r="C22" i="6"/>
  <c r="AE21" i="6"/>
  <c r="Z21" i="6"/>
  <c r="W21" i="6"/>
  <c r="U21" i="6"/>
  <c r="R21" i="6"/>
  <c r="P21" i="6"/>
  <c r="K21" i="6"/>
  <c r="F21" i="6"/>
  <c r="C21" i="6"/>
  <c r="AE20" i="6"/>
  <c r="AB20" i="6"/>
  <c r="Z20" i="6"/>
  <c r="W20" i="6"/>
  <c r="U20" i="6"/>
  <c r="R20" i="6"/>
  <c r="P20" i="6"/>
  <c r="K20" i="6"/>
  <c r="F20" i="6"/>
  <c r="C20" i="6"/>
  <c r="AE19" i="6"/>
  <c r="AB19" i="6"/>
  <c r="Z19" i="6"/>
  <c r="W19" i="6"/>
  <c r="U19" i="6"/>
  <c r="R19" i="6"/>
  <c r="P19" i="6"/>
  <c r="M19" i="6"/>
  <c r="K19" i="6"/>
  <c r="H19" i="6"/>
  <c r="F19" i="6"/>
  <c r="C19" i="6"/>
  <c r="AE18" i="6"/>
  <c r="AB18" i="6"/>
  <c r="Z18" i="6"/>
  <c r="W18" i="6"/>
  <c r="U18" i="6"/>
  <c r="R18" i="6"/>
  <c r="P18" i="6"/>
  <c r="M18" i="6"/>
  <c r="K18" i="6"/>
  <c r="H18" i="6"/>
  <c r="F18" i="6"/>
  <c r="C18" i="6"/>
  <c r="AE17" i="6"/>
  <c r="AB17" i="6"/>
  <c r="Z17" i="6"/>
  <c r="W17" i="6"/>
  <c r="U17" i="6"/>
  <c r="R17" i="6"/>
  <c r="P17" i="6"/>
  <c r="M17" i="6"/>
  <c r="K17" i="6"/>
  <c r="H17" i="6"/>
  <c r="F17" i="6"/>
  <c r="C17" i="6"/>
  <c r="AE16" i="6"/>
  <c r="AB16" i="6"/>
  <c r="Z16" i="6"/>
  <c r="W16" i="6"/>
  <c r="U16" i="6"/>
  <c r="R16" i="6"/>
  <c r="P16" i="6"/>
  <c r="M16" i="6"/>
  <c r="K16" i="6"/>
  <c r="F16" i="6"/>
  <c r="C16" i="6"/>
  <c r="AE15" i="6"/>
  <c r="AB15" i="6"/>
  <c r="Z15" i="6"/>
  <c r="W15" i="6"/>
  <c r="U15" i="6"/>
  <c r="R15" i="6"/>
  <c r="P15" i="6"/>
  <c r="M15" i="6"/>
  <c r="K15" i="6"/>
  <c r="H15" i="6"/>
  <c r="F15" i="6"/>
  <c r="C15" i="6"/>
  <c r="AE14" i="6"/>
  <c r="AE23" i="6" s="1"/>
  <c r="AB14" i="6"/>
  <c r="AB23" i="6" s="1"/>
  <c r="Z14" i="6"/>
  <c r="Z23" i="6" s="1"/>
  <c r="W14" i="6"/>
  <c r="U14" i="6"/>
  <c r="U23" i="6" s="1"/>
  <c r="R14" i="6"/>
  <c r="R23" i="6" s="1"/>
  <c r="P14" i="6"/>
  <c r="P23" i="6" s="1"/>
  <c r="M14" i="6"/>
  <c r="K14" i="6"/>
  <c r="K23" i="6" s="1"/>
  <c r="H14" i="6"/>
  <c r="F14" i="6"/>
  <c r="F23" i="6" s="1"/>
  <c r="C14" i="6"/>
  <c r="O39" i="6" l="1"/>
  <c r="P34" i="6" s="1"/>
  <c r="P33" i="6"/>
  <c r="C40" i="6"/>
  <c r="C39" i="6"/>
  <c r="C35" i="6"/>
  <c r="P35" i="6"/>
  <c r="C42" i="6"/>
  <c r="N39" i="6"/>
  <c r="L39" i="6"/>
  <c r="M35" i="6" s="1"/>
  <c r="M20" i="6"/>
  <c r="M23" i="6" s="1"/>
  <c r="L34" i="6"/>
  <c r="L38" i="6"/>
  <c r="E42" i="6"/>
  <c r="F41" i="6" s="1"/>
  <c r="H16" i="6"/>
  <c r="H23" i="6" s="1"/>
  <c r="H20" i="6"/>
  <c r="E41" i="5"/>
  <c r="F41" i="5" s="1"/>
  <c r="D41" i="5"/>
  <c r="C41" i="5"/>
  <c r="B41" i="5"/>
  <c r="E40" i="5"/>
  <c r="F40" i="5" s="1"/>
  <c r="D40" i="5"/>
  <c r="B40" i="5"/>
  <c r="E39" i="5"/>
  <c r="D39" i="5"/>
  <c r="B39" i="5"/>
  <c r="E38" i="5"/>
  <c r="D38" i="5"/>
  <c r="B38" i="5"/>
  <c r="L37" i="5"/>
  <c r="M37" i="5" s="1"/>
  <c r="F37" i="5"/>
  <c r="E37" i="5"/>
  <c r="D37" i="5"/>
  <c r="C37" i="5"/>
  <c r="B37" i="5"/>
  <c r="O36" i="5"/>
  <c r="P36" i="5" s="1"/>
  <c r="N36" i="5"/>
  <c r="E36" i="5"/>
  <c r="F36" i="5" s="1"/>
  <c r="D36" i="5"/>
  <c r="B36" i="5"/>
  <c r="C36" i="5" s="1"/>
  <c r="O35" i="5"/>
  <c r="L35" i="5"/>
  <c r="F35" i="5"/>
  <c r="E35" i="5"/>
  <c r="D35" i="5"/>
  <c r="C35" i="5"/>
  <c r="B35" i="5"/>
  <c r="E34" i="5"/>
  <c r="F34" i="5" s="1"/>
  <c r="D34" i="5"/>
  <c r="B34" i="5"/>
  <c r="C34" i="5" s="1"/>
  <c r="L33" i="5"/>
  <c r="M33" i="5" s="1"/>
  <c r="E33" i="5"/>
  <c r="E42" i="5" s="1"/>
  <c r="D33" i="5"/>
  <c r="D42" i="5" s="1"/>
  <c r="B33" i="5"/>
  <c r="B42" i="5" s="1"/>
  <c r="AD23" i="5"/>
  <c r="O38" i="5" s="1"/>
  <c r="AC23" i="5"/>
  <c r="N38" i="5" s="1"/>
  <c r="AA23" i="5"/>
  <c r="L38" i="5" s="1"/>
  <c r="Z23" i="5"/>
  <c r="Y23" i="5"/>
  <c r="O37" i="5" s="1"/>
  <c r="P37" i="5" s="1"/>
  <c r="X23" i="5"/>
  <c r="N37" i="5" s="1"/>
  <c r="V23" i="5"/>
  <c r="T23" i="5"/>
  <c r="S23" i="5"/>
  <c r="Q23" i="5"/>
  <c r="L36" i="5" s="1"/>
  <c r="M36" i="5" s="1"/>
  <c r="P23" i="5"/>
  <c r="O23" i="5"/>
  <c r="N23" i="5"/>
  <c r="N35" i="5" s="1"/>
  <c r="M23" i="5"/>
  <c r="L23" i="5"/>
  <c r="J23" i="5"/>
  <c r="O34" i="5" s="1"/>
  <c r="I23" i="5"/>
  <c r="N34" i="5" s="1"/>
  <c r="G23" i="5"/>
  <c r="L34" i="5" s="1"/>
  <c r="F23" i="5"/>
  <c r="E23" i="5"/>
  <c r="O33" i="5" s="1"/>
  <c r="D23" i="5"/>
  <c r="N33" i="5" s="1"/>
  <c r="B23" i="5"/>
  <c r="AE22" i="5"/>
  <c r="AB22" i="5"/>
  <c r="Z22" i="5"/>
  <c r="W22" i="5"/>
  <c r="U22" i="5"/>
  <c r="R22" i="5"/>
  <c r="P22" i="5"/>
  <c r="M22" i="5"/>
  <c r="K22" i="5"/>
  <c r="H22" i="5"/>
  <c r="F22" i="5"/>
  <c r="C22" i="5"/>
  <c r="AE21" i="5"/>
  <c r="AB21" i="5"/>
  <c r="Z21" i="5"/>
  <c r="W21" i="5"/>
  <c r="U21" i="5"/>
  <c r="R21" i="5"/>
  <c r="P21" i="5"/>
  <c r="M21" i="5"/>
  <c r="K21" i="5"/>
  <c r="H21" i="5"/>
  <c r="F21" i="5"/>
  <c r="C21" i="5"/>
  <c r="AE20" i="5"/>
  <c r="AB20" i="5"/>
  <c r="Z20" i="5"/>
  <c r="W20" i="5"/>
  <c r="U20" i="5"/>
  <c r="R20" i="5"/>
  <c r="P20" i="5"/>
  <c r="M20" i="5"/>
  <c r="K20" i="5"/>
  <c r="H20" i="5"/>
  <c r="F20" i="5"/>
  <c r="C20" i="5"/>
  <c r="AE19" i="5"/>
  <c r="AB19" i="5"/>
  <c r="Z19" i="5"/>
  <c r="W19" i="5"/>
  <c r="U19" i="5"/>
  <c r="R19" i="5"/>
  <c r="P19" i="5"/>
  <c r="M19" i="5"/>
  <c r="K19" i="5"/>
  <c r="H19" i="5"/>
  <c r="F19" i="5"/>
  <c r="C19" i="5"/>
  <c r="AE18" i="5"/>
  <c r="AB18" i="5"/>
  <c r="Z18" i="5"/>
  <c r="W18" i="5"/>
  <c r="U18" i="5"/>
  <c r="R18" i="5"/>
  <c r="P18" i="5"/>
  <c r="M18" i="5"/>
  <c r="K18" i="5"/>
  <c r="H18" i="5"/>
  <c r="F18" i="5"/>
  <c r="C18" i="5"/>
  <c r="AE17" i="5"/>
  <c r="AB17" i="5"/>
  <c r="Z17" i="5"/>
  <c r="W17" i="5"/>
  <c r="U17" i="5"/>
  <c r="R17" i="5"/>
  <c r="P17" i="5"/>
  <c r="M17" i="5"/>
  <c r="K17" i="5"/>
  <c r="H17" i="5"/>
  <c r="F17" i="5"/>
  <c r="C17" i="5"/>
  <c r="AE16" i="5"/>
  <c r="AB16" i="5"/>
  <c r="Z16" i="5"/>
  <c r="W16" i="5"/>
  <c r="U16" i="5"/>
  <c r="R16" i="5"/>
  <c r="P16" i="5"/>
  <c r="M16" i="5"/>
  <c r="K16" i="5"/>
  <c r="H16" i="5"/>
  <c r="F16" i="5"/>
  <c r="C16" i="5"/>
  <c r="AE15" i="5"/>
  <c r="AB15" i="5"/>
  <c r="Z15" i="5"/>
  <c r="W15" i="5"/>
  <c r="U15" i="5"/>
  <c r="R15" i="5"/>
  <c r="P15" i="5"/>
  <c r="M15" i="5"/>
  <c r="K15" i="5"/>
  <c r="H15" i="5"/>
  <c r="F15" i="5"/>
  <c r="C15" i="5"/>
  <c r="AE14" i="5"/>
  <c r="AE23" i="5" s="1"/>
  <c r="AB14" i="5"/>
  <c r="AB23" i="5" s="1"/>
  <c r="Z14" i="5"/>
  <c r="W14" i="5"/>
  <c r="W23" i="5" s="1"/>
  <c r="U14" i="5"/>
  <c r="U23" i="5" s="1"/>
  <c r="R14" i="5"/>
  <c r="R23" i="5" s="1"/>
  <c r="P14" i="5"/>
  <c r="M14" i="5"/>
  <c r="K14" i="5"/>
  <c r="K23" i="5" s="1"/>
  <c r="H14" i="5"/>
  <c r="H23" i="5" s="1"/>
  <c r="F14" i="5"/>
  <c r="C14" i="5"/>
  <c r="C23" i="5" s="1"/>
  <c r="M34" i="6" l="1"/>
  <c r="F39" i="6"/>
  <c r="F40" i="6"/>
  <c r="M38" i="6"/>
  <c r="F35" i="6"/>
  <c r="P38" i="6"/>
  <c r="P39" i="6" s="1"/>
  <c r="O39" i="5"/>
  <c r="P35" i="5" s="1"/>
  <c r="P33" i="5"/>
  <c r="C39" i="5"/>
  <c r="C33" i="5"/>
  <c r="C42" i="5" s="1"/>
  <c r="M35" i="5"/>
  <c r="C38" i="5"/>
  <c r="F39" i="5"/>
  <c r="F33" i="5"/>
  <c r="N39" i="5"/>
  <c r="P38" i="5"/>
  <c r="F38" i="5"/>
  <c r="C40" i="5"/>
  <c r="L39" i="5"/>
  <c r="M38" i="5" s="1"/>
  <c r="E41" i="4"/>
  <c r="D41" i="4"/>
  <c r="B41" i="4"/>
  <c r="C41" i="4" s="1"/>
  <c r="B40" i="4"/>
  <c r="E39" i="4"/>
  <c r="D39" i="4"/>
  <c r="B39" i="4"/>
  <c r="C39" i="4" s="1"/>
  <c r="F38" i="4"/>
  <c r="E38" i="4"/>
  <c r="D38" i="4"/>
  <c r="B38" i="4"/>
  <c r="C38" i="4" s="1"/>
  <c r="O37" i="4"/>
  <c r="P37" i="4" s="1"/>
  <c r="N37" i="4"/>
  <c r="E37" i="4"/>
  <c r="F37" i="4" s="1"/>
  <c r="D37" i="4"/>
  <c r="B37" i="4"/>
  <c r="C37" i="4" s="1"/>
  <c r="O36" i="4"/>
  <c r="P36" i="4" s="1"/>
  <c r="L36" i="4"/>
  <c r="M36" i="4" s="1"/>
  <c r="F36" i="4"/>
  <c r="E36" i="4"/>
  <c r="D36" i="4"/>
  <c r="B36" i="4"/>
  <c r="C36" i="4" s="1"/>
  <c r="E35" i="4"/>
  <c r="F35" i="4" s="1"/>
  <c r="D35" i="4"/>
  <c r="B35" i="4"/>
  <c r="C35" i="4" s="1"/>
  <c r="F34" i="4"/>
  <c r="E34" i="4"/>
  <c r="D34" i="4"/>
  <c r="B34" i="4"/>
  <c r="C34" i="4" s="1"/>
  <c r="O33" i="4"/>
  <c r="P33" i="4" s="1"/>
  <c r="N33" i="4"/>
  <c r="E33" i="4"/>
  <c r="D33" i="4"/>
  <c r="B33" i="4"/>
  <c r="B42" i="4" s="1"/>
  <c r="AD23" i="4"/>
  <c r="O38" i="4" s="1"/>
  <c r="AA23" i="4"/>
  <c r="L38" i="4" s="1"/>
  <c r="Y23" i="4"/>
  <c r="X23" i="4"/>
  <c r="V23" i="4"/>
  <c r="L37" i="4" s="1"/>
  <c r="M37" i="4" s="1"/>
  <c r="T23" i="4"/>
  <c r="S23" i="4"/>
  <c r="N36" i="4" s="1"/>
  <c r="Q23" i="4"/>
  <c r="O23" i="4"/>
  <c r="O35" i="4" s="1"/>
  <c r="N23" i="4"/>
  <c r="N35" i="4" s="1"/>
  <c r="L23" i="4"/>
  <c r="L35" i="4" s="1"/>
  <c r="J23" i="4"/>
  <c r="O34" i="4" s="1"/>
  <c r="G23" i="4"/>
  <c r="H14" i="4" s="1"/>
  <c r="E23" i="4"/>
  <c r="D23" i="4"/>
  <c r="B23" i="4"/>
  <c r="L33" i="4" s="1"/>
  <c r="AE22" i="4"/>
  <c r="AB22" i="4"/>
  <c r="Z22" i="4"/>
  <c r="W22" i="4"/>
  <c r="U22" i="4"/>
  <c r="R22" i="4"/>
  <c r="P22" i="4"/>
  <c r="M22" i="4"/>
  <c r="H22" i="4"/>
  <c r="F22" i="4"/>
  <c r="C22" i="4"/>
  <c r="AD21" i="4"/>
  <c r="AE21" i="4" s="1"/>
  <c r="AE23" i="4" s="1"/>
  <c r="AC21" i="4"/>
  <c r="AC23" i="4" s="1"/>
  <c r="N38" i="4" s="1"/>
  <c r="AB21" i="4"/>
  <c r="Z21" i="4"/>
  <c r="W21" i="4"/>
  <c r="U21" i="4"/>
  <c r="R21" i="4"/>
  <c r="R23" i="4" s="1"/>
  <c r="O21" i="4"/>
  <c r="P21" i="4" s="1"/>
  <c r="N21" i="4"/>
  <c r="M21" i="4"/>
  <c r="L21" i="4"/>
  <c r="J21" i="4"/>
  <c r="E40" i="4" s="1"/>
  <c r="I21" i="4"/>
  <c r="D40" i="4" s="1"/>
  <c r="G21" i="4"/>
  <c r="H21" i="4" s="1"/>
  <c r="F21" i="4"/>
  <c r="C21" i="4"/>
  <c r="AE20" i="4"/>
  <c r="AB20" i="4"/>
  <c r="Z20" i="4"/>
  <c r="W20" i="4"/>
  <c r="U20" i="4"/>
  <c r="R20" i="4"/>
  <c r="P20" i="4"/>
  <c r="M20" i="4"/>
  <c r="K20" i="4"/>
  <c r="H20" i="4"/>
  <c r="F20" i="4"/>
  <c r="C20" i="4"/>
  <c r="AE19" i="4"/>
  <c r="AB19" i="4"/>
  <c r="Z19" i="4"/>
  <c r="W19" i="4"/>
  <c r="U19" i="4"/>
  <c r="R19" i="4"/>
  <c r="P19" i="4"/>
  <c r="M19" i="4"/>
  <c r="K19" i="4"/>
  <c r="H19" i="4"/>
  <c r="F19" i="4"/>
  <c r="C19" i="4"/>
  <c r="AE18" i="4"/>
  <c r="AB18" i="4"/>
  <c r="Z18" i="4"/>
  <c r="W18" i="4"/>
  <c r="U18" i="4"/>
  <c r="R18" i="4"/>
  <c r="P18" i="4"/>
  <c r="M18" i="4"/>
  <c r="K18" i="4"/>
  <c r="H18" i="4"/>
  <c r="F18" i="4"/>
  <c r="C18" i="4"/>
  <c r="AE17" i="4"/>
  <c r="AB17" i="4"/>
  <c r="Z17" i="4"/>
  <c r="W17" i="4"/>
  <c r="U17" i="4"/>
  <c r="R17" i="4"/>
  <c r="P17" i="4"/>
  <c r="M17" i="4"/>
  <c r="K17" i="4"/>
  <c r="H17" i="4"/>
  <c r="F17" i="4"/>
  <c r="C17" i="4"/>
  <c r="AE16" i="4"/>
  <c r="AB16" i="4"/>
  <c r="Z16" i="4"/>
  <c r="W16" i="4"/>
  <c r="U16" i="4"/>
  <c r="R16" i="4"/>
  <c r="P16" i="4"/>
  <c r="M16" i="4"/>
  <c r="K16" i="4"/>
  <c r="H16" i="4"/>
  <c r="F16" i="4"/>
  <c r="C16" i="4"/>
  <c r="AE15" i="4"/>
  <c r="AB15" i="4"/>
  <c r="Z15" i="4"/>
  <c r="W15" i="4"/>
  <c r="U15" i="4"/>
  <c r="R15" i="4"/>
  <c r="P15" i="4"/>
  <c r="M15" i="4"/>
  <c r="K15" i="4"/>
  <c r="H15" i="4"/>
  <c r="F15" i="4"/>
  <c r="C15" i="4"/>
  <c r="AE14" i="4"/>
  <c r="AB14" i="4"/>
  <c r="AB23" i="4" s="1"/>
  <c r="Z14" i="4"/>
  <c r="Z23" i="4" s="1"/>
  <c r="W14" i="4"/>
  <c r="W23" i="4" s="1"/>
  <c r="U14" i="4"/>
  <c r="U23" i="4" s="1"/>
  <c r="R14" i="4"/>
  <c r="P14" i="4"/>
  <c r="M14" i="4"/>
  <c r="M23" i="4" s="1"/>
  <c r="F14" i="4"/>
  <c r="F23" i="4" s="1"/>
  <c r="C14" i="4"/>
  <c r="C23" i="4" s="1"/>
  <c r="F42" i="6" l="1"/>
  <c r="M39" i="6"/>
  <c r="P39" i="5"/>
  <c r="M34" i="5"/>
  <c r="M39" i="5" s="1"/>
  <c r="F42" i="5"/>
  <c r="P34" i="5"/>
  <c r="H23" i="4"/>
  <c r="P35" i="4"/>
  <c r="P38" i="4"/>
  <c r="M33" i="4"/>
  <c r="P34" i="4"/>
  <c r="P39" i="4" s="1"/>
  <c r="F40" i="4"/>
  <c r="D42" i="4"/>
  <c r="F41" i="4"/>
  <c r="P23" i="4"/>
  <c r="E42" i="4"/>
  <c r="F39" i="4" s="1"/>
  <c r="C40" i="4"/>
  <c r="L34" i="4"/>
  <c r="K21" i="4"/>
  <c r="F33" i="4"/>
  <c r="O39" i="4"/>
  <c r="K14" i="4"/>
  <c r="K22" i="4"/>
  <c r="I23" i="4"/>
  <c r="N34" i="4" s="1"/>
  <c r="N39" i="4" s="1"/>
  <c r="C33" i="4"/>
  <c r="C42" i="4" s="1"/>
  <c r="K23" i="4" l="1"/>
  <c r="L39" i="4"/>
  <c r="F42" i="4"/>
  <c r="M35" i="4" l="1"/>
  <c r="M38" i="4"/>
  <c r="M34" i="4"/>
  <c r="M39" i="4" s="1"/>
  <c r="D47" i="1"/>
  <c r="L45" i="1"/>
  <c r="C45" i="1"/>
  <c r="C47" i="1"/>
  <c r="C39" i="1"/>
  <c r="E46" i="1"/>
  <c r="D46" i="1"/>
  <c r="E45" i="1"/>
  <c r="D45" i="1"/>
  <c r="P22" i="1"/>
  <c r="P23" i="1"/>
  <c r="P21" i="1"/>
  <c r="K21" i="1"/>
  <c r="K22" i="1"/>
  <c r="K23" i="1"/>
  <c r="K14" i="1"/>
  <c r="O23" i="1" l="1"/>
  <c r="N23" i="1"/>
  <c r="L23" i="1"/>
  <c r="I23" i="1"/>
  <c r="J23" i="1"/>
  <c r="M23" i="1" l="1"/>
  <c r="G23" i="1"/>
  <c r="H17" i="1" l="1"/>
  <c r="H18" i="1"/>
  <c r="H23" i="1"/>
  <c r="H15" i="1"/>
  <c r="H20" i="1"/>
  <c r="H14" i="1"/>
  <c r="H16" i="1"/>
  <c r="H21" i="1"/>
  <c r="B47" i="1"/>
  <c r="E47" i="1"/>
  <c r="M45" i="1"/>
  <c r="J45" i="1"/>
  <c r="F46" i="1" l="1"/>
  <c r="F45" i="1"/>
  <c r="F39" i="1"/>
  <c r="K41" i="1"/>
  <c r="K40" i="1"/>
  <c r="N41" i="1"/>
  <c r="N40" i="1"/>
  <c r="K45" i="1" l="1"/>
  <c r="N45" i="1"/>
  <c r="F47" i="1"/>
</calcChain>
</file>

<file path=xl/sharedStrings.xml><?xml version="1.0" encoding="utf-8"?>
<sst xmlns="http://schemas.openxmlformats.org/spreadsheetml/2006/main" count="356" uniqueCount="64">
  <si>
    <t>Oberts</t>
  </si>
  <si>
    <t>Restringits</t>
  </si>
  <si>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</si>
  <si>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</si>
  <si>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</si>
  <si>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</si>
  <si>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</si>
  <si>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</si>
  <si>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</si>
  <si>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</si>
  <si>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</si>
  <si>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 xml:space="preserve">Menors </t>
  </si>
  <si>
    <t>Procediment d'adjudicació</t>
  </si>
  <si>
    <t>* Menors derivats autorització genèrica de despesa</t>
  </si>
  <si>
    <t>* Els lots es comptabilitzen com a contractes independents.</t>
  </si>
  <si>
    <t>----</t>
  </si>
  <si>
    <r>
      <t xml:space="preserve">PRIMER TRIMESTRE:     </t>
    </r>
    <r>
      <rPr>
        <b/>
        <i/>
        <sz val="12"/>
        <color theme="1"/>
        <rFont val="Arial"/>
        <family val="2"/>
      </rPr>
      <t>1 de gener a 31 de març de 2018</t>
    </r>
  </si>
  <si>
    <t>CONTRACTACIÓ  TRIMESTRAL</t>
  </si>
  <si>
    <t>Licitacions amb negociació</t>
  </si>
  <si>
    <t xml:space="preserve">% total Preu </t>
  </si>
  <si>
    <t>Privats Administració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</si>
  <si>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</si>
  <si>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</si>
  <si>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</si>
  <si>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</si>
  <si>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</si>
  <si>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</si>
  <si>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t>Basats en acords marc</t>
  </si>
  <si>
    <t>Gestió Serveis Públics/Concessions de Serveis</t>
  </si>
  <si>
    <r>
      <rPr>
        <b/>
        <sz val="10"/>
        <color theme="5" tint="-0.249977111117893"/>
        <rFont val="Arial"/>
        <family val="2"/>
      </rPr>
      <t xml:space="preserve"> </t>
    </r>
    <r>
      <rPr>
        <b/>
        <sz val="10"/>
        <rFont val="Arial"/>
        <family val="2"/>
      </rPr>
      <t xml:space="preserve">* La informació sobre el nombre de contractes menors derivats d'una autorització genèrica de despesa, es publicarà un cop finalitzat l'any corresponent, tal  i com preveu la base vint-i-setena, punt 1 apartat e) de les bases d'execució 2018 de l'Ajuntament de Barcelona. </t>
    </r>
    <r>
      <rPr>
        <b/>
        <sz val="10"/>
        <color theme="8" tint="-0.249977111117893"/>
        <rFont val="Arial"/>
        <family val="2"/>
      </rPr>
      <t>http://ajuntament.barcelona.cat/pressupostos2018/docs/Llibre-Verd-projecte-Pressupost-2018.pdf</t>
    </r>
    <r>
      <rPr>
        <b/>
        <sz val="10"/>
        <color theme="5" tint="-0.249977111117893"/>
        <rFont val="Arial"/>
        <family val="2"/>
      </rPr>
      <t xml:space="preserve">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</si>
  <si>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Preu net   </t>
    </r>
    <r>
      <rPr>
        <b/>
        <i/>
        <sz val="9"/>
        <color theme="1"/>
        <rFont val="Arial"/>
        <family val="2"/>
      </rPr>
      <t>(sense iva)</t>
    </r>
  </si>
  <si>
    <r>
      <t xml:space="preserve">Total preu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</si>
  <si>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</si>
  <si>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</si>
  <si>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</si>
  <si>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</si>
  <si>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Gestió Serveis Públics/Concessions Serveis</t>
  </si>
  <si>
    <t>* No s'indiquen els contractes patrimonials (lloguer oficines, places aparcaments, etc.), ni IBIS, ni tributs, , etc.</t>
  </si>
  <si>
    <t>ENS:    IMEB</t>
  </si>
  <si>
    <t xml:space="preserve">SEGON TRIMESTRE:     </t>
  </si>
  <si>
    <t>1 d'abril a 30 de juny de 2018</t>
  </si>
  <si>
    <t xml:space="preserve">ENS:    </t>
  </si>
  <si>
    <t>INSTITUT MUNICIPAL D'EDUCACIÓ DE BARCELONA</t>
  </si>
  <si>
    <t>Concessions de Serveis</t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</si>
  <si>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</si>
  <si>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</si>
  <si>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</si>
  <si>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</si>
  <si>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</si>
  <si>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Negociat sense publicitat</t>
  </si>
  <si>
    <t>Basat en acord marc</t>
  </si>
  <si>
    <t>Menor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</si>
  <si>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</si>
  <si>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publicarà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Trimestralment, però, s'informarà de la despesa efectuada. 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</si>
  <si>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</si>
  <si>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</si>
  <si>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</si>
  <si>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% total import</t>
  </si>
  <si>
    <t>* Menors derivats Autorització Genèrica de despesa</t>
  </si>
  <si>
    <t xml:space="preserve">TERCER TRIMESTRE:     </t>
  </si>
  <si>
    <t>1 de juliol a 30 de setembre de 2018</t>
  </si>
  <si>
    <t>IMEB</t>
  </si>
  <si>
    <t xml:space="preserve">QUART TRIMESTRE:     </t>
  </si>
  <si>
    <t>1 d'octubre a 31 de desembre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</si>
</sst>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6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5" tint="-0.249977111117893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8" tint="-0.249977111117893"/>
      <name val="Arial"/>
      <family val="2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23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2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0" xfId="0" applyFont="1"/>
    <xf numFmtId="4" fontId="4" fillId="0" borderId="1" xfId="0" applyNumberFormat="1" applyFont="1" applyFill="1" applyBorder="1" applyAlignment="1">
      <alignment horizontal="right"/>
    </xf>
    <xf numFmtId="4" fontId="4" fillId="0" borderId="1" xfId="0" quotePrefix="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ont="1" applyFill="1"/>
    <xf numFmtId="3" fontId="4" fillId="0" borderId="4" xfId="0" applyNumberFormat="1" applyFont="1" applyBorder="1" applyAlignment="1">
      <alignment horizontal="center" vertical="center"/>
    </xf>
    <xf numFmtId="3" fontId="4" fillId="0" borderId="4" xfId="0" quotePrefix="1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4" xfId="0" quotePrefix="1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2" borderId="0" xfId="0" applyFill="1" applyAlignment="1">
      <alignment wrapText="1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2" fillId="2" borderId="0" xfId="0" applyFont="1" applyFill="1" applyAlignment="1"/>
    <xf numFmtId="4" fontId="4" fillId="0" borderId="7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/>
    </xf>
    <xf numFmtId="4" fontId="4" fillId="0" borderId="2" xfId="0" quotePrefix="1" applyNumberFormat="1" applyFont="1" applyFill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horizontal="center" vertical="center" wrapText="1"/>
    </xf>
    <xf numFmtId="0" fontId="12" fillId="0" borderId="10" xfId="0" quotePrefix="1" applyFont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10" fontId="10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0" fontId="12" fillId="0" borderId="24" xfId="1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12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4" fontId="9" fillId="2" borderId="0" xfId="0" applyNumberFormat="1" applyFont="1" applyFill="1" applyBorder="1" applyAlignment="1">
      <alignment horizont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2" fillId="0" borderId="8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3" fontId="4" fillId="0" borderId="12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10" fontId="10" fillId="0" borderId="2" xfId="1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/>
    <xf numFmtId="4" fontId="4" fillId="0" borderId="5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4" fontId="3" fillId="0" borderId="24" xfId="1" applyNumberFormat="1" applyFont="1" applyBorder="1" applyAlignment="1">
      <alignment horizontal="right" vertical="center"/>
    </xf>
    <xf numFmtId="10" fontId="12" fillId="0" borderId="1" xfId="1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horizontal="right" vertical="center"/>
    </xf>
    <xf numFmtId="4" fontId="4" fillId="0" borderId="1" xfId="1" applyNumberFormat="1" applyFont="1" applyBorder="1" applyAlignment="1">
      <alignment horizontal="center" vertical="center"/>
    </xf>
    <xf numFmtId="4" fontId="3" fillId="0" borderId="29" xfId="1" applyNumberFormat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" fontId="12" fillId="0" borderId="1" xfId="1" applyNumberFormat="1" applyFont="1" applyBorder="1" applyAlignment="1">
      <alignment horizontal="right" vertical="center"/>
    </xf>
    <xf numFmtId="0" fontId="12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0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18" fillId="0" borderId="33" xfId="0" applyFont="1" applyBorder="1" applyAlignment="1">
      <alignment horizontal="center" vertical="center"/>
    </xf>
    <xf numFmtId="0" fontId="12" fillId="0" borderId="34" xfId="0" quotePrefix="1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2" fillId="0" borderId="35" xfId="0" quotePrefix="1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12" fillId="0" borderId="40" xfId="0" quotePrefix="1" applyFont="1" applyBorder="1" applyAlignment="1">
      <alignment horizontal="center" vertical="center" wrapText="1"/>
    </xf>
    <xf numFmtId="0" fontId="4" fillId="2" borderId="41" xfId="0" applyFont="1" applyFill="1" applyBorder="1" applyAlignment="1">
      <alignment vertical="center"/>
    </xf>
    <xf numFmtId="3" fontId="4" fillId="0" borderId="42" xfId="0" applyNumberFormat="1" applyFont="1" applyBorder="1" applyAlignment="1" applyProtection="1">
      <alignment horizontal="center" vertical="center"/>
      <protection locked="0"/>
    </xf>
    <xf numFmtId="10" fontId="4" fillId="0" borderId="1" xfId="1" applyNumberFormat="1" applyFont="1" applyBorder="1" applyAlignment="1" applyProtection="1">
      <alignment horizontal="center" vertical="center"/>
    </xf>
    <xf numFmtId="165" fontId="4" fillId="0" borderId="7" xfId="0" applyNumberFormat="1" applyFont="1" applyBorder="1" applyAlignment="1" applyProtection="1">
      <alignment horizontal="right" vertical="center"/>
      <protection locked="0"/>
    </xf>
    <xf numFmtId="165" fontId="4" fillId="0" borderId="5" xfId="0" applyNumberFormat="1" applyFont="1" applyFill="1" applyBorder="1" applyAlignment="1" applyProtection="1">
      <alignment horizontal="right" vertical="center"/>
      <protection locked="0"/>
    </xf>
    <xf numFmtId="10" fontId="4" fillId="0" borderId="10" xfId="0" applyNumberFormat="1" applyFont="1" applyBorder="1" applyAlignment="1" applyProtection="1">
      <alignment horizontal="center" vertical="center"/>
    </xf>
    <xf numFmtId="0" fontId="4" fillId="2" borderId="43" xfId="0" applyFont="1" applyFill="1" applyBorder="1" applyAlignment="1">
      <alignment vertical="center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quotePrefix="1" applyNumberFormat="1" applyFont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3" fontId="3" fillId="0" borderId="45" xfId="0" applyNumberFormat="1" applyFont="1" applyBorder="1" applyAlignment="1">
      <alignment horizontal="center" vertical="center"/>
    </xf>
    <xf numFmtId="10" fontId="3" fillId="0" borderId="24" xfId="1" applyNumberFormat="1" applyFont="1" applyBorder="1" applyAlignment="1">
      <alignment horizontal="center" vertical="center"/>
    </xf>
    <xf numFmtId="165" fontId="3" fillId="0" borderId="46" xfId="0" applyNumberFormat="1" applyFont="1" applyBorder="1" applyAlignment="1">
      <alignment horizontal="right" vertical="center"/>
    </xf>
    <xf numFmtId="10" fontId="3" fillId="0" borderId="47" xfId="0" applyNumberFormat="1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12" fillId="0" borderId="33" xfId="0" applyFont="1" applyBorder="1" applyAlignment="1">
      <alignment horizontal="center" vertical="center" wrapText="1"/>
    </xf>
    <xf numFmtId="0" fontId="18" fillId="0" borderId="35" xfId="0" quotePrefix="1" applyFont="1" applyBorder="1" applyAlignment="1">
      <alignment horizontal="center" vertical="center" wrapText="1"/>
    </xf>
    <xf numFmtId="3" fontId="4" fillId="0" borderId="42" xfId="0" applyNumberFormat="1" applyFont="1" applyBorder="1" applyAlignment="1" applyProtection="1">
      <alignment horizontal="center" vertical="center"/>
    </xf>
    <xf numFmtId="10" fontId="4" fillId="0" borderId="7" xfId="0" applyNumberFormat="1" applyFont="1" applyBorder="1" applyAlignment="1" applyProtection="1">
      <alignment horizontal="center" vertical="center"/>
    </xf>
    <xf numFmtId="165" fontId="4" fillId="0" borderId="7" xfId="0" applyNumberFormat="1" applyFont="1" applyBorder="1" applyAlignment="1" applyProtection="1">
      <alignment horizontal="right" vertical="center"/>
    </xf>
    <xf numFmtId="165" fontId="4" fillId="0" borderId="5" xfId="0" applyNumberFormat="1" applyFont="1" applyFill="1" applyBorder="1" applyAlignment="1" applyProtection="1">
      <alignment horizontal="right" vertical="center"/>
    </xf>
    <xf numFmtId="3" fontId="4" fillId="0" borderId="11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vertical="center"/>
    </xf>
    <xf numFmtId="10" fontId="4" fillId="0" borderId="10" xfId="1" applyNumberFormat="1" applyFont="1" applyBorder="1" applyAlignment="1">
      <alignment horizontal="center" vertical="center"/>
    </xf>
    <xf numFmtId="3" fontId="4" fillId="0" borderId="12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165" fontId="4" fillId="0" borderId="1" xfId="0" applyNumberFormat="1" applyFont="1" applyBorder="1" applyAlignment="1">
      <alignment vertical="center"/>
    </xf>
    <xf numFmtId="3" fontId="4" fillId="0" borderId="12" xfId="0" quotePrefix="1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165" fontId="3" fillId="0" borderId="24" xfId="0" applyNumberFormat="1" applyFont="1" applyBorder="1" applyAlignment="1">
      <alignment vertical="center"/>
    </xf>
    <xf numFmtId="165" fontId="3" fillId="0" borderId="48" xfId="1" applyNumberFormat="1" applyFont="1" applyBorder="1" applyAlignment="1">
      <alignment vertical="center"/>
    </xf>
    <xf numFmtId="10" fontId="3" fillId="0" borderId="49" xfId="1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3" fontId="3" fillId="0" borderId="45" xfId="0" applyNumberFormat="1" applyFont="1" applyBorder="1" applyAlignment="1" applyProtection="1">
      <alignment horizontal="center" vertical="center"/>
    </xf>
    <xf numFmtId="10" fontId="3" fillId="0" borderId="24" xfId="1" applyNumberFormat="1" applyFont="1" applyBorder="1" applyAlignment="1" applyProtection="1">
      <alignment horizontal="center" vertical="center"/>
    </xf>
    <xf numFmtId="165" fontId="3" fillId="0" borderId="46" xfId="0" applyNumberFormat="1" applyFont="1" applyBorder="1" applyAlignment="1" applyProtection="1">
      <alignment horizontal="right" vertical="center"/>
    </xf>
    <xf numFmtId="10" fontId="3" fillId="0" borderId="47" xfId="0" applyNumberFormat="1" applyFont="1" applyBorder="1" applyAlignment="1" applyProtection="1">
      <alignment horizontal="center" vertical="center"/>
    </xf>
    <xf numFmtId="0" fontId="0" fillId="2" borderId="0" xfId="0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4" fontId="4" fillId="0" borderId="2" xfId="0" applyNumberFormat="1" applyFont="1" applyFill="1" applyBorder="1" applyAlignment="1" applyProtection="1">
      <alignment horizontal="right" vertical="center"/>
      <protection locked="0"/>
    </xf>
    <xf numFmtId="0" fontId="4" fillId="2" borderId="1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5" fillId="3" borderId="25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3" fillId="5" borderId="36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1557337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514475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8"/>
  <sheetViews>
    <sheetView zoomScale="70" zoomScaleNormal="70" workbookViewId="0">
      <selection activeCell="D20" sqref="D20"/>
    </sheetView>
  </sheetViews>
  <sheetFormatPr defaultColWidth="9.125" defaultRowHeight="14.3" x14ac:dyDescent="0.25"/>
  <cols>
    <col min="1" max="1" width="30.25" customWidth="1"/>
    <col min="2" max="2" width="11.625" style="12" customWidth="1"/>
    <col min="3" max="3" width="12.75" customWidth="1"/>
    <col min="4" max="4" width="15.625" customWidth="1"/>
    <col min="5" max="5" width="16.375" customWidth="1"/>
    <col min="6" max="6" width="11.375" customWidth="1"/>
    <col min="7" max="7" width="10.875" customWidth="1"/>
    <col min="8" max="8" width="10.875" style="12" customWidth="1"/>
    <col min="9" max="9" width="17.25" customWidth="1"/>
    <col min="10" max="10" width="16.625" customWidth="1"/>
    <col min="11" max="11" width="11.375" customWidth="1"/>
    <col min="12" max="12" width="17.125" customWidth="1"/>
    <col min="13" max="13" width="17.625" customWidth="1"/>
    <col min="14" max="14" width="18.875" style="12" customWidth="1"/>
    <col min="15" max="15" width="19.75" customWidth="1"/>
    <col min="16" max="16" width="11.375" customWidth="1"/>
    <col min="17" max="18" width="14.375" customWidth="1"/>
    <col min="19" max="19" width="18.875" customWidth="1"/>
    <col min="20" max="20" width="19.625" customWidth="1"/>
    <col min="21" max="21" width="11.125" customWidth="1"/>
    <col min="22" max="22" width="15.625" customWidth="1"/>
    <col min="23" max="23" width="10" customWidth="1"/>
    <col min="24" max="24" width="14.375" customWidth="1"/>
    <col min="25" max="25" width="13.875" customWidth="1"/>
    <col min="26" max="26" width="9.75" customWidth="1"/>
    <col min="27" max="27" width="9.125" customWidth="1"/>
    <col min="28" max="28" width="12.375" customWidth="1"/>
    <col min="29" max="29" width="15.625" customWidth="1"/>
    <col min="30" max="30" width="18.875" customWidth="1"/>
    <col min="31" max="31" width="14.375" customWidth="1"/>
  </cols>
  <sheetData>
    <row r="1" spans="1:31" ht="14.95" x14ac:dyDescent="0.25">
      <c r="A1" s="1"/>
      <c r="B1" s="11"/>
      <c r="C1" s="1"/>
      <c r="D1" s="1"/>
      <c r="E1" s="1"/>
      <c r="F1" s="1"/>
      <c r="G1" s="1"/>
      <c r="H1" s="11"/>
      <c r="I1" s="1"/>
      <c r="J1" s="1"/>
      <c r="K1" s="1"/>
      <c r="L1" s="1"/>
      <c r="M1" s="1"/>
      <c r="P1" s="1"/>
      <c r="Q1" s="1"/>
      <c r="R1" s="1"/>
      <c r="V1" s="1"/>
      <c r="W1" s="1"/>
      <c r="X1" s="1"/>
      <c r="AC1" s="1"/>
      <c r="AD1" s="1"/>
      <c r="AE1" s="1"/>
    </row>
    <row r="2" spans="1:31" ht="14.95" x14ac:dyDescent="0.25">
      <c r="A2" s="1"/>
      <c r="B2" s="11"/>
      <c r="C2" s="1"/>
      <c r="D2" s="1"/>
      <c r="E2" s="1"/>
      <c r="F2" s="1"/>
      <c r="G2" s="1"/>
      <c r="H2" s="11"/>
      <c r="I2" s="1"/>
      <c r="J2" s="1"/>
      <c r="K2" s="1"/>
      <c r="L2" s="1"/>
      <c r="M2" s="1"/>
      <c r="P2" s="1"/>
      <c r="Q2" s="1"/>
      <c r="R2" s="1"/>
      <c r="V2" s="1"/>
      <c r="W2" s="1"/>
      <c r="X2" s="1"/>
      <c r="AC2" s="1"/>
      <c r="AD2" s="1"/>
      <c r="AE2" s="1"/>
    </row>
    <row r="3" spans="1:31" ht="14.95" x14ac:dyDescent="0.25">
      <c r="A3" s="1"/>
      <c r="B3" s="1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P3" s="1"/>
      <c r="Q3" s="1"/>
      <c r="R3" s="1"/>
      <c r="V3" s="1"/>
      <c r="W3" s="1"/>
      <c r="X3" s="1"/>
      <c r="AC3" s="1"/>
      <c r="AD3" s="1"/>
      <c r="AE3" s="1"/>
    </row>
    <row r="4" spans="1:31" s="1" customFormat="1" ht="14.95" x14ac:dyDescent="0.25">
      <c r="B4" s="11"/>
      <c r="H4" s="11"/>
      <c r="N4" s="11"/>
    </row>
    <row r="5" spans="1:31" s="1" customFormat="1" ht="14.95" x14ac:dyDescent="0.25">
      <c r="B5" s="11"/>
      <c r="H5" s="11"/>
      <c r="N5" s="11"/>
    </row>
    <row r="6" spans="1:31" s="1" customFormat="1" ht="30.75" customHeight="1" x14ac:dyDescent="0.25">
      <c r="A6" s="27" t="s">
        <v>17</v>
      </c>
      <c r="B6" s="11"/>
      <c r="H6" s="11"/>
      <c r="N6" s="11"/>
    </row>
    <row r="7" spans="1:31" s="1" customFormat="1" ht="6.8" customHeight="1" x14ac:dyDescent="0.25">
      <c r="A7" s="2"/>
      <c r="B7" s="11"/>
      <c r="H7" s="11"/>
      <c r="N7" s="11"/>
    </row>
    <row r="8" spans="1:31" s="1" customFormat="1" ht="24.8" customHeight="1" x14ac:dyDescent="0.3">
      <c r="A8" s="24" t="s">
        <v>16</v>
      </c>
      <c r="B8" s="25"/>
      <c r="C8" s="26"/>
      <c r="D8" s="26"/>
      <c r="E8" s="26"/>
      <c r="F8" s="26"/>
      <c r="G8" s="13"/>
      <c r="H8" s="11"/>
      <c r="J8" s="26"/>
      <c r="K8" s="26"/>
      <c r="L8" s="26"/>
      <c r="N8" s="11"/>
      <c r="P8" s="26"/>
      <c r="Q8" s="26"/>
      <c r="R8" s="26"/>
      <c r="V8" s="26"/>
      <c r="W8" s="26"/>
      <c r="X8" s="26"/>
      <c r="AC8" s="26"/>
      <c r="AD8" s="26"/>
      <c r="AE8" s="26"/>
    </row>
    <row r="9" spans="1:31" s="1" customFormat="1" ht="34.5" customHeight="1" x14ac:dyDescent="0.25">
      <c r="A9" s="196" t="s">
        <v>38</v>
      </c>
      <c r="B9" s="196"/>
      <c r="C9" s="196"/>
      <c r="D9" s="196"/>
      <c r="E9" s="196"/>
      <c r="F9" s="39"/>
      <c r="H9" s="11"/>
      <c r="L9" s="39"/>
      <c r="N9" s="11"/>
      <c r="R9" s="39"/>
      <c r="X9" s="39"/>
      <c r="AE9" s="39"/>
    </row>
    <row r="10" spans="1:31" ht="16.5" customHeight="1" x14ac:dyDescent="0.25">
      <c r="A10" s="1"/>
      <c r="B10" s="11"/>
      <c r="C10" s="1"/>
      <c r="D10" s="1"/>
      <c r="E10" s="1"/>
      <c r="F10" s="1"/>
      <c r="G10" s="1"/>
      <c r="H10" s="11"/>
      <c r="I10" s="1"/>
      <c r="J10" s="1"/>
      <c r="K10" s="1"/>
      <c r="L10" s="1"/>
      <c r="M10" s="1"/>
      <c r="P10" s="1"/>
      <c r="Q10" s="1"/>
      <c r="R10" s="1"/>
      <c r="V10" s="1"/>
      <c r="W10" s="1"/>
      <c r="X10" s="1"/>
      <c r="AC10" s="1"/>
      <c r="AD10" s="1"/>
      <c r="AE10" s="1"/>
    </row>
    <row r="11" spans="1:31" ht="39.1" customHeight="1" x14ac:dyDescent="0.25">
      <c r="A11" s="3"/>
      <c r="B11" s="200" t="s">
        <v>8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</row>
    <row r="12" spans="1:31" ht="30.1" customHeight="1" x14ac:dyDescent="0.25">
      <c r="A12" s="197" t="s">
        <v>12</v>
      </c>
      <c r="B12" s="201" t="s">
        <v>5</v>
      </c>
      <c r="C12" s="202"/>
      <c r="D12" s="202"/>
      <c r="E12" s="202"/>
      <c r="F12" s="203"/>
      <c r="G12" s="204" t="s">
        <v>3</v>
      </c>
      <c r="H12" s="205"/>
      <c r="I12" s="205"/>
      <c r="J12" s="205"/>
      <c r="K12" s="206"/>
      <c r="L12" s="212" t="s">
        <v>4</v>
      </c>
      <c r="M12" s="213"/>
      <c r="N12" s="213"/>
      <c r="O12" s="213"/>
      <c r="P12" s="74"/>
      <c r="Q12" s="207" t="s">
        <v>28</v>
      </c>
      <c r="R12" s="208"/>
      <c r="S12" s="208"/>
      <c r="T12" s="208"/>
      <c r="U12" s="209"/>
      <c r="V12" s="210" t="s">
        <v>6</v>
      </c>
      <c r="W12" s="210"/>
      <c r="X12" s="210"/>
      <c r="Y12" s="210"/>
      <c r="Z12" s="210"/>
      <c r="AA12" s="211" t="s">
        <v>20</v>
      </c>
      <c r="AB12" s="211"/>
      <c r="AC12" s="211"/>
      <c r="AD12" s="211"/>
      <c r="AE12" s="211"/>
    </row>
    <row r="13" spans="1:31" ht="39.1" customHeight="1" x14ac:dyDescent="0.25">
      <c r="A13" s="198"/>
      <c r="B13" s="76" t="s">
        <v>9</v>
      </c>
      <c r="C13" s="75" t="s">
        <v>10</v>
      </c>
      <c r="D13" s="77" t="s">
        <v>30</v>
      </c>
      <c r="E13" s="78" t="s">
        <v>31</v>
      </c>
      <c r="F13" s="79" t="s">
        <v>19</v>
      </c>
      <c r="G13" s="76" t="s">
        <v>9</v>
      </c>
      <c r="H13" s="75" t="s">
        <v>10</v>
      </c>
      <c r="I13" s="77" t="s">
        <v>30</v>
      </c>
      <c r="J13" s="78" t="s">
        <v>31</v>
      </c>
      <c r="K13" s="79" t="s">
        <v>19</v>
      </c>
      <c r="L13" s="76" t="s">
        <v>9</v>
      </c>
      <c r="M13" s="75" t="s">
        <v>10</v>
      </c>
      <c r="N13" s="77" t="s">
        <v>32</v>
      </c>
      <c r="O13" s="78" t="s">
        <v>33</v>
      </c>
      <c r="P13" s="79" t="s">
        <v>19</v>
      </c>
      <c r="Q13" s="76" t="s">
        <v>9</v>
      </c>
      <c r="R13" s="75" t="s">
        <v>10</v>
      </c>
      <c r="S13" s="77" t="s">
        <v>34</v>
      </c>
      <c r="T13" s="78" t="s">
        <v>35</v>
      </c>
      <c r="U13" s="79" t="s">
        <v>19</v>
      </c>
      <c r="V13" s="76" t="s">
        <v>9</v>
      </c>
      <c r="W13" s="75" t="s">
        <v>10</v>
      </c>
      <c r="X13" s="77" t="s">
        <v>34</v>
      </c>
      <c r="Y13" s="78" t="s">
        <v>35</v>
      </c>
      <c r="Z13" s="79" t="s">
        <v>19</v>
      </c>
      <c r="AA13" s="76" t="s">
        <v>9</v>
      </c>
      <c r="AB13" s="75" t="s">
        <v>10</v>
      </c>
      <c r="AC13" s="77" t="s">
        <v>34</v>
      </c>
      <c r="AD13" s="78" t="s">
        <v>35</v>
      </c>
      <c r="AE13" s="79" t="s">
        <v>19</v>
      </c>
    </row>
    <row r="14" spans="1:31" s="32" customFormat="1" ht="36" customHeight="1" x14ac:dyDescent="0.25">
      <c r="A14" s="63" t="s">
        <v>0</v>
      </c>
      <c r="B14" s="14"/>
      <c r="C14" s="28"/>
      <c r="D14" s="28"/>
      <c r="E14" s="41"/>
      <c r="F14" s="30"/>
      <c r="G14" s="14">
        <v>2</v>
      </c>
      <c r="H14" s="91">
        <f>+G14/$G$23*100</f>
        <v>6.0606060606060606</v>
      </c>
      <c r="I14" s="41">
        <v>69040.100000000006</v>
      </c>
      <c r="J14" s="41">
        <v>83538.59</v>
      </c>
      <c r="K14" s="92">
        <f>+J14/$J$23*100</f>
        <v>44.753258809024636</v>
      </c>
      <c r="L14" s="14"/>
      <c r="M14" s="28"/>
      <c r="N14" s="28"/>
      <c r="O14" s="41"/>
      <c r="P14" s="30"/>
      <c r="Q14" s="31"/>
      <c r="R14" s="28"/>
      <c r="S14" s="28"/>
      <c r="T14" s="29"/>
      <c r="U14" s="31"/>
      <c r="V14" s="28"/>
      <c r="W14" s="28"/>
      <c r="X14" s="29"/>
      <c r="Y14" s="30"/>
      <c r="Z14" s="31"/>
      <c r="AA14" s="28"/>
      <c r="AB14" s="28"/>
      <c r="AC14" s="29"/>
      <c r="AD14" s="28"/>
      <c r="AE14" s="80"/>
    </row>
    <row r="15" spans="1:31" s="32" customFormat="1" ht="30.1" customHeight="1" x14ac:dyDescent="0.25">
      <c r="A15" s="64" t="s">
        <v>25</v>
      </c>
      <c r="B15" s="14"/>
      <c r="C15" s="28"/>
      <c r="D15" s="28"/>
      <c r="E15" s="41"/>
      <c r="F15" s="30"/>
      <c r="G15" s="14"/>
      <c r="H15" s="91">
        <f>+G15/$G$23*100</f>
        <v>0</v>
      </c>
      <c r="I15" s="28"/>
      <c r="J15" s="41"/>
      <c r="K15" s="92"/>
      <c r="L15" s="14"/>
      <c r="M15" s="28"/>
      <c r="N15" s="28"/>
      <c r="O15" s="41"/>
      <c r="P15" s="30"/>
      <c r="Q15" s="31"/>
      <c r="R15" s="28"/>
      <c r="S15" s="28"/>
      <c r="T15" s="29"/>
      <c r="U15" s="31"/>
      <c r="V15" s="28"/>
      <c r="W15" s="28"/>
      <c r="X15" s="29"/>
      <c r="Y15" s="30"/>
      <c r="Z15" s="31"/>
      <c r="AA15" s="28"/>
      <c r="AB15" s="28"/>
      <c r="AC15" s="29"/>
      <c r="AD15" s="28"/>
      <c r="AE15" s="80"/>
    </row>
    <row r="16" spans="1:31" s="32" customFormat="1" ht="30.1" customHeight="1" x14ac:dyDescent="0.25">
      <c r="A16" s="64" t="s">
        <v>26</v>
      </c>
      <c r="B16" s="14"/>
      <c r="C16" s="28"/>
      <c r="D16" s="28"/>
      <c r="E16" s="41"/>
      <c r="F16" s="30"/>
      <c r="G16" s="14"/>
      <c r="H16" s="91">
        <f>+G16/$G$23*100</f>
        <v>0</v>
      </c>
      <c r="I16" s="28"/>
      <c r="J16" s="41"/>
      <c r="K16" s="92"/>
      <c r="L16" s="14"/>
      <c r="M16" s="28"/>
      <c r="N16" s="28"/>
      <c r="O16" s="41"/>
      <c r="P16" s="30"/>
      <c r="Q16" s="31"/>
      <c r="R16" s="28"/>
      <c r="S16" s="28"/>
      <c r="T16" s="29"/>
      <c r="U16" s="31"/>
      <c r="V16" s="28"/>
      <c r="W16" s="28"/>
      <c r="X16" s="29"/>
      <c r="Y16" s="30"/>
      <c r="Z16" s="31"/>
      <c r="AA16" s="28"/>
      <c r="AB16" s="28"/>
      <c r="AC16" s="29"/>
      <c r="AD16" s="28"/>
      <c r="AE16" s="80"/>
    </row>
    <row r="17" spans="1:31" s="6" customFormat="1" ht="30.1" customHeight="1" x14ac:dyDescent="0.2">
      <c r="A17" s="64" t="s">
        <v>1</v>
      </c>
      <c r="B17" s="14"/>
      <c r="C17" s="4"/>
      <c r="D17" s="4"/>
      <c r="E17" s="42"/>
      <c r="F17" s="16"/>
      <c r="G17" s="14"/>
      <c r="H17" s="91">
        <f>+G17/$G$23*100</f>
        <v>0</v>
      </c>
      <c r="I17" s="4"/>
      <c r="J17" s="42"/>
      <c r="K17" s="92"/>
      <c r="L17" s="14"/>
      <c r="M17" s="4"/>
      <c r="N17" s="4"/>
      <c r="O17" s="42"/>
      <c r="P17" s="16"/>
      <c r="Q17" s="17"/>
      <c r="R17" s="4"/>
      <c r="S17" s="4"/>
      <c r="T17" s="7"/>
      <c r="U17" s="17"/>
      <c r="V17" s="4"/>
      <c r="W17" s="4"/>
      <c r="X17" s="7"/>
      <c r="Y17" s="16"/>
      <c r="Z17" s="17"/>
      <c r="AA17" s="4"/>
      <c r="AB17" s="4"/>
      <c r="AC17" s="7"/>
      <c r="AD17" s="4"/>
      <c r="AE17" s="81"/>
    </row>
    <row r="18" spans="1:31" s="6" customFormat="1" ht="30.1" customHeight="1" x14ac:dyDescent="0.2">
      <c r="A18" s="63" t="s">
        <v>18</v>
      </c>
      <c r="B18" s="15"/>
      <c r="C18" s="4"/>
      <c r="D18" s="4"/>
      <c r="E18" s="43"/>
      <c r="F18" s="16"/>
      <c r="G18" s="15"/>
      <c r="H18" s="91">
        <f>+G18/$G$23*100</f>
        <v>0</v>
      </c>
      <c r="I18" s="4"/>
      <c r="J18" s="43"/>
      <c r="K18" s="92"/>
      <c r="L18" s="15"/>
      <c r="M18" s="4"/>
      <c r="N18" s="4"/>
      <c r="O18" s="43"/>
      <c r="P18" s="16"/>
      <c r="Q18" s="18"/>
      <c r="R18" s="4"/>
      <c r="S18" s="4"/>
      <c r="T18" s="8"/>
      <c r="U18" s="18"/>
      <c r="V18" s="4"/>
      <c r="W18" s="4"/>
      <c r="X18" s="8"/>
      <c r="Y18" s="16"/>
      <c r="Z18" s="18"/>
      <c r="AA18" s="4"/>
      <c r="AB18" s="4"/>
      <c r="AC18" s="8"/>
      <c r="AD18" s="4"/>
      <c r="AE18" s="81"/>
    </row>
    <row r="19" spans="1:31" s="6" customFormat="1" ht="30.1" customHeight="1" x14ac:dyDescent="0.2">
      <c r="A19" s="65" t="s">
        <v>49</v>
      </c>
      <c r="B19" s="15"/>
      <c r="C19" s="4"/>
      <c r="D19" s="4"/>
      <c r="E19" s="43"/>
      <c r="F19" s="16"/>
      <c r="G19" s="15"/>
      <c r="H19" s="91"/>
      <c r="I19" s="4"/>
      <c r="J19" s="43"/>
      <c r="K19" s="92"/>
      <c r="L19" s="15"/>
      <c r="M19" s="4"/>
      <c r="N19" s="4"/>
      <c r="O19" s="43"/>
      <c r="P19" s="16"/>
      <c r="Q19" s="18"/>
      <c r="R19" s="4"/>
      <c r="S19" s="4"/>
      <c r="T19" s="8"/>
      <c r="U19" s="18"/>
      <c r="V19" s="4"/>
      <c r="W19" s="4"/>
      <c r="X19" s="8"/>
      <c r="Y19" s="16"/>
      <c r="Z19" s="18"/>
      <c r="AA19" s="4"/>
      <c r="AB19" s="4"/>
      <c r="AC19" s="8"/>
      <c r="AD19" s="4"/>
      <c r="AE19" s="81"/>
    </row>
    <row r="20" spans="1:31" s="6" customFormat="1" ht="30.1" customHeight="1" x14ac:dyDescent="0.2">
      <c r="A20" s="65" t="s">
        <v>27</v>
      </c>
      <c r="B20" s="14"/>
      <c r="C20" s="4"/>
      <c r="D20" s="4"/>
      <c r="E20" s="44"/>
      <c r="F20" s="16"/>
      <c r="G20" s="14"/>
      <c r="H20" s="91">
        <f>+G20/$G$23*100</f>
        <v>0</v>
      </c>
      <c r="I20" s="4"/>
      <c r="J20" s="44"/>
      <c r="K20" s="92"/>
      <c r="L20" s="14"/>
      <c r="M20" s="4"/>
      <c r="N20" s="4"/>
      <c r="O20" s="44"/>
      <c r="P20" s="16"/>
      <c r="Q20" s="17"/>
      <c r="R20" s="4"/>
      <c r="S20" s="4"/>
      <c r="T20" s="5"/>
      <c r="U20" s="17"/>
      <c r="V20" s="4"/>
      <c r="W20" s="4"/>
      <c r="X20" s="5"/>
      <c r="Y20" s="16"/>
      <c r="Z20" s="17"/>
      <c r="AA20" s="4"/>
      <c r="AB20" s="4"/>
      <c r="AC20" s="5"/>
      <c r="AD20" s="4"/>
      <c r="AE20" s="81"/>
    </row>
    <row r="21" spans="1:31" s="32" customFormat="1" ht="39.9" customHeight="1" x14ac:dyDescent="0.25">
      <c r="A21" s="63" t="s">
        <v>11</v>
      </c>
      <c r="B21" s="14"/>
      <c r="C21" s="28"/>
      <c r="D21" s="28"/>
      <c r="E21" s="41"/>
      <c r="F21" s="30"/>
      <c r="G21" s="14">
        <v>31</v>
      </c>
      <c r="H21" s="91">
        <f>+G21/$G$23*100</f>
        <v>93.939393939393938</v>
      </c>
      <c r="I21" s="41">
        <v>84653.26</v>
      </c>
      <c r="J21" s="41">
        <v>100692.53000000003</v>
      </c>
      <c r="K21" s="92">
        <f t="shared" ref="K21:K23" si="0">+J21/$J$23*100</f>
        <v>53.942960435715747</v>
      </c>
      <c r="L21" s="14">
        <v>19</v>
      </c>
      <c r="M21" s="91">
        <v>100</v>
      </c>
      <c r="N21" s="41">
        <v>36838.409999999996</v>
      </c>
      <c r="O21" s="41">
        <v>43884.77</v>
      </c>
      <c r="P21" s="92">
        <f>+O21/$O$23*100</f>
        <v>94.656051731631379</v>
      </c>
      <c r="Q21" s="31"/>
      <c r="R21" s="28"/>
      <c r="S21" s="28"/>
      <c r="T21" s="29"/>
      <c r="U21" s="31"/>
      <c r="V21" s="28"/>
      <c r="W21" s="28"/>
      <c r="X21" s="29"/>
      <c r="Y21" s="30"/>
      <c r="Z21" s="31"/>
      <c r="AA21" s="28"/>
      <c r="AB21" s="28"/>
      <c r="AC21" s="29"/>
      <c r="AD21" s="28"/>
      <c r="AE21" s="80"/>
    </row>
    <row r="22" spans="1:31" s="6" customFormat="1" ht="39.9" customHeight="1" x14ac:dyDescent="0.2">
      <c r="A22" s="66" t="s">
        <v>13</v>
      </c>
      <c r="B22" s="62" t="s">
        <v>15</v>
      </c>
      <c r="C22" s="33" t="s">
        <v>15</v>
      </c>
      <c r="D22" s="33"/>
      <c r="E22" s="45"/>
      <c r="F22" s="34"/>
      <c r="G22" s="34" t="s">
        <v>15</v>
      </c>
      <c r="H22" s="34" t="s">
        <v>15</v>
      </c>
      <c r="I22" s="90">
        <v>2313.31</v>
      </c>
      <c r="J22" s="45">
        <v>2433.6999999999998</v>
      </c>
      <c r="K22" s="92">
        <f t="shared" si="0"/>
        <v>1.3037807552596143</v>
      </c>
      <c r="L22" s="34" t="s">
        <v>15</v>
      </c>
      <c r="M22" s="34" t="s">
        <v>15</v>
      </c>
      <c r="N22" s="90">
        <v>2170.94</v>
      </c>
      <c r="O22" s="90">
        <v>2477.58</v>
      </c>
      <c r="P22" s="92">
        <f t="shared" ref="P22:P23" si="1">+O22/$O$23*100</f>
        <v>5.3439482683686226</v>
      </c>
      <c r="Q22" s="35" t="s">
        <v>15</v>
      </c>
      <c r="R22" s="33" t="s">
        <v>15</v>
      </c>
      <c r="S22" s="33"/>
      <c r="T22" s="33" t="s">
        <v>15</v>
      </c>
      <c r="U22" s="35" t="s">
        <v>15</v>
      </c>
      <c r="V22" s="33" t="s">
        <v>15</v>
      </c>
      <c r="W22" s="33"/>
      <c r="X22" s="40"/>
      <c r="Y22" s="34" t="s">
        <v>15</v>
      </c>
      <c r="Z22" s="35" t="s">
        <v>15</v>
      </c>
      <c r="AA22" s="33" t="s">
        <v>15</v>
      </c>
      <c r="AB22" s="33"/>
      <c r="AC22" s="40"/>
      <c r="AD22" s="33"/>
      <c r="AE22" s="81"/>
    </row>
    <row r="23" spans="1:31" s="9" customFormat="1" ht="32.950000000000003" customHeight="1" x14ac:dyDescent="0.25">
      <c r="A23" s="67" t="s">
        <v>2</v>
      </c>
      <c r="B23" s="22"/>
      <c r="C23" s="19"/>
      <c r="D23" s="19"/>
      <c r="E23" s="46"/>
      <c r="F23" s="21"/>
      <c r="G23" s="22">
        <f t="shared" ref="G23:O23" si="2">SUM(G14:G22)</f>
        <v>33</v>
      </c>
      <c r="H23" s="91">
        <f>+G23/$G$23*100</f>
        <v>100</v>
      </c>
      <c r="I23" s="46">
        <f t="shared" si="2"/>
        <v>156006.66999999998</v>
      </c>
      <c r="J23" s="46">
        <f t="shared" si="2"/>
        <v>186664.82000000004</v>
      </c>
      <c r="K23" s="92">
        <f t="shared" si="0"/>
        <v>100</v>
      </c>
      <c r="L23" s="22">
        <f t="shared" si="2"/>
        <v>19</v>
      </c>
      <c r="M23" s="93">
        <f t="shared" si="2"/>
        <v>100</v>
      </c>
      <c r="N23" s="46">
        <f t="shared" si="2"/>
        <v>39009.35</v>
      </c>
      <c r="O23" s="46">
        <f t="shared" si="2"/>
        <v>46362.35</v>
      </c>
      <c r="P23" s="92">
        <f t="shared" si="1"/>
        <v>100</v>
      </c>
      <c r="Q23" s="23"/>
      <c r="R23" s="19"/>
      <c r="S23" s="19"/>
      <c r="T23" s="20"/>
      <c r="U23" s="23"/>
      <c r="V23" s="19"/>
      <c r="W23" s="19"/>
      <c r="X23" s="20"/>
      <c r="Y23" s="21"/>
      <c r="Z23" s="23"/>
      <c r="AA23" s="19"/>
      <c r="AB23" s="19"/>
      <c r="AC23" s="20"/>
      <c r="AD23" s="19"/>
      <c r="AE23" s="82"/>
    </row>
    <row r="24" spans="1:31" ht="18.7" customHeight="1" x14ac:dyDescent="0.25"/>
    <row r="25" spans="1:31" s="83" customFormat="1" ht="14.95" customHeight="1" x14ac:dyDescent="0.25">
      <c r="A25" s="199" t="s">
        <v>29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73"/>
      <c r="V25" s="73"/>
      <c r="W25" s="73"/>
      <c r="X25" s="73"/>
      <c r="AC25" s="73"/>
      <c r="AD25" s="73"/>
      <c r="AE25" s="73"/>
    </row>
    <row r="26" spans="1:31" s="83" customFormat="1" ht="22.6" customHeight="1" x14ac:dyDescent="0.2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73"/>
      <c r="V26" s="73"/>
      <c r="W26" s="73"/>
      <c r="X26" s="73"/>
      <c r="AC26" s="73"/>
      <c r="AD26" s="73"/>
      <c r="AE26" s="73"/>
    </row>
    <row r="27" spans="1:31" s="84" customFormat="1" ht="18.7" customHeight="1" x14ac:dyDescent="0.25">
      <c r="A27" s="189" t="s">
        <v>14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38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AC27" s="37"/>
      <c r="AD27" s="37"/>
      <c r="AE27" s="37"/>
    </row>
    <row r="28" spans="1:31" s="83" customFormat="1" ht="21.1" customHeight="1" x14ac:dyDescent="0.25">
      <c r="A28" s="189" t="s">
        <v>37</v>
      </c>
      <c r="B28" s="189"/>
      <c r="C28" s="189"/>
      <c r="D28" s="189"/>
      <c r="E28" s="189"/>
      <c r="F28" s="189"/>
      <c r="G28" s="189"/>
      <c r="H28" s="189"/>
      <c r="I28" s="70"/>
      <c r="J28" s="70"/>
      <c r="K28" s="70"/>
      <c r="L28" s="68"/>
      <c r="M28" s="38"/>
      <c r="N28" s="37"/>
      <c r="O28" s="37"/>
      <c r="P28" s="70"/>
      <c r="Q28" s="70"/>
      <c r="R28" s="68"/>
      <c r="S28" s="37"/>
      <c r="T28" s="37"/>
      <c r="U28" s="37"/>
      <c r="V28" s="73"/>
      <c r="W28" s="73"/>
      <c r="X28" s="73"/>
      <c r="AC28" s="73"/>
      <c r="AD28" s="73"/>
      <c r="AE28" s="73"/>
    </row>
    <row r="29" spans="1:31" s="84" customFormat="1" ht="18" customHeight="1" x14ac:dyDescent="0.25">
      <c r="A29" s="68"/>
      <c r="B29" s="68"/>
      <c r="C29" s="68"/>
      <c r="D29" s="68"/>
      <c r="E29" s="68"/>
      <c r="F29" s="68"/>
      <c r="G29" s="69"/>
      <c r="H29" s="69"/>
      <c r="I29" s="70"/>
      <c r="J29" s="70"/>
      <c r="K29" s="70"/>
      <c r="L29" s="68"/>
      <c r="M29" s="38"/>
      <c r="N29" s="37"/>
      <c r="O29" s="37"/>
      <c r="P29" s="70"/>
      <c r="Q29" s="70"/>
      <c r="R29" s="68"/>
      <c r="S29" s="37"/>
      <c r="T29" s="37"/>
      <c r="U29" s="37"/>
      <c r="V29" s="70"/>
      <c r="W29" s="70"/>
      <c r="X29" s="68"/>
      <c r="AC29" s="70"/>
      <c r="AD29" s="70"/>
      <c r="AE29" s="68"/>
    </row>
    <row r="30" spans="1:31" s="84" customFormat="1" ht="18" customHeight="1" x14ac:dyDescent="0.25">
      <c r="A30" s="68"/>
      <c r="B30" s="68"/>
      <c r="C30" s="68"/>
      <c r="D30" s="68"/>
      <c r="E30" s="68"/>
      <c r="F30" s="68"/>
      <c r="G30" s="69"/>
      <c r="H30" s="69"/>
      <c r="I30" s="70"/>
      <c r="J30" s="70"/>
      <c r="K30" s="70"/>
      <c r="L30" s="68"/>
      <c r="M30" s="38"/>
      <c r="N30" s="37"/>
      <c r="O30" s="37"/>
      <c r="P30" s="70"/>
      <c r="Q30" s="70"/>
      <c r="R30" s="68"/>
      <c r="S30" s="37"/>
      <c r="T30" s="37"/>
      <c r="U30" s="37"/>
      <c r="V30" s="70"/>
      <c r="W30" s="70"/>
      <c r="X30" s="68"/>
      <c r="AC30" s="70"/>
      <c r="AD30" s="70"/>
      <c r="AE30" s="68"/>
    </row>
    <row r="31" spans="1:31" s="36" customFormat="1" ht="18" customHeight="1" x14ac:dyDescent="0.25">
      <c r="A31" s="68"/>
      <c r="B31" s="68"/>
      <c r="C31" s="68"/>
      <c r="D31" s="68"/>
      <c r="E31" s="68"/>
      <c r="F31" s="68"/>
      <c r="G31" s="69"/>
      <c r="H31" s="69"/>
      <c r="I31" s="70"/>
      <c r="J31" s="70"/>
      <c r="K31" s="70"/>
      <c r="L31" s="68"/>
      <c r="M31" s="38"/>
      <c r="N31" s="37"/>
      <c r="O31" s="37"/>
      <c r="P31" s="70"/>
      <c r="Q31" s="70"/>
      <c r="R31" s="68"/>
      <c r="S31" s="37"/>
      <c r="T31" s="37"/>
      <c r="U31" s="37"/>
      <c r="V31" s="70"/>
      <c r="W31" s="70"/>
      <c r="X31" s="68"/>
      <c r="AC31" s="70"/>
      <c r="AD31" s="70"/>
      <c r="AE31" s="68"/>
    </row>
    <row r="32" spans="1:31" s="36" customFormat="1" ht="18" customHeight="1" x14ac:dyDescent="0.25">
      <c r="A32" s="68"/>
      <c r="B32" s="68"/>
      <c r="C32" s="68"/>
      <c r="D32" s="68"/>
      <c r="E32" s="68"/>
      <c r="F32" s="68"/>
      <c r="G32" s="69"/>
      <c r="H32" s="69"/>
      <c r="I32" s="70"/>
      <c r="J32" s="70"/>
      <c r="K32" s="70"/>
      <c r="L32" s="68"/>
      <c r="M32" s="38"/>
      <c r="N32" s="37"/>
      <c r="O32" s="37"/>
      <c r="P32" s="70"/>
      <c r="Q32" s="70"/>
      <c r="R32" s="68"/>
      <c r="S32" s="37"/>
      <c r="T32" s="37"/>
      <c r="U32" s="37"/>
      <c r="V32" s="70"/>
      <c r="W32" s="70"/>
      <c r="X32" s="68"/>
      <c r="AC32" s="70"/>
      <c r="AD32" s="70"/>
      <c r="AE32" s="68"/>
    </row>
    <row r="33" spans="1:33" s="1" customFormat="1" x14ac:dyDescent="0.25">
      <c r="B33" s="11"/>
      <c r="H33" s="11"/>
      <c r="N33" s="11"/>
    </row>
    <row r="34" spans="1:33" s="1" customFormat="1" x14ac:dyDescent="0.25">
      <c r="B34" s="11"/>
      <c r="H34" s="11"/>
      <c r="N34" s="11"/>
    </row>
    <row r="35" spans="1:33" s="1" customFormat="1" ht="14.95" thickBot="1" x14ac:dyDescent="0.3">
      <c r="B35" s="11"/>
      <c r="H35" s="11"/>
      <c r="N35" s="11"/>
    </row>
    <row r="36" spans="1:33" ht="14.95" customHeight="1" x14ac:dyDescent="0.25">
      <c r="A36" s="180" t="s">
        <v>12</v>
      </c>
      <c r="B36" s="190" t="s">
        <v>24</v>
      </c>
      <c r="C36" s="191"/>
      <c r="D36" s="191"/>
      <c r="E36" s="191"/>
      <c r="F36" s="192"/>
      <c r="G36" s="1"/>
      <c r="H36" s="183" t="s">
        <v>22</v>
      </c>
      <c r="I36" s="184"/>
      <c r="J36" s="190" t="s">
        <v>23</v>
      </c>
      <c r="K36" s="191"/>
      <c r="L36" s="191"/>
      <c r="M36" s="191"/>
      <c r="N36" s="19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3" ht="21.75" customHeight="1" thickBot="1" x14ac:dyDescent="0.3">
      <c r="A37" s="181"/>
      <c r="B37" s="193"/>
      <c r="C37" s="194"/>
      <c r="D37" s="194"/>
      <c r="E37" s="194"/>
      <c r="F37" s="195"/>
      <c r="G37" s="1"/>
      <c r="H37" s="185"/>
      <c r="I37" s="186"/>
      <c r="J37" s="193"/>
      <c r="K37" s="194"/>
      <c r="L37" s="194"/>
      <c r="M37" s="194"/>
      <c r="N37" s="19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3" ht="48.75" customHeight="1" thickBot="1" x14ac:dyDescent="0.3">
      <c r="A38" s="182"/>
      <c r="B38" s="61" t="s">
        <v>21</v>
      </c>
      <c r="C38" s="48" t="s">
        <v>10</v>
      </c>
      <c r="D38" s="94" t="s">
        <v>30</v>
      </c>
      <c r="E38" s="95" t="s">
        <v>31</v>
      </c>
      <c r="F38" s="49" t="s">
        <v>19</v>
      </c>
      <c r="G38" s="1"/>
      <c r="H38" s="187"/>
      <c r="I38" s="188"/>
      <c r="J38" s="47" t="s">
        <v>21</v>
      </c>
      <c r="K38" s="48" t="s">
        <v>10</v>
      </c>
      <c r="L38" s="94" t="s">
        <v>32</v>
      </c>
      <c r="M38" s="95" t="s">
        <v>33</v>
      </c>
      <c r="N38" s="49" t="s">
        <v>19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3" ht="38.25" customHeight="1" x14ac:dyDescent="0.25">
      <c r="A39" s="50" t="s">
        <v>0</v>
      </c>
      <c r="B39" s="51">
        <v>2</v>
      </c>
      <c r="C39" s="96">
        <f>+B39/$B$47*100</f>
        <v>3.8461538461538463</v>
      </c>
      <c r="D39" s="103">
        <v>69040.100000000006</v>
      </c>
      <c r="E39" s="104">
        <v>83538.59</v>
      </c>
      <c r="F39" s="52">
        <f>+E39/E47</f>
        <v>0.35849291737096578</v>
      </c>
      <c r="G39" s="89"/>
      <c r="H39" s="178" t="s">
        <v>5</v>
      </c>
      <c r="I39" s="179"/>
      <c r="J39" s="71"/>
      <c r="K39" s="52"/>
      <c r="L39" s="99"/>
      <c r="M39" s="87"/>
      <c r="N39" s="8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3" ht="28.55" customHeight="1" x14ac:dyDescent="0.25">
      <c r="A40" s="64" t="s">
        <v>25</v>
      </c>
      <c r="B40" s="51"/>
      <c r="C40" s="96"/>
      <c r="D40" s="105"/>
      <c r="E40" s="53"/>
      <c r="F40" s="52"/>
      <c r="G40" s="89"/>
      <c r="H40" s="174" t="s">
        <v>3</v>
      </c>
      <c r="I40" s="175"/>
      <c r="J40" s="71">
        <v>33</v>
      </c>
      <c r="K40" s="52">
        <f>+J40/J45</f>
        <v>0.63461538461538458</v>
      </c>
      <c r="L40" s="100">
        <v>156006.66999999998</v>
      </c>
      <c r="M40" s="99">
        <v>186664.82000000004</v>
      </c>
      <c r="N40" s="52">
        <f>+M40/M45</f>
        <v>0.80104315732796305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31.6" customHeight="1" x14ac:dyDescent="0.25">
      <c r="A41" s="64" t="s">
        <v>26</v>
      </c>
      <c r="B41" s="51"/>
      <c r="C41" s="96"/>
      <c r="D41" s="105"/>
      <c r="E41" s="53"/>
      <c r="F41" s="52"/>
      <c r="G41" s="89"/>
      <c r="H41" s="174" t="s">
        <v>4</v>
      </c>
      <c r="I41" s="175"/>
      <c r="J41" s="71">
        <v>19</v>
      </c>
      <c r="K41" s="52">
        <f>+J41/J45</f>
        <v>0.36538461538461536</v>
      </c>
      <c r="L41" s="100">
        <v>39009.35</v>
      </c>
      <c r="M41" s="99">
        <v>46362.35</v>
      </c>
      <c r="N41" s="52">
        <f>+M41/M45</f>
        <v>0.19895684267203687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33.799999999999997" customHeight="1" x14ac:dyDescent="0.25">
      <c r="A42" s="54" t="s">
        <v>1</v>
      </c>
      <c r="B42" s="51"/>
      <c r="C42" s="96"/>
      <c r="D42" s="105"/>
      <c r="E42" s="53"/>
      <c r="F42" s="52"/>
      <c r="G42" s="89"/>
      <c r="H42" s="174" t="s">
        <v>36</v>
      </c>
      <c r="I42" s="175"/>
      <c r="J42" s="71"/>
      <c r="K42" s="52"/>
      <c r="L42" s="101"/>
      <c r="M42" s="53"/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30.75" customHeight="1" x14ac:dyDescent="0.25">
      <c r="A43" s="10" t="s">
        <v>18</v>
      </c>
      <c r="B43" s="51"/>
      <c r="C43" s="96"/>
      <c r="D43" s="105"/>
      <c r="E43" s="53"/>
      <c r="F43" s="52"/>
      <c r="G43" s="89"/>
      <c r="H43" s="174" t="s">
        <v>6</v>
      </c>
      <c r="I43" s="175"/>
      <c r="J43" s="71"/>
      <c r="K43" s="52"/>
      <c r="L43" s="101"/>
      <c r="M43" s="53"/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32.950000000000003" customHeight="1" x14ac:dyDescent="0.25">
      <c r="A44" s="50" t="s">
        <v>27</v>
      </c>
      <c r="B44" s="51"/>
      <c r="C44" s="96"/>
      <c r="D44" s="105"/>
      <c r="E44" s="53"/>
      <c r="F44" s="52"/>
      <c r="G44" s="89"/>
      <c r="H44" s="174" t="s">
        <v>7</v>
      </c>
      <c r="I44" s="175"/>
      <c r="J44" s="71"/>
      <c r="K44" s="52"/>
      <c r="L44" s="101"/>
      <c r="M44" s="53"/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36" customHeight="1" thickBot="1" x14ac:dyDescent="0.3">
      <c r="A45" s="55" t="s">
        <v>11</v>
      </c>
      <c r="B45" s="85">
        <v>50</v>
      </c>
      <c r="C45" s="96">
        <f t="shared" ref="C45:C47" si="3">+B45/$B$47*100</f>
        <v>96.15384615384616</v>
      </c>
      <c r="D45" s="103">
        <f>+I21+N21</f>
        <v>121491.66999999998</v>
      </c>
      <c r="E45" s="104">
        <f>+J21+O21</f>
        <v>144577.30000000002</v>
      </c>
      <c r="F45" s="52">
        <f>+E45/E47</f>
        <v>0.62043108535369507</v>
      </c>
      <c r="G45" s="89"/>
      <c r="H45" s="176" t="s">
        <v>2</v>
      </c>
      <c r="I45" s="177"/>
      <c r="J45" s="72">
        <f>SUM(J40:J44)</f>
        <v>52</v>
      </c>
      <c r="K45" s="59">
        <f t="shared" ref="K45:N45" si="4">SUM(K40:K44)</f>
        <v>1</v>
      </c>
      <c r="L45" s="102">
        <f>SUM(L40:L44)</f>
        <v>195016.02</v>
      </c>
      <c r="M45" s="86">
        <f t="shared" si="4"/>
        <v>233027.17000000004</v>
      </c>
      <c r="N45" s="98">
        <f t="shared" si="4"/>
        <v>0.99999999999999989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" customFormat="1" ht="35.35" customHeight="1" x14ac:dyDescent="0.25">
      <c r="A46" s="56" t="s">
        <v>13</v>
      </c>
      <c r="B46" s="35"/>
      <c r="C46" s="96"/>
      <c r="D46" s="103">
        <f>+I22+N22</f>
        <v>4484.25</v>
      </c>
      <c r="E46" s="104">
        <f>+J22+O22</f>
        <v>4911.28</v>
      </c>
      <c r="F46" s="52">
        <f>+E46/E47</f>
        <v>2.1075997275339178E-2</v>
      </c>
      <c r="G46" s="89"/>
      <c r="I46" s="11"/>
      <c r="O46" s="11"/>
    </row>
    <row r="47" spans="1:33" s="1" customFormat="1" ht="37.549999999999997" customHeight="1" thickBot="1" x14ac:dyDescent="0.3">
      <c r="A47" s="57" t="s">
        <v>2</v>
      </c>
      <c r="B47" s="58">
        <f>SUM(B39:B46)</f>
        <v>52</v>
      </c>
      <c r="C47" s="96">
        <f t="shared" si="3"/>
        <v>100</v>
      </c>
      <c r="D47" s="97">
        <f>SUM(D39:D46)</f>
        <v>195016.02</v>
      </c>
      <c r="E47" s="60">
        <f>SUM(E39:E46)</f>
        <v>233027.17</v>
      </c>
      <c r="F47" s="98">
        <f>SUM(F39:F46)</f>
        <v>1</v>
      </c>
      <c r="G47" s="89"/>
      <c r="I47" s="11"/>
      <c r="O47" s="11"/>
    </row>
    <row r="48" spans="1:33" s="1" customFormat="1" x14ac:dyDescent="0.25">
      <c r="B48" s="11"/>
      <c r="H48" s="11"/>
      <c r="N48" s="11"/>
    </row>
    <row r="49" spans="2:14" s="1" customFormat="1" x14ac:dyDescent="0.25">
      <c r="B49" s="11"/>
      <c r="H49" s="11"/>
      <c r="N49" s="11"/>
    </row>
    <row r="50" spans="2:14" s="1" customFormat="1" x14ac:dyDescent="0.25">
      <c r="B50" s="11"/>
      <c r="H50" s="11"/>
      <c r="N50" s="11"/>
    </row>
    <row r="51" spans="2:14" s="1" customFormat="1" x14ac:dyDescent="0.25">
      <c r="B51" s="11"/>
      <c r="H51" s="11"/>
      <c r="N51" s="11"/>
    </row>
    <row r="52" spans="2:14" s="1" customFormat="1" x14ac:dyDescent="0.25">
      <c r="B52" s="11"/>
      <c r="H52" s="11"/>
      <c r="N52" s="11"/>
    </row>
    <row r="53" spans="2:14" s="1" customFormat="1" x14ac:dyDescent="0.25">
      <c r="B53" s="11"/>
      <c r="H53" s="11"/>
      <c r="N53" s="11"/>
    </row>
    <row r="54" spans="2:14" s="1" customFormat="1" x14ac:dyDescent="0.25">
      <c r="B54" s="11"/>
      <c r="H54" s="11"/>
      <c r="N54" s="11"/>
    </row>
    <row r="55" spans="2:14" s="1" customFormat="1" x14ac:dyDescent="0.25">
      <c r="B55" s="11"/>
      <c r="H55" s="11"/>
      <c r="N55" s="11"/>
    </row>
    <row r="56" spans="2:14" s="1" customFormat="1" x14ac:dyDescent="0.25">
      <c r="B56" s="11"/>
      <c r="H56" s="11"/>
      <c r="N56" s="11"/>
    </row>
    <row r="57" spans="2:14" s="1" customFormat="1" x14ac:dyDescent="0.25">
      <c r="B57" s="11"/>
      <c r="H57" s="11"/>
      <c r="N57" s="11"/>
    </row>
    <row r="58" spans="2:14" s="1" customFormat="1" x14ac:dyDescent="0.25">
      <c r="B58" s="11"/>
      <c r="H58" s="11"/>
      <c r="N58" s="11"/>
    </row>
    <row r="59" spans="2:14" s="1" customFormat="1" x14ac:dyDescent="0.25">
      <c r="B59" s="11"/>
      <c r="H59" s="11"/>
      <c r="N59" s="11"/>
    </row>
    <row r="60" spans="2:14" s="1" customFormat="1" x14ac:dyDescent="0.25">
      <c r="B60" s="11"/>
      <c r="H60" s="11"/>
      <c r="N60" s="11"/>
    </row>
    <row r="61" spans="2:14" s="1" customFormat="1" x14ac:dyDescent="0.25">
      <c r="B61" s="11"/>
      <c r="H61" s="11"/>
      <c r="N61" s="11"/>
    </row>
    <row r="62" spans="2:14" s="1" customFormat="1" x14ac:dyDescent="0.25">
      <c r="B62" s="11"/>
      <c r="H62" s="11"/>
      <c r="N62" s="11"/>
    </row>
    <row r="63" spans="2:14" s="1" customFormat="1" x14ac:dyDescent="0.25">
      <c r="B63" s="11"/>
      <c r="H63" s="11"/>
      <c r="N63" s="11"/>
    </row>
    <row r="64" spans="2:14" s="1" customFormat="1" x14ac:dyDescent="0.25">
      <c r="B64" s="11"/>
      <c r="H64" s="11"/>
      <c r="N64" s="11"/>
    </row>
    <row r="65" spans="2:14" s="1" customFormat="1" x14ac:dyDescent="0.25">
      <c r="B65" s="11"/>
      <c r="H65" s="11"/>
      <c r="N65" s="11"/>
    </row>
    <row r="66" spans="2:14" s="1" customFormat="1" x14ac:dyDescent="0.25">
      <c r="B66" s="11"/>
      <c r="H66" s="11"/>
      <c r="N66" s="11"/>
    </row>
    <row r="67" spans="2:14" s="1" customFormat="1" x14ac:dyDescent="0.25">
      <c r="B67" s="11"/>
      <c r="H67" s="11"/>
      <c r="N67" s="11"/>
    </row>
    <row r="68" spans="2:14" s="1" customFormat="1" x14ac:dyDescent="0.25">
      <c r="B68" s="11"/>
      <c r="H68" s="11"/>
      <c r="N68" s="11"/>
    </row>
    <row r="69" spans="2:14" s="1" customFormat="1" x14ac:dyDescent="0.25">
      <c r="B69" s="11"/>
      <c r="H69" s="11"/>
      <c r="N69" s="11"/>
    </row>
    <row r="70" spans="2:14" s="1" customFormat="1" x14ac:dyDescent="0.25">
      <c r="B70" s="11"/>
      <c r="H70" s="11"/>
      <c r="N70" s="11"/>
    </row>
    <row r="71" spans="2:14" s="1" customFormat="1" x14ac:dyDescent="0.25">
      <c r="B71" s="11"/>
      <c r="H71" s="11"/>
      <c r="N71" s="11"/>
    </row>
    <row r="72" spans="2:14" s="1" customFormat="1" x14ac:dyDescent="0.25">
      <c r="B72" s="11"/>
      <c r="H72" s="11"/>
      <c r="N72" s="11"/>
    </row>
    <row r="73" spans="2:14" s="1" customFormat="1" x14ac:dyDescent="0.25">
      <c r="B73" s="11"/>
      <c r="H73" s="11"/>
      <c r="N73" s="11"/>
    </row>
    <row r="74" spans="2:14" s="1" customFormat="1" x14ac:dyDescent="0.25">
      <c r="B74" s="11"/>
      <c r="H74" s="11"/>
      <c r="N74" s="11"/>
    </row>
    <row r="75" spans="2:14" s="1" customFormat="1" x14ac:dyDescent="0.25">
      <c r="B75" s="11"/>
      <c r="H75" s="11"/>
      <c r="N75" s="11"/>
    </row>
    <row r="76" spans="2:14" s="1" customFormat="1" x14ac:dyDescent="0.25">
      <c r="B76" s="11"/>
      <c r="H76" s="11"/>
      <c r="N76" s="11"/>
    </row>
    <row r="77" spans="2:14" s="1" customFormat="1" x14ac:dyDescent="0.25">
      <c r="B77" s="11"/>
      <c r="H77" s="11"/>
      <c r="N77" s="11"/>
    </row>
    <row r="78" spans="2:14" s="1" customFormat="1" x14ac:dyDescent="0.25">
      <c r="B78" s="11"/>
      <c r="H78" s="11"/>
      <c r="N78" s="11"/>
    </row>
    <row r="79" spans="2:14" s="1" customFormat="1" x14ac:dyDescent="0.25">
      <c r="B79" s="11"/>
      <c r="H79" s="11"/>
      <c r="N79" s="11"/>
    </row>
    <row r="80" spans="2:14" s="1" customFormat="1" x14ac:dyDescent="0.25">
      <c r="B80" s="11"/>
      <c r="H80" s="11"/>
      <c r="N80" s="11"/>
    </row>
    <row r="81" spans="2:14" s="1" customFormat="1" x14ac:dyDescent="0.25">
      <c r="B81" s="11"/>
      <c r="H81" s="11"/>
      <c r="N81" s="11"/>
    </row>
    <row r="82" spans="2:14" s="1" customFormat="1" x14ac:dyDescent="0.25">
      <c r="B82" s="11"/>
      <c r="H82" s="11"/>
      <c r="N82" s="11"/>
    </row>
    <row r="83" spans="2:14" s="1" customFormat="1" x14ac:dyDescent="0.25">
      <c r="B83" s="11"/>
      <c r="H83" s="11"/>
      <c r="N83" s="11"/>
    </row>
    <row r="84" spans="2:14" s="1" customFormat="1" x14ac:dyDescent="0.25">
      <c r="B84" s="11"/>
      <c r="H84" s="11"/>
      <c r="N84" s="11"/>
    </row>
    <row r="85" spans="2:14" s="1" customFormat="1" x14ac:dyDescent="0.25">
      <c r="B85" s="11"/>
      <c r="H85" s="11"/>
      <c r="N85" s="11"/>
    </row>
    <row r="86" spans="2:14" s="1" customFormat="1" x14ac:dyDescent="0.25">
      <c r="B86" s="11"/>
      <c r="H86" s="11"/>
      <c r="N86" s="11"/>
    </row>
    <row r="87" spans="2:14" s="1" customFormat="1" x14ac:dyDescent="0.25">
      <c r="B87" s="11"/>
      <c r="H87" s="11"/>
      <c r="N87" s="11"/>
    </row>
    <row r="88" spans="2:14" s="1" customFormat="1" x14ac:dyDescent="0.25">
      <c r="B88" s="11"/>
      <c r="H88" s="11"/>
      <c r="N88" s="11"/>
    </row>
    <row r="89" spans="2:14" s="1" customFormat="1" x14ac:dyDescent="0.25">
      <c r="B89" s="11"/>
      <c r="H89" s="11"/>
      <c r="N89" s="11"/>
    </row>
    <row r="90" spans="2:14" s="1" customFormat="1" x14ac:dyDescent="0.25">
      <c r="B90" s="11"/>
      <c r="H90" s="11"/>
      <c r="N90" s="11"/>
    </row>
    <row r="91" spans="2:14" s="1" customFormat="1" x14ac:dyDescent="0.25">
      <c r="B91" s="11"/>
      <c r="H91" s="11"/>
      <c r="N91" s="11"/>
    </row>
    <row r="92" spans="2:14" s="1" customFormat="1" x14ac:dyDescent="0.25">
      <c r="B92" s="11"/>
      <c r="H92" s="11"/>
      <c r="N92" s="11"/>
    </row>
    <row r="93" spans="2:14" s="1" customFormat="1" x14ac:dyDescent="0.25">
      <c r="B93" s="11"/>
      <c r="H93" s="11"/>
      <c r="N93" s="11"/>
    </row>
    <row r="94" spans="2:14" s="1" customFormat="1" x14ac:dyDescent="0.25">
      <c r="B94" s="11"/>
      <c r="H94" s="11"/>
      <c r="N94" s="11"/>
    </row>
    <row r="95" spans="2:14" s="1" customFormat="1" x14ac:dyDescent="0.25">
      <c r="B95" s="11"/>
      <c r="H95" s="11"/>
      <c r="N95" s="11"/>
    </row>
    <row r="96" spans="2:14" s="1" customFormat="1" x14ac:dyDescent="0.25">
      <c r="B96" s="11"/>
      <c r="H96" s="11"/>
      <c r="N96" s="11"/>
    </row>
    <row r="97" spans="1:14" s="1" customFormat="1" x14ac:dyDescent="0.25">
      <c r="B97" s="11"/>
      <c r="H97" s="11"/>
      <c r="N97" s="11"/>
    </row>
    <row r="98" spans="1:14" s="1" customFormat="1" x14ac:dyDescent="0.25">
      <c r="B98" s="11"/>
      <c r="H98" s="11"/>
      <c r="N98" s="11"/>
    </row>
    <row r="99" spans="1:14" s="1" customFormat="1" x14ac:dyDescent="0.25">
      <c r="B99" s="11"/>
      <c r="H99" s="11"/>
      <c r="N99" s="11"/>
    </row>
    <row r="100" spans="1:14" s="1" customFormat="1" x14ac:dyDescent="0.25">
      <c r="B100" s="11"/>
      <c r="H100" s="11"/>
      <c r="N100" s="11"/>
    </row>
    <row r="101" spans="1:14" s="1" customFormat="1" x14ac:dyDescent="0.25">
      <c r="B101" s="11"/>
      <c r="H101" s="11"/>
      <c r="N101" s="11"/>
    </row>
    <row r="102" spans="1:14" s="1" customFormat="1" x14ac:dyDescent="0.25">
      <c r="B102" s="11"/>
      <c r="H102" s="11"/>
      <c r="N102" s="11"/>
    </row>
    <row r="103" spans="1:14" s="1" customFormat="1" x14ac:dyDescent="0.25">
      <c r="B103" s="11"/>
      <c r="H103" s="11"/>
      <c r="N103" s="11"/>
    </row>
    <row r="104" spans="1:14" s="1" customFormat="1" x14ac:dyDescent="0.25">
      <c r="B104" s="11"/>
      <c r="H104" s="11"/>
      <c r="N104" s="11"/>
    </row>
    <row r="105" spans="1:14" s="1" customFormat="1" x14ac:dyDescent="0.25">
      <c r="B105" s="11"/>
      <c r="H105" s="11"/>
      <c r="N105" s="11"/>
    </row>
    <row r="106" spans="1:14" s="1" customFormat="1" x14ac:dyDescent="0.25">
      <c r="B106" s="11"/>
      <c r="H106" s="11"/>
      <c r="N106" s="11"/>
    </row>
    <row r="107" spans="1:14" x14ac:dyDescent="0.25">
      <c r="A107" s="1"/>
      <c r="B107" s="11"/>
      <c r="C107" s="1"/>
      <c r="D107" s="1"/>
      <c r="E107" s="1"/>
    </row>
    <row r="108" spans="1:14" x14ac:dyDescent="0.25">
      <c r="A108" s="1"/>
      <c r="B108" s="11"/>
      <c r="C108" s="1"/>
      <c r="D108" s="1"/>
      <c r="E108" s="1"/>
    </row>
  </sheetData>
  <mergeCells count="23">
    <mergeCell ref="A9:E9"/>
    <mergeCell ref="A12:A13"/>
    <mergeCell ref="A25:T26"/>
    <mergeCell ref="A28:H28"/>
    <mergeCell ref="B11:AE11"/>
    <mergeCell ref="B12:F12"/>
    <mergeCell ref="G12:K12"/>
    <mergeCell ref="Q12:U12"/>
    <mergeCell ref="V12:Z12"/>
    <mergeCell ref="AA12:AE12"/>
    <mergeCell ref="L12:O12"/>
    <mergeCell ref="A36:A38"/>
    <mergeCell ref="H36:I38"/>
    <mergeCell ref="A27:L27"/>
    <mergeCell ref="B36:F37"/>
    <mergeCell ref="J36:N37"/>
    <mergeCell ref="H44:I44"/>
    <mergeCell ref="H45:I45"/>
    <mergeCell ref="H39:I39"/>
    <mergeCell ref="H40:I40"/>
    <mergeCell ref="H41:I41"/>
    <mergeCell ref="H42:I42"/>
    <mergeCell ref="H43:I43"/>
  </mergeCells>
  <pageMargins left="0.19685039370078741" right="0" top="0.55118110236220474" bottom="0.55118110236220474" header="0.31496062992125984" footer="0.31496062992125984"/>
  <pageSetup paperSize="8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G104"/>
  <sheetViews>
    <sheetView showZeros="0" zoomScale="80" zoomScaleNormal="80" workbookViewId="0">
      <selection activeCell="C18" sqref="C18"/>
    </sheetView>
  </sheetViews>
  <sheetFormatPr defaultColWidth="9.125" defaultRowHeight="14.3" x14ac:dyDescent="0.25"/>
  <cols>
    <col min="1" max="1" width="26.125" style="9" customWidth="1"/>
    <col min="2" max="2" width="10.125" style="12" customWidth="1"/>
    <col min="3" max="3" width="10.75" style="9" customWidth="1"/>
    <col min="4" max="4" width="19.125" style="9" customWidth="1"/>
    <col min="5" max="5" width="18.125" style="9" customWidth="1"/>
    <col min="6" max="6" width="11.5" style="9" customWidth="1"/>
    <col min="7" max="7" width="9.25" style="9" customWidth="1"/>
    <col min="8" max="8" width="10.875" style="12" customWidth="1"/>
    <col min="9" max="9" width="17.25" style="9" customWidth="1"/>
    <col min="10" max="10" width="20" style="9" customWidth="1"/>
    <col min="11" max="11" width="11.5" style="9" customWidth="1"/>
    <col min="12" max="12" width="10" style="9" customWidth="1"/>
    <col min="13" max="13" width="10.75" style="9" customWidth="1"/>
    <col min="14" max="14" width="18.875" style="12" customWidth="1"/>
    <col min="15" max="15" width="19.75" style="9" customWidth="1"/>
    <col min="16" max="16" width="11.5" style="9" customWidth="1"/>
    <col min="17" max="17" width="9.125" style="9" customWidth="1"/>
    <col min="18" max="18" width="11" style="9" customWidth="1"/>
    <col min="19" max="19" width="18.875" style="9" customWidth="1"/>
    <col min="20" max="20" width="19.5" style="9" customWidth="1"/>
    <col min="21" max="21" width="11.125" style="9" customWidth="1"/>
    <col min="22" max="22" width="9" style="9" customWidth="1"/>
    <col min="23" max="23" width="10" style="9" customWidth="1"/>
    <col min="24" max="24" width="19" style="9" customWidth="1"/>
    <col min="25" max="25" width="17.25" style="9" customWidth="1"/>
    <col min="26" max="26" width="9.75" style="9" customWidth="1"/>
    <col min="27" max="27" width="9.125" style="9" customWidth="1"/>
    <col min="28" max="28" width="10.875" style="9" customWidth="1"/>
    <col min="29" max="29" width="18.125" style="9" customWidth="1"/>
    <col min="30" max="30" width="18.875" style="9" customWidth="1"/>
    <col min="31" max="31" width="10.875" style="9" customWidth="1"/>
    <col min="32" max="16384" width="9.125" style="9"/>
  </cols>
  <sheetData>
    <row r="1" spans="1:31" x14ac:dyDescent="0.25">
      <c r="A1" s="3"/>
      <c r="B1" s="11"/>
      <c r="C1" s="3"/>
      <c r="D1" s="3"/>
      <c r="E1" s="3"/>
      <c r="F1" s="3"/>
      <c r="G1" s="3"/>
      <c r="H1" s="11"/>
      <c r="I1" s="3"/>
      <c r="J1" s="3"/>
      <c r="K1" s="3"/>
      <c r="L1" s="3"/>
      <c r="M1" s="3"/>
      <c r="N1" s="1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11"/>
      <c r="C2" s="3"/>
      <c r="D2" s="3"/>
      <c r="E2" s="3"/>
      <c r="F2" s="3"/>
      <c r="G2" s="3"/>
      <c r="H2" s="11"/>
      <c r="I2" s="3"/>
      <c r="J2" s="3"/>
      <c r="K2" s="3"/>
      <c r="L2" s="3"/>
      <c r="M2" s="3"/>
      <c r="N2" s="1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11"/>
      <c r="C3" s="3"/>
      <c r="D3" s="3"/>
      <c r="E3" s="3"/>
      <c r="F3" s="3"/>
      <c r="G3" s="3"/>
      <c r="H3" s="11"/>
      <c r="I3" s="3"/>
      <c r="J3" s="3"/>
      <c r="K3" s="3"/>
      <c r="L3" s="3"/>
      <c r="M3" s="3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11"/>
      <c r="H4" s="11"/>
      <c r="N4" s="11"/>
    </row>
    <row r="5" spans="1:31" s="3" customFormat="1" x14ac:dyDescent="0.25">
      <c r="B5" s="11"/>
      <c r="H5" s="11"/>
      <c r="N5" s="11"/>
    </row>
    <row r="6" spans="1:31" s="3" customFormat="1" ht="30.75" customHeight="1" x14ac:dyDescent="0.25">
      <c r="A6" s="27" t="s">
        <v>17</v>
      </c>
      <c r="B6" s="11"/>
      <c r="H6" s="11"/>
      <c r="N6" s="11"/>
    </row>
    <row r="7" spans="1:31" s="3" customFormat="1" ht="6.8" customHeight="1" x14ac:dyDescent="0.25">
      <c r="A7" s="2"/>
      <c r="B7" s="11"/>
      <c r="H7" s="11"/>
      <c r="N7" s="11"/>
    </row>
    <row r="8" spans="1:31" s="3" customFormat="1" ht="24.8" customHeight="1" x14ac:dyDescent="0.25">
      <c r="A8" s="24" t="s">
        <v>39</v>
      </c>
      <c r="B8" s="107" t="s">
        <v>40</v>
      </c>
      <c r="C8" s="108"/>
      <c r="D8" s="108"/>
      <c r="E8" s="108"/>
      <c r="F8" s="108"/>
      <c r="G8" s="109"/>
      <c r="H8" s="11"/>
      <c r="J8" s="108"/>
      <c r="K8" s="108"/>
      <c r="L8" s="108"/>
      <c r="N8" s="11"/>
      <c r="P8" s="108"/>
      <c r="Q8" s="108"/>
      <c r="R8" s="108"/>
      <c r="V8" s="108"/>
      <c r="W8" s="108"/>
      <c r="X8" s="108"/>
      <c r="AC8" s="108"/>
      <c r="AD8" s="108"/>
      <c r="AE8" s="108"/>
    </row>
    <row r="9" spans="1:31" s="3" customFormat="1" ht="34.5" customHeight="1" x14ac:dyDescent="0.25">
      <c r="A9" s="24" t="s">
        <v>41</v>
      </c>
      <c r="B9" s="110" t="s">
        <v>42</v>
      </c>
      <c r="C9" s="111"/>
      <c r="D9" s="111"/>
      <c r="E9" s="111"/>
      <c r="F9" s="111"/>
      <c r="G9" s="112"/>
      <c r="H9" s="112"/>
      <c r="I9" s="112"/>
      <c r="J9" s="112"/>
      <c r="K9" s="112"/>
      <c r="L9" s="24"/>
      <c r="N9" s="11"/>
      <c r="R9" s="24"/>
      <c r="X9" s="24"/>
      <c r="AE9" s="24"/>
    </row>
    <row r="10" spans="1:31" ht="26.35" customHeight="1" thickBot="1" x14ac:dyDescent="0.3">
      <c r="A10" s="3"/>
      <c r="B10" s="11"/>
      <c r="C10" s="3"/>
      <c r="D10" s="3"/>
      <c r="E10" s="3"/>
      <c r="F10" s="3"/>
      <c r="G10" s="3"/>
      <c r="H10" s="11"/>
      <c r="I10" s="3"/>
      <c r="J10" s="3"/>
      <c r="K10" s="3"/>
      <c r="L10" s="3"/>
      <c r="M10" s="3"/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.1" customHeight="1" thickBot="1" x14ac:dyDescent="0.3">
      <c r="A11" s="3"/>
      <c r="B11" s="217" t="s">
        <v>8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9"/>
    </row>
    <row r="12" spans="1:31" ht="30.1" customHeight="1" thickBot="1" x14ac:dyDescent="0.3">
      <c r="A12" s="220" t="s">
        <v>12</v>
      </c>
      <c r="B12" s="222" t="s">
        <v>5</v>
      </c>
      <c r="C12" s="223"/>
      <c r="D12" s="223"/>
      <c r="E12" s="223"/>
      <c r="F12" s="224"/>
      <c r="G12" s="225" t="s">
        <v>3</v>
      </c>
      <c r="H12" s="226"/>
      <c r="I12" s="226"/>
      <c r="J12" s="226"/>
      <c r="K12" s="227"/>
      <c r="L12" s="228" t="s">
        <v>4</v>
      </c>
      <c r="M12" s="229"/>
      <c r="N12" s="229"/>
      <c r="O12" s="229"/>
      <c r="P12" s="229"/>
      <c r="Q12" s="230" t="s">
        <v>43</v>
      </c>
      <c r="R12" s="231"/>
      <c r="S12" s="231"/>
      <c r="T12" s="231"/>
      <c r="U12" s="232"/>
      <c r="V12" s="233" t="s">
        <v>6</v>
      </c>
      <c r="W12" s="234"/>
      <c r="X12" s="234"/>
      <c r="Y12" s="234"/>
      <c r="Z12" s="235"/>
      <c r="AA12" s="236" t="s">
        <v>7</v>
      </c>
      <c r="AB12" s="237"/>
      <c r="AC12" s="237"/>
      <c r="AD12" s="237"/>
      <c r="AE12" s="238"/>
    </row>
    <row r="13" spans="1:31" ht="39.1" customHeight="1" thickBot="1" x14ac:dyDescent="0.3">
      <c r="A13" s="221"/>
      <c r="B13" s="113" t="s">
        <v>9</v>
      </c>
      <c r="C13" s="114" t="s">
        <v>10</v>
      </c>
      <c r="D13" s="115" t="s">
        <v>44</v>
      </c>
      <c r="E13" s="116" t="s">
        <v>45</v>
      </c>
      <c r="F13" s="117" t="s">
        <v>19</v>
      </c>
      <c r="G13" s="118" t="s">
        <v>9</v>
      </c>
      <c r="H13" s="114" t="s">
        <v>10</v>
      </c>
      <c r="I13" s="115" t="s">
        <v>44</v>
      </c>
      <c r="J13" s="116" t="s">
        <v>35</v>
      </c>
      <c r="K13" s="117" t="s">
        <v>19</v>
      </c>
      <c r="L13" s="118" t="s">
        <v>9</v>
      </c>
      <c r="M13" s="114" t="s">
        <v>10</v>
      </c>
      <c r="N13" s="115" t="s">
        <v>44</v>
      </c>
      <c r="O13" s="116" t="s">
        <v>33</v>
      </c>
      <c r="P13" s="117" t="s">
        <v>19</v>
      </c>
      <c r="Q13" s="118" t="s">
        <v>9</v>
      </c>
      <c r="R13" s="114" t="s">
        <v>10</v>
      </c>
      <c r="S13" s="115" t="s">
        <v>34</v>
      </c>
      <c r="T13" s="116" t="s">
        <v>35</v>
      </c>
      <c r="U13" s="119" t="s">
        <v>19</v>
      </c>
      <c r="V13" s="113" t="s">
        <v>9</v>
      </c>
      <c r="W13" s="114" t="s">
        <v>10</v>
      </c>
      <c r="X13" s="115" t="s">
        <v>34</v>
      </c>
      <c r="Y13" s="116" t="s">
        <v>35</v>
      </c>
      <c r="Z13" s="117" t="s">
        <v>19</v>
      </c>
      <c r="AA13" s="113" t="s">
        <v>9</v>
      </c>
      <c r="AB13" s="114" t="s">
        <v>10</v>
      </c>
      <c r="AC13" s="115" t="s">
        <v>34</v>
      </c>
      <c r="AD13" s="116" t="s">
        <v>35</v>
      </c>
      <c r="AE13" s="117" t="s">
        <v>19</v>
      </c>
    </row>
    <row r="14" spans="1:31" s="32" customFormat="1" ht="36" customHeight="1" x14ac:dyDescent="0.25">
      <c r="A14" s="120" t="s">
        <v>46</v>
      </c>
      <c r="B14" s="121"/>
      <c r="C14" s="122" t="str">
        <f t="shared" ref="C14:C22" si="0">IF(B14,B14/$B$23,"")</f>
        <v/>
      </c>
      <c r="D14" s="123"/>
      <c r="E14" s="124"/>
      <c r="F14" s="125" t="str">
        <f t="shared" ref="F14:F22" si="1">IF(E14,E14/$E$23,"")</f>
        <v/>
      </c>
      <c r="G14" s="121">
        <v>4</v>
      </c>
      <c r="H14" s="122">
        <f t="shared" ref="H14:H22" si="2">IF(G14,G14/$G$23,"")</f>
        <v>7.6923076923076927E-2</v>
      </c>
      <c r="I14" s="123">
        <v>1965917.09</v>
      </c>
      <c r="J14" s="124">
        <v>2032337.04</v>
      </c>
      <c r="K14" s="125">
        <f t="shared" ref="K14:K22" si="3">IF(J14,J14/$J$23,"")</f>
        <v>0.94656531043278547</v>
      </c>
      <c r="L14" s="121">
        <v>1</v>
      </c>
      <c r="M14" s="122">
        <f t="shared" ref="M14:M22" si="4">IF(L14,L14/$L$23,"")</f>
        <v>7.1428571428571425E-2</v>
      </c>
      <c r="N14" s="123">
        <v>26448.83</v>
      </c>
      <c r="O14" s="124">
        <v>32003.08</v>
      </c>
      <c r="P14" s="125">
        <f t="shared" ref="P14:P22" si="5">IF(O14,O14/$O$23,"")</f>
        <v>0.38752619939621963</v>
      </c>
      <c r="Q14" s="121"/>
      <c r="R14" s="122" t="str">
        <f t="shared" ref="R14:R22" si="6">IF(Q14,Q14/$Q$23,"")</f>
        <v/>
      </c>
      <c r="S14" s="123"/>
      <c r="T14" s="124"/>
      <c r="U14" s="125" t="str">
        <f t="shared" ref="U14:U22" si="7">IF(T14,T14/$T$23,"")</f>
        <v/>
      </c>
      <c r="V14" s="121"/>
      <c r="W14" s="122" t="str">
        <f t="shared" ref="W14:W22" si="8">IF(V14,V14/$V$23,"")</f>
        <v/>
      </c>
      <c r="X14" s="123"/>
      <c r="Y14" s="124"/>
      <c r="Z14" s="125" t="str">
        <f t="shared" ref="Z14:Z22" si="9">IF(Y14,Y14/$Y$23,"")</f>
        <v/>
      </c>
      <c r="AA14" s="121"/>
      <c r="AB14" s="122" t="str">
        <f t="shared" ref="AB14:AB22" si="10">IF(AA14,AA14/$AA$23,"")</f>
        <v/>
      </c>
      <c r="AC14" s="123"/>
      <c r="AD14" s="124"/>
      <c r="AE14" s="125" t="str">
        <f t="shared" ref="AE14:AE22" si="11">IF(AD14,AD14/$AD$23,"")</f>
        <v/>
      </c>
    </row>
    <row r="15" spans="1:31" s="32" customFormat="1" ht="36" customHeight="1" x14ac:dyDescent="0.25">
      <c r="A15" s="126" t="s">
        <v>25</v>
      </c>
      <c r="B15" s="127"/>
      <c r="C15" s="122" t="str">
        <f t="shared" si="0"/>
        <v/>
      </c>
      <c r="D15" s="128"/>
      <c r="E15" s="129"/>
      <c r="F15" s="125" t="str">
        <f t="shared" si="1"/>
        <v/>
      </c>
      <c r="G15" s="127"/>
      <c r="H15" s="122" t="str">
        <f t="shared" si="2"/>
        <v/>
      </c>
      <c r="I15" s="129"/>
      <c r="J15" s="129"/>
      <c r="K15" s="125" t="str">
        <f t="shared" si="3"/>
        <v/>
      </c>
      <c r="L15" s="127"/>
      <c r="M15" s="122" t="str">
        <f t="shared" si="4"/>
        <v/>
      </c>
      <c r="N15" s="128"/>
      <c r="O15" s="129"/>
      <c r="P15" s="125" t="str">
        <f t="shared" si="5"/>
        <v/>
      </c>
      <c r="Q15" s="127"/>
      <c r="R15" s="122" t="str">
        <f t="shared" si="6"/>
        <v/>
      </c>
      <c r="S15" s="128"/>
      <c r="T15" s="129"/>
      <c r="U15" s="125" t="str">
        <f t="shared" si="7"/>
        <v/>
      </c>
      <c r="V15" s="127"/>
      <c r="W15" s="122" t="str">
        <f t="shared" si="8"/>
        <v/>
      </c>
      <c r="X15" s="128"/>
      <c r="Y15" s="129"/>
      <c r="Z15" s="125" t="str">
        <f t="shared" si="9"/>
        <v/>
      </c>
      <c r="AA15" s="127"/>
      <c r="AB15" s="122" t="str">
        <f t="shared" si="10"/>
        <v/>
      </c>
      <c r="AC15" s="128"/>
      <c r="AD15" s="129"/>
      <c r="AE15" s="125" t="str">
        <f t="shared" si="11"/>
        <v/>
      </c>
    </row>
    <row r="16" spans="1:31" s="32" customFormat="1" ht="36" customHeight="1" x14ac:dyDescent="0.25">
      <c r="A16" s="126" t="s">
        <v>26</v>
      </c>
      <c r="B16" s="127"/>
      <c r="C16" s="122" t="str">
        <f t="shared" si="0"/>
        <v/>
      </c>
      <c r="D16" s="128"/>
      <c r="E16" s="129"/>
      <c r="F16" s="125" t="str">
        <f t="shared" si="1"/>
        <v/>
      </c>
      <c r="G16" s="127"/>
      <c r="H16" s="122" t="str">
        <f t="shared" si="2"/>
        <v/>
      </c>
      <c r="I16" s="128"/>
      <c r="J16" s="129"/>
      <c r="K16" s="125" t="str">
        <f t="shared" si="3"/>
        <v/>
      </c>
      <c r="L16" s="127"/>
      <c r="M16" s="122" t="str">
        <f t="shared" si="4"/>
        <v/>
      </c>
      <c r="N16" s="128"/>
      <c r="O16" s="129"/>
      <c r="P16" s="125" t="str">
        <f t="shared" si="5"/>
        <v/>
      </c>
      <c r="Q16" s="127"/>
      <c r="R16" s="122" t="str">
        <f t="shared" si="6"/>
        <v/>
      </c>
      <c r="S16" s="128"/>
      <c r="T16" s="129"/>
      <c r="U16" s="125" t="str">
        <f t="shared" si="7"/>
        <v/>
      </c>
      <c r="V16" s="127"/>
      <c r="W16" s="122" t="str">
        <f t="shared" si="8"/>
        <v/>
      </c>
      <c r="X16" s="128"/>
      <c r="Y16" s="129"/>
      <c r="Z16" s="125" t="str">
        <f t="shared" si="9"/>
        <v/>
      </c>
      <c r="AA16" s="127"/>
      <c r="AB16" s="122" t="str">
        <f t="shared" si="10"/>
        <v/>
      </c>
      <c r="AC16" s="128"/>
      <c r="AD16" s="129"/>
      <c r="AE16" s="125" t="str">
        <f t="shared" si="11"/>
        <v/>
      </c>
    </row>
    <row r="17" spans="1:31" s="32" customFormat="1" ht="36" customHeight="1" x14ac:dyDescent="0.25">
      <c r="A17" s="126" t="s">
        <v>47</v>
      </c>
      <c r="B17" s="127"/>
      <c r="C17" s="122" t="str">
        <f t="shared" si="0"/>
        <v/>
      </c>
      <c r="D17" s="128"/>
      <c r="E17" s="129"/>
      <c r="F17" s="125" t="str">
        <f t="shared" si="1"/>
        <v/>
      </c>
      <c r="G17" s="127"/>
      <c r="H17" s="122" t="str">
        <f t="shared" si="2"/>
        <v/>
      </c>
      <c r="I17" s="128"/>
      <c r="J17" s="129"/>
      <c r="K17" s="125" t="str">
        <f t="shared" si="3"/>
        <v/>
      </c>
      <c r="L17" s="127"/>
      <c r="M17" s="122" t="str">
        <f t="shared" si="4"/>
        <v/>
      </c>
      <c r="N17" s="128"/>
      <c r="O17" s="129"/>
      <c r="P17" s="125" t="str">
        <f t="shared" si="5"/>
        <v/>
      </c>
      <c r="Q17" s="127"/>
      <c r="R17" s="122" t="str">
        <f t="shared" si="6"/>
        <v/>
      </c>
      <c r="S17" s="128"/>
      <c r="T17" s="129"/>
      <c r="U17" s="125" t="str">
        <f t="shared" si="7"/>
        <v/>
      </c>
      <c r="V17" s="127"/>
      <c r="W17" s="122" t="str">
        <f t="shared" si="8"/>
        <v/>
      </c>
      <c r="X17" s="128"/>
      <c r="Y17" s="129"/>
      <c r="Z17" s="125" t="str">
        <f t="shared" si="9"/>
        <v/>
      </c>
      <c r="AA17" s="127"/>
      <c r="AB17" s="122" t="str">
        <f t="shared" si="10"/>
        <v/>
      </c>
      <c r="AC17" s="128"/>
      <c r="AD17" s="129"/>
      <c r="AE17" s="125" t="str">
        <f t="shared" si="11"/>
        <v/>
      </c>
    </row>
    <row r="18" spans="1:31" s="32" customFormat="1" ht="36" customHeight="1" x14ac:dyDescent="0.25">
      <c r="A18" s="126" t="s">
        <v>48</v>
      </c>
      <c r="B18" s="130"/>
      <c r="C18" s="122" t="str">
        <f t="shared" si="0"/>
        <v/>
      </c>
      <c r="D18" s="128"/>
      <c r="E18" s="129"/>
      <c r="F18" s="125" t="str">
        <f t="shared" si="1"/>
        <v/>
      </c>
      <c r="G18" s="130"/>
      <c r="H18" s="122" t="str">
        <f t="shared" si="2"/>
        <v/>
      </c>
      <c r="I18" s="128"/>
      <c r="J18" s="129"/>
      <c r="K18" s="125" t="str">
        <f t="shared" si="3"/>
        <v/>
      </c>
      <c r="L18" s="130"/>
      <c r="M18" s="122" t="str">
        <f t="shared" si="4"/>
        <v/>
      </c>
      <c r="N18" s="128"/>
      <c r="O18" s="129"/>
      <c r="P18" s="125" t="str">
        <f t="shared" si="5"/>
        <v/>
      </c>
      <c r="Q18" s="130"/>
      <c r="R18" s="122" t="str">
        <f t="shared" si="6"/>
        <v/>
      </c>
      <c r="S18" s="128"/>
      <c r="T18" s="129"/>
      <c r="U18" s="125" t="str">
        <f t="shared" si="7"/>
        <v/>
      </c>
      <c r="V18" s="130"/>
      <c r="W18" s="122" t="str">
        <f t="shared" si="8"/>
        <v/>
      </c>
      <c r="X18" s="128"/>
      <c r="Y18" s="129"/>
      <c r="Z18" s="125" t="str">
        <f t="shared" si="9"/>
        <v/>
      </c>
      <c r="AA18" s="130"/>
      <c r="AB18" s="122" t="str">
        <f t="shared" si="10"/>
        <v/>
      </c>
      <c r="AC18" s="128"/>
      <c r="AD18" s="129"/>
      <c r="AE18" s="125" t="str">
        <f t="shared" si="11"/>
        <v/>
      </c>
    </row>
    <row r="19" spans="1:31" s="32" customFormat="1" ht="36" customHeight="1" x14ac:dyDescent="0.25">
      <c r="A19" s="131" t="s">
        <v>49</v>
      </c>
      <c r="B19" s="130"/>
      <c r="C19" s="122" t="str">
        <f t="shared" si="0"/>
        <v/>
      </c>
      <c r="D19" s="128"/>
      <c r="E19" s="129"/>
      <c r="F19" s="125" t="str">
        <f t="shared" si="1"/>
        <v/>
      </c>
      <c r="G19" s="130"/>
      <c r="H19" s="122" t="str">
        <f t="shared" si="2"/>
        <v/>
      </c>
      <c r="I19" s="128"/>
      <c r="J19" s="129"/>
      <c r="K19" s="125" t="str">
        <f t="shared" si="3"/>
        <v/>
      </c>
      <c r="L19" s="130"/>
      <c r="M19" s="122" t="str">
        <f t="shared" si="4"/>
        <v/>
      </c>
      <c r="N19" s="128"/>
      <c r="O19" s="129"/>
      <c r="P19" s="125" t="str">
        <f t="shared" si="5"/>
        <v/>
      </c>
      <c r="Q19" s="130"/>
      <c r="R19" s="122" t="str">
        <f t="shared" si="6"/>
        <v/>
      </c>
      <c r="S19" s="128"/>
      <c r="T19" s="129"/>
      <c r="U19" s="125" t="str">
        <f t="shared" si="7"/>
        <v/>
      </c>
      <c r="V19" s="130"/>
      <c r="W19" s="122" t="str">
        <f t="shared" si="8"/>
        <v/>
      </c>
      <c r="X19" s="128"/>
      <c r="Y19" s="129"/>
      <c r="Z19" s="125" t="str">
        <f t="shared" si="9"/>
        <v/>
      </c>
      <c r="AA19" s="130"/>
      <c r="AB19" s="122" t="str">
        <f t="shared" si="10"/>
        <v/>
      </c>
      <c r="AC19" s="128"/>
      <c r="AD19" s="129"/>
      <c r="AE19" s="125" t="str">
        <f t="shared" si="11"/>
        <v/>
      </c>
    </row>
    <row r="20" spans="1:31" s="32" customFormat="1" ht="36" customHeight="1" x14ac:dyDescent="0.25">
      <c r="A20" s="131" t="s">
        <v>50</v>
      </c>
      <c r="B20" s="127"/>
      <c r="C20" s="122" t="str">
        <f t="shared" si="0"/>
        <v/>
      </c>
      <c r="D20" s="128"/>
      <c r="E20" s="129"/>
      <c r="F20" s="125" t="str">
        <f t="shared" si="1"/>
        <v/>
      </c>
      <c r="G20" s="127"/>
      <c r="H20" s="122" t="str">
        <f t="shared" si="2"/>
        <v/>
      </c>
      <c r="I20" s="128"/>
      <c r="J20" s="129"/>
      <c r="K20" s="125" t="str">
        <f t="shared" si="3"/>
        <v/>
      </c>
      <c r="L20" s="127">
        <v>1</v>
      </c>
      <c r="M20" s="122">
        <f t="shared" si="4"/>
        <v>7.1428571428571425E-2</v>
      </c>
      <c r="N20" s="128">
        <v>31773.13</v>
      </c>
      <c r="O20" s="129">
        <v>38445.49</v>
      </c>
      <c r="P20" s="125">
        <f t="shared" si="5"/>
        <v>0.46553752400160753</v>
      </c>
      <c r="Q20" s="127"/>
      <c r="R20" s="122" t="str">
        <f t="shared" si="6"/>
        <v/>
      </c>
      <c r="S20" s="128"/>
      <c r="T20" s="129"/>
      <c r="U20" s="125" t="str">
        <f t="shared" si="7"/>
        <v/>
      </c>
      <c r="V20" s="127"/>
      <c r="W20" s="122" t="str">
        <f t="shared" si="8"/>
        <v/>
      </c>
      <c r="X20" s="128"/>
      <c r="Y20" s="129"/>
      <c r="Z20" s="125" t="str">
        <f t="shared" si="9"/>
        <v/>
      </c>
      <c r="AA20" s="127"/>
      <c r="AB20" s="122" t="str">
        <f t="shared" si="10"/>
        <v/>
      </c>
      <c r="AC20" s="128"/>
      <c r="AD20" s="129"/>
      <c r="AE20" s="125" t="str">
        <f t="shared" si="11"/>
        <v/>
      </c>
    </row>
    <row r="21" spans="1:31" s="32" customFormat="1" ht="36" customHeight="1" x14ac:dyDescent="0.25">
      <c r="A21" s="55" t="s">
        <v>51</v>
      </c>
      <c r="B21" s="127"/>
      <c r="C21" s="122" t="str">
        <f t="shared" si="0"/>
        <v/>
      </c>
      <c r="D21" s="128"/>
      <c r="E21" s="129"/>
      <c r="F21" s="125" t="str">
        <f t="shared" si="1"/>
        <v/>
      </c>
      <c r="G21" s="127">
        <f>18+30</f>
        <v>48</v>
      </c>
      <c r="H21" s="122">
        <f t="shared" si="2"/>
        <v>0.92307692307692313</v>
      </c>
      <c r="I21" s="128">
        <f>59341.09+20211.81</f>
        <v>79552.899999999994</v>
      </c>
      <c r="J21" s="129">
        <f>69660.68+21642.14</f>
        <v>91302.819999999992</v>
      </c>
      <c r="K21" s="125">
        <f t="shared" si="3"/>
        <v>4.2524483122488743E-2</v>
      </c>
      <c r="L21" s="127">
        <f>9+3</f>
        <v>12</v>
      </c>
      <c r="M21" s="122">
        <f t="shared" si="4"/>
        <v>0.8571428571428571</v>
      </c>
      <c r="N21" s="128">
        <f>3869.65+3963.75</f>
        <v>7833.4</v>
      </c>
      <c r="O21" s="129">
        <f>4682.28+4796.14</f>
        <v>9478.42</v>
      </c>
      <c r="P21" s="125">
        <f t="shared" si="5"/>
        <v>0.11477445542370034</v>
      </c>
      <c r="Q21" s="127"/>
      <c r="R21" s="122" t="str">
        <f t="shared" si="6"/>
        <v/>
      </c>
      <c r="S21" s="128"/>
      <c r="T21" s="129"/>
      <c r="U21" s="125" t="str">
        <f t="shared" si="7"/>
        <v/>
      </c>
      <c r="V21" s="127"/>
      <c r="W21" s="122" t="str">
        <f t="shared" si="8"/>
        <v/>
      </c>
      <c r="X21" s="128"/>
      <c r="Y21" s="129"/>
      <c r="Z21" s="125" t="str">
        <f t="shared" si="9"/>
        <v/>
      </c>
      <c r="AA21" s="127">
        <v>3</v>
      </c>
      <c r="AB21" s="122">
        <f t="shared" si="10"/>
        <v>1</v>
      </c>
      <c r="AC21" s="128">
        <f>8090.86+1588.82</f>
        <v>9679.68</v>
      </c>
      <c r="AD21" s="128">
        <f>8090.86+1588.82</f>
        <v>9679.68</v>
      </c>
      <c r="AE21" s="125">
        <f t="shared" si="11"/>
        <v>1</v>
      </c>
    </row>
    <row r="22" spans="1:31" s="32" customFormat="1" ht="40.1" customHeight="1" x14ac:dyDescent="0.25">
      <c r="A22" s="56" t="s">
        <v>52</v>
      </c>
      <c r="B22" s="127"/>
      <c r="C22" s="122" t="str">
        <f t="shared" si="0"/>
        <v/>
      </c>
      <c r="D22" s="128"/>
      <c r="E22" s="129"/>
      <c r="F22" s="125" t="str">
        <f t="shared" si="1"/>
        <v/>
      </c>
      <c r="G22" s="127"/>
      <c r="H22" s="122" t="str">
        <f t="shared" si="2"/>
        <v/>
      </c>
      <c r="I22" s="128">
        <v>16417.54</v>
      </c>
      <c r="J22" s="129">
        <v>23424.92</v>
      </c>
      <c r="K22" s="125">
        <f t="shared" si="3"/>
        <v>1.0910206444725902E-2</v>
      </c>
      <c r="L22" s="127"/>
      <c r="M22" s="122" t="str">
        <f t="shared" si="4"/>
        <v/>
      </c>
      <c r="N22" s="128">
        <v>2332.73</v>
      </c>
      <c r="O22" s="129">
        <v>2656.02</v>
      </c>
      <c r="P22" s="125">
        <f t="shared" si="5"/>
        <v>3.2161821178472418E-2</v>
      </c>
      <c r="Q22" s="127"/>
      <c r="R22" s="122" t="str">
        <f t="shared" si="6"/>
        <v/>
      </c>
      <c r="S22" s="128"/>
      <c r="T22" s="129"/>
      <c r="U22" s="125" t="str">
        <f t="shared" si="7"/>
        <v/>
      </c>
      <c r="V22" s="127"/>
      <c r="W22" s="122" t="str">
        <f t="shared" si="8"/>
        <v/>
      </c>
      <c r="X22" s="128"/>
      <c r="Y22" s="129"/>
      <c r="Z22" s="125" t="str">
        <f t="shared" si="9"/>
        <v/>
      </c>
      <c r="AA22" s="127"/>
      <c r="AB22" s="122" t="str">
        <f t="shared" si="10"/>
        <v/>
      </c>
      <c r="AC22" s="128"/>
      <c r="AD22" s="129"/>
      <c r="AE22" s="125" t="str">
        <f t="shared" si="11"/>
        <v/>
      </c>
    </row>
    <row r="23" spans="1:31" ht="32.950000000000003" customHeight="1" thickBot="1" x14ac:dyDescent="0.3">
      <c r="A23" s="132" t="s">
        <v>2</v>
      </c>
      <c r="B23" s="133">
        <f t="shared" ref="B23:AE23" si="12">SUM(B14:B22)</f>
        <v>0</v>
      </c>
      <c r="C23" s="134">
        <f t="shared" si="12"/>
        <v>0</v>
      </c>
      <c r="D23" s="135">
        <f t="shared" si="12"/>
        <v>0</v>
      </c>
      <c r="E23" s="135">
        <f t="shared" si="12"/>
        <v>0</v>
      </c>
      <c r="F23" s="136">
        <f t="shared" si="12"/>
        <v>0</v>
      </c>
      <c r="G23" s="133">
        <f t="shared" si="12"/>
        <v>52</v>
      </c>
      <c r="H23" s="134">
        <f t="shared" si="12"/>
        <v>1</v>
      </c>
      <c r="I23" s="135">
        <f t="shared" si="12"/>
        <v>2061887.53</v>
      </c>
      <c r="J23" s="135">
        <f t="shared" si="12"/>
        <v>2147064.7799999998</v>
      </c>
      <c r="K23" s="136">
        <f t="shared" si="12"/>
        <v>1.0000000000000002</v>
      </c>
      <c r="L23" s="133">
        <f>SUM(L14:L22)</f>
        <v>14</v>
      </c>
      <c r="M23" s="134">
        <f t="shared" si="12"/>
        <v>1</v>
      </c>
      <c r="N23" s="135">
        <f t="shared" si="12"/>
        <v>68388.09</v>
      </c>
      <c r="O23" s="135">
        <f t="shared" si="12"/>
        <v>82583.010000000009</v>
      </c>
      <c r="P23" s="136">
        <f t="shared" si="12"/>
        <v>0.99999999999999989</v>
      </c>
      <c r="Q23" s="133">
        <f t="shared" si="12"/>
        <v>0</v>
      </c>
      <c r="R23" s="134">
        <f t="shared" si="12"/>
        <v>0</v>
      </c>
      <c r="S23" s="135">
        <f t="shared" si="12"/>
        <v>0</v>
      </c>
      <c r="T23" s="135">
        <f t="shared" si="12"/>
        <v>0</v>
      </c>
      <c r="U23" s="136">
        <f t="shared" si="12"/>
        <v>0</v>
      </c>
      <c r="V23" s="133">
        <f t="shared" si="12"/>
        <v>0</v>
      </c>
      <c r="W23" s="134">
        <f t="shared" si="12"/>
        <v>0</v>
      </c>
      <c r="X23" s="135">
        <f t="shared" si="12"/>
        <v>0</v>
      </c>
      <c r="Y23" s="135">
        <f t="shared" si="12"/>
        <v>0</v>
      </c>
      <c r="Z23" s="136">
        <f t="shared" si="12"/>
        <v>0</v>
      </c>
      <c r="AA23" s="133">
        <f t="shared" si="12"/>
        <v>3</v>
      </c>
      <c r="AB23" s="134">
        <f t="shared" si="12"/>
        <v>1</v>
      </c>
      <c r="AC23" s="135">
        <f t="shared" si="12"/>
        <v>9679.68</v>
      </c>
      <c r="AD23" s="135">
        <f t="shared" si="12"/>
        <v>9679.68</v>
      </c>
      <c r="AE23" s="136">
        <f t="shared" si="12"/>
        <v>1</v>
      </c>
    </row>
    <row r="24" spans="1:31" s="3" customFormat="1" ht="18.7" customHeight="1" x14ac:dyDescent="0.25">
      <c r="B24" s="11"/>
      <c r="H24" s="11"/>
      <c r="N24" s="11"/>
    </row>
    <row r="25" spans="1:31" s="138" customFormat="1" ht="48.1" customHeight="1" x14ac:dyDescent="0.25">
      <c r="A25" s="199" t="s">
        <v>53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37"/>
      <c r="S25" s="137"/>
      <c r="T25" s="137"/>
      <c r="U25" s="137"/>
      <c r="V25" s="73"/>
      <c r="W25" s="73"/>
      <c r="X25" s="73"/>
      <c r="AC25" s="73"/>
      <c r="AD25" s="73"/>
      <c r="AE25" s="73"/>
    </row>
    <row r="26" spans="1:31" s="138" customFormat="1" ht="44" customHeight="1" x14ac:dyDescent="0.25">
      <c r="A26" s="189" t="s">
        <v>54</v>
      </c>
      <c r="B26" s="189"/>
      <c r="C26" s="189"/>
      <c r="D26" s="189"/>
      <c r="E26" s="189"/>
      <c r="F26" s="189"/>
      <c r="G26" s="189"/>
      <c r="H26" s="189"/>
      <c r="I26" s="139"/>
      <c r="J26" s="139"/>
      <c r="K26" s="139"/>
      <c r="L26" s="106"/>
      <c r="M26" s="140"/>
      <c r="N26" s="137"/>
      <c r="O26" s="137"/>
      <c r="P26" s="139"/>
      <c r="Q26" s="139"/>
      <c r="R26" s="106"/>
      <c r="S26" s="137"/>
      <c r="T26" s="137"/>
      <c r="U26" s="137"/>
      <c r="V26" s="73"/>
      <c r="W26" s="73"/>
      <c r="X26" s="73"/>
      <c r="AC26" s="73"/>
      <c r="AD26" s="73"/>
      <c r="AE26" s="73"/>
    </row>
    <row r="27" spans="1:31" s="142" customFormat="1" x14ac:dyDescent="0.25">
      <c r="A27" s="106"/>
      <c r="B27" s="106"/>
      <c r="C27" s="106"/>
      <c r="D27" s="106"/>
      <c r="E27" s="106"/>
      <c r="F27" s="106"/>
      <c r="G27" s="141"/>
      <c r="H27" s="141"/>
      <c r="I27" s="139"/>
      <c r="J27" s="139"/>
      <c r="K27" s="139"/>
      <c r="L27" s="106"/>
      <c r="M27" s="140"/>
      <c r="N27" s="137"/>
      <c r="O27" s="137"/>
      <c r="P27" s="139"/>
      <c r="Q27" s="139"/>
      <c r="R27" s="106"/>
      <c r="S27" s="137"/>
      <c r="T27" s="137"/>
      <c r="U27" s="137"/>
      <c r="V27" s="73"/>
      <c r="W27" s="73"/>
      <c r="X27" s="73"/>
      <c r="Y27" s="138"/>
      <c r="Z27" s="138"/>
      <c r="AA27" s="138"/>
      <c r="AB27" s="138"/>
      <c r="AC27" s="73"/>
      <c r="AD27" s="73"/>
      <c r="AE27" s="73"/>
    </row>
    <row r="28" spans="1:31" s="143" customFormat="1" ht="13.95" customHeight="1" x14ac:dyDescent="0.25">
      <c r="A28" s="106"/>
      <c r="B28" s="106"/>
      <c r="C28" s="106"/>
      <c r="D28" s="106"/>
      <c r="E28" s="106"/>
      <c r="F28" s="106"/>
      <c r="G28" s="141"/>
      <c r="H28" s="141"/>
      <c r="I28" s="139"/>
      <c r="J28" s="139"/>
      <c r="K28" s="139"/>
      <c r="L28" s="106"/>
      <c r="M28" s="140"/>
      <c r="N28" s="137"/>
      <c r="O28" s="137"/>
      <c r="P28" s="139"/>
      <c r="Q28" s="139"/>
      <c r="R28" s="106"/>
      <c r="S28" s="137"/>
      <c r="T28" s="137"/>
      <c r="U28" s="137"/>
      <c r="V28" s="137"/>
      <c r="W28" s="137"/>
      <c r="X28" s="137"/>
      <c r="Y28" s="138"/>
      <c r="Z28" s="138"/>
      <c r="AA28" s="138"/>
      <c r="AB28" s="138"/>
      <c r="AC28" s="137"/>
      <c r="AD28" s="137"/>
      <c r="AE28" s="137"/>
    </row>
    <row r="29" spans="1:31" s="143" customFormat="1" ht="18" customHeight="1" thickBot="1" x14ac:dyDescent="0.3">
      <c r="A29" s="106"/>
      <c r="B29" s="106"/>
      <c r="C29" s="106"/>
      <c r="D29" s="106"/>
      <c r="E29" s="106"/>
      <c r="F29" s="106"/>
      <c r="G29" s="141"/>
      <c r="H29" s="141"/>
      <c r="I29" s="139"/>
      <c r="J29" s="139"/>
      <c r="K29" s="139"/>
      <c r="L29" s="106"/>
      <c r="M29" s="140"/>
      <c r="N29" s="137"/>
      <c r="O29" s="137"/>
      <c r="P29" s="139"/>
      <c r="Q29" s="139"/>
      <c r="R29" s="106"/>
      <c r="S29" s="137"/>
      <c r="T29" s="137"/>
      <c r="U29" s="137"/>
      <c r="V29" s="139"/>
      <c r="W29" s="139"/>
      <c r="X29" s="106"/>
      <c r="Y29" s="138"/>
      <c r="Z29" s="138"/>
      <c r="AA29" s="138"/>
      <c r="AB29" s="138"/>
      <c r="AC29" s="139"/>
      <c r="AD29" s="139"/>
      <c r="AE29" s="106"/>
    </row>
    <row r="30" spans="1:31" s="144" customFormat="1" ht="18" customHeight="1" x14ac:dyDescent="0.25">
      <c r="A30" s="180" t="s">
        <v>12</v>
      </c>
      <c r="B30" s="190" t="s">
        <v>24</v>
      </c>
      <c r="C30" s="191"/>
      <c r="D30" s="191"/>
      <c r="E30" s="191"/>
      <c r="F30" s="192"/>
      <c r="G30" s="3"/>
      <c r="J30" s="183" t="s">
        <v>22</v>
      </c>
      <c r="K30" s="184"/>
      <c r="L30" s="190" t="s">
        <v>23</v>
      </c>
      <c r="M30" s="191"/>
      <c r="N30" s="191"/>
      <c r="O30" s="191"/>
      <c r="P30" s="192"/>
      <c r="Q30" s="139"/>
      <c r="R30" s="106"/>
      <c r="S30" s="137"/>
      <c r="T30" s="137"/>
      <c r="U30" s="137"/>
      <c r="V30" s="139"/>
      <c r="W30" s="139"/>
      <c r="X30" s="106"/>
      <c r="AC30" s="139"/>
      <c r="AD30" s="139"/>
      <c r="AE30" s="106"/>
    </row>
    <row r="31" spans="1:31" s="144" customFormat="1" ht="18" customHeight="1" thickBot="1" x14ac:dyDescent="0.3">
      <c r="A31" s="181"/>
      <c r="B31" s="214"/>
      <c r="C31" s="215"/>
      <c r="D31" s="215"/>
      <c r="E31" s="215"/>
      <c r="F31" s="216"/>
      <c r="G31" s="3"/>
      <c r="J31" s="185"/>
      <c r="K31" s="186"/>
      <c r="L31" s="193"/>
      <c r="M31" s="194"/>
      <c r="N31" s="194"/>
      <c r="O31" s="194"/>
      <c r="P31" s="195"/>
      <c r="Q31" s="139"/>
      <c r="R31" s="106"/>
      <c r="S31" s="137"/>
      <c r="T31" s="137"/>
      <c r="U31" s="137"/>
      <c r="V31" s="139"/>
      <c r="W31" s="139"/>
      <c r="X31" s="106"/>
      <c r="AC31" s="139"/>
      <c r="AD31" s="139"/>
      <c r="AE31" s="106"/>
    </row>
    <row r="32" spans="1:31" s="3" customFormat="1" ht="47.55" customHeight="1" thickBot="1" x14ac:dyDescent="0.3">
      <c r="A32" s="182"/>
      <c r="B32" s="145" t="s">
        <v>21</v>
      </c>
      <c r="C32" s="114" t="s">
        <v>10</v>
      </c>
      <c r="D32" s="115" t="s">
        <v>55</v>
      </c>
      <c r="E32" s="116" t="s">
        <v>56</v>
      </c>
      <c r="F32" s="146" t="s">
        <v>57</v>
      </c>
      <c r="J32" s="187"/>
      <c r="K32" s="188"/>
      <c r="L32" s="145" t="s">
        <v>21</v>
      </c>
      <c r="M32" s="114" t="s">
        <v>10</v>
      </c>
      <c r="N32" s="115" t="s">
        <v>55</v>
      </c>
      <c r="O32" s="116" t="s">
        <v>56</v>
      </c>
      <c r="P32" s="146" t="s">
        <v>57</v>
      </c>
    </row>
    <row r="33" spans="1:33" s="3" customFormat="1" ht="30.1" customHeight="1" x14ac:dyDescent="0.25">
      <c r="A33" s="120" t="s">
        <v>46</v>
      </c>
      <c r="B33" s="147">
        <f t="shared" ref="B33:B41" si="13">B14+G14+L14+Q14+V14+AA14</f>
        <v>5</v>
      </c>
      <c r="C33" s="148">
        <f t="shared" ref="C33:C41" si="14">IF(B33,B33/$B$42,"")</f>
        <v>7.2463768115942032E-2</v>
      </c>
      <c r="D33" s="149">
        <f t="shared" ref="D33:E38" si="15">D14+I14+N14+S14+X14+AC14</f>
        <v>1992365.9200000002</v>
      </c>
      <c r="E33" s="150">
        <f t="shared" si="15"/>
        <v>2064340.12</v>
      </c>
      <c r="F33" s="125">
        <f t="shared" ref="F33:F41" si="16">IF(E33,E33/$E$42,"")</f>
        <v>0.92185718598807698</v>
      </c>
      <c r="J33" s="178" t="s">
        <v>5</v>
      </c>
      <c r="K33" s="179"/>
      <c r="L33" s="151">
        <f>B23</f>
        <v>0</v>
      </c>
      <c r="M33" s="148" t="str">
        <f>IF(L33,L33/$L$39,"")</f>
        <v/>
      </c>
      <c r="N33" s="152">
        <f>D23</f>
        <v>0</v>
      </c>
      <c r="O33" s="152">
        <f>E23</f>
        <v>0</v>
      </c>
      <c r="P33" s="153" t="str">
        <f>IF(O33,O33/$O$39,"")</f>
        <v/>
      </c>
    </row>
    <row r="34" spans="1:33" s="3" customFormat="1" ht="30.1" customHeight="1" x14ac:dyDescent="0.25">
      <c r="A34" s="126" t="s">
        <v>25</v>
      </c>
      <c r="B34" s="154">
        <f t="shared" si="13"/>
        <v>0</v>
      </c>
      <c r="C34" s="148" t="str">
        <f t="shared" si="14"/>
        <v/>
      </c>
      <c r="D34" s="155">
        <f t="shared" si="15"/>
        <v>0</v>
      </c>
      <c r="E34" s="156">
        <f t="shared" si="15"/>
        <v>0</v>
      </c>
      <c r="F34" s="125" t="str">
        <f t="shared" si="16"/>
        <v/>
      </c>
      <c r="J34" s="174" t="s">
        <v>3</v>
      </c>
      <c r="K34" s="175"/>
      <c r="L34" s="14">
        <f>G23</f>
        <v>52</v>
      </c>
      <c r="M34" s="148">
        <f t="shared" ref="M34:M38" si="17">IF(L34,L34/$L$39,"")</f>
        <v>0.75362318840579712</v>
      </c>
      <c r="N34" s="157">
        <f>I23</f>
        <v>2061887.53</v>
      </c>
      <c r="O34" s="157">
        <f>J23</f>
        <v>2147064.7799999998</v>
      </c>
      <c r="P34" s="153">
        <f t="shared" ref="P34:P38" si="18">IF(O34,O34/$O$39,"")</f>
        <v>0.95879892903738617</v>
      </c>
    </row>
    <row r="35" spans="1:33" ht="30.1" customHeight="1" x14ac:dyDescent="0.25">
      <c r="A35" s="126" t="s">
        <v>26</v>
      </c>
      <c r="B35" s="154">
        <f t="shared" si="13"/>
        <v>0</v>
      </c>
      <c r="C35" s="148" t="str">
        <f t="shared" si="14"/>
        <v/>
      </c>
      <c r="D35" s="155">
        <f t="shared" si="15"/>
        <v>0</v>
      </c>
      <c r="E35" s="156">
        <f t="shared" si="15"/>
        <v>0</v>
      </c>
      <c r="F35" s="125" t="str">
        <f t="shared" si="16"/>
        <v/>
      </c>
      <c r="G35" s="3"/>
      <c r="J35" s="174" t="s">
        <v>4</v>
      </c>
      <c r="K35" s="175"/>
      <c r="L35" s="14">
        <f>L23</f>
        <v>14</v>
      </c>
      <c r="M35" s="148">
        <f t="shared" si="17"/>
        <v>0.20289855072463769</v>
      </c>
      <c r="N35" s="157">
        <f>N23</f>
        <v>68388.09</v>
      </c>
      <c r="O35" s="157">
        <f>O23</f>
        <v>82583.010000000009</v>
      </c>
      <c r="P35" s="153">
        <f t="shared" si="18"/>
        <v>3.6878487450520137E-2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126" t="s">
        <v>47</v>
      </c>
      <c r="B36" s="154">
        <f t="shared" si="13"/>
        <v>0</v>
      </c>
      <c r="C36" s="148" t="str">
        <f t="shared" si="14"/>
        <v/>
      </c>
      <c r="D36" s="155">
        <f t="shared" si="15"/>
        <v>0</v>
      </c>
      <c r="E36" s="156">
        <f t="shared" si="15"/>
        <v>0</v>
      </c>
      <c r="F36" s="125" t="str">
        <f t="shared" si="16"/>
        <v/>
      </c>
      <c r="G36" s="3"/>
      <c r="J36" s="174" t="s">
        <v>43</v>
      </c>
      <c r="K36" s="175"/>
      <c r="L36" s="14">
        <f>Q23</f>
        <v>0</v>
      </c>
      <c r="M36" s="148" t="str">
        <f t="shared" si="17"/>
        <v/>
      </c>
      <c r="N36" s="157">
        <f>S23</f>
        <v>0</v>
      </c>
      <c r="O36" s="157">
        <f>T23</f>
        <v>0</v>
      </c>
      <c r="P36" s="153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x14ac:dyDescent="0.25">
      <c r="A37" s="126" t="s">
        <v>48</v>
      </c>
      <c r="B37" s="158">
        <f t="shared" si="13"/>
        <v>0</v>
      </c>
      <c r="C37" s="148" t="str">
        <f t="shared" si="14"/>
        <v/>
      </c>
      <c r="D37" s="155">
        <f t="shared" si="15"/>
        <v>0</v>
      </c>
      <c r="E37" s="159">
        <f t="shared" si="15"/>
        <v>0</v>
      </c>
      <c r="F37" s="125" t="str">
        <f t="shared" si="16"/>
        <v/>
      </c>
      <c r="G37" s="3"/>
      <c r="J37" s="174" t="s">
        <v>6</v>
      </c>
      <c r="K37" s="175"/>
      <c r="L37" s="14">
        <f>V23</f>
        <v>0</v>
      </c>
      <c r="M37" s="148" t="str">
        <f t="shared" si="17"/>
        <v/>
      </c>
      <c r="N37" s="157">
        <f>X23</f>
        <v>0</v>
      </c>
      <c r="O37" s="157">
        <f>Y23</f>
        <v>0</v>
      </c>
      <c r="P37" s="153" t="str">
        <f t="shared" si="18"/>
        <v/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131" t="s">
        <v>49</v>
      </c>
      <c r="B38" s="158">
        <f t="shared" si="13"/>
        <v>0</v>
      </c>
      <c r="C38" s="148" t="str">
        <f t="shared" si="14"/>
        <v/>
      </c>
      <c r="D38" s="155">
        <f t="shared" si="15"/>
        <v>0</v>
      </c>
      <c r="E38" s="159">
        <f>E19+J19+O19+T19+Y19+AD19</f>
        <v>0</v>
      </c>
      <c r="F38" s="125" t="str">
        <f t="shared" si="16"/>
        <v/>
      </c>
      <c r="G38" s="3"/>
      <c r="J38" s="174" t="s">
        <v>7</v>
      </c>
      <c r="K38" s="175"/>
      <c r="L38" s="14">
        <f>AA23</f>
        <v>3</v>
      </c>
      <c r="M38" s="148">
        <f t="shared" si="17"/>
        <v>4.3478260869565216E-2</v>
      </c>
      <c r="N38" s="157">
        <f>AC23</f>
        <v>9679.68</v>
      </c>
      <c r="O38" s="157">
        <f>AD23</f>
        <v>9679.68</v>
      </c>
      <c r="P38" s="153">
        <f t="shared" si="18"/>
        <v>4.3225835120934766E-3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30.1" customHeight="1" thickBot="1" x14ac:dyDescent="0.3">
      <c r="A39" s="131" t="s">
        <v>50</v>
      </c>
      <c r="B39" s="154">
        <f t="shared" si="13"/>
        <v>1</v>
      </c>
      <c r="C39" s="148">
        <f t="shared" si="14"/>
        <v>1.4492753623188406E-2</v>
      </c>
      <c r="D39" s="155">
        <f>D20+I20+N20+S20+X20+AC20</f>
        <v>31773.13</v>
      </c>
      <c r="E39" s="160">
        <f>E20+J20+O20+T20+Y20+AD20</f>
        <v>38445.49</v>
      </c>
      <c r="F39" s="125">
        <f t="shared" si="16"/>
        <v>1.7168319736639497E-2</v>
      </c>
      <c r="G39" s="3"/>
      <c r="J39" s="176" t="s">
        <v>2</v>
      </c>
      <c r="K39" s="177"/>
      <c r="L39" s="72">
        <f>SUM(L33:L38)</f>
        <v>69</v>
      </c>
      <c r="M39" s="134">
        <f t="shared" ref="M39:P39" si="19">SUM(M33:M38)</f>
        <v>1</v>
      </c>
      <c r="N39" s="161">
        <f t="shared" si="19"/>
        <v>2139955.3000000003</v>
      </c>
      <c r="O39" s="162">
        <f t="shared" si="19"/>
        <v>2239327.4700000002</v>
      </c>
      <c r="P39" s="163">
        <f t="shared" si="19"/>
        <v>0.99999999999999978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30.1" customHeight="1" x14ac:dyDescent="0.25">
      <c r="A40" s="55" t="s">
        <v>51</v>
      </c>
      <c r="B40" s="154">
        <f t="shared" si="13"/>
        <v>63</v>
      </c>
      <c r="C40" s="148">
        <f t="shared" si="14"/>
        <v>0.91304347826086951</v>
      </c>
      <c r="D40" s="155">
        <f>D21+I21+N21+S21+X21+AC21</f>
        <v>97065.979999999981</v>
      </c>
      <c r="E40" s="160">
        <f>E21+J21+O21+T21+Y21+AD21</f>
        <v>110460.91999999998</v>
      </c>
      <c r="F40" s="125">
        <f t="shared" si="16"/>
        <v>4.93277207017873E-2</v>
      </c>
      <c r="G40" s="3"/>
      <c r="H40" s="11"/>
      <c r="I40" s="164"/>
      <c r="J40" s="3"/>
      <c r="K40" s="3"/>
      <c r="L40" s="3"/>
      <c r="M40" s="3"/>
      <c r="N40" s="1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43" customFormat="1" ht="30.1" customHeight="1" x14ac:dyDescent="0.25">
      <c r="A41" s="56" t="s">
        <v>58</v>
      </c>
      <c r="B41" s="154">
        <f t="shared" si="13"/>
        <v>0</v>
      </c>
      <c r="C41" s="148" t="str">
        <f t="shared" si="14"/>
        <v/>
      </c>
      <c r="D41" s="155">
        <f>D22+I22+N22+S22+X22+AC22</f>
        <v>18750.27</v>
      </c>
      <c r="E41" s="156">
        <f>E22+J22+O22+T22+Y22+AD22</f>
        <v>26080.94</v>
      </c>
      <c r="F41" s="125">
        <f t="shared" si="16"/>
        <v>1.1646773573496152E-2</v>
      </c>
      <c r="G41" s="141"/>
      <c r="H41" s="141"/>
      <c r="I41" s="139"/>
      <c r="J41" s="139"/>
      <c r="K41" s="139"/>
      <c r="L41" s="106"/>
      <c r="M41" s="140"/>
      <c r="N41" s="137"/>
      <c r="O41" s="137"/>
      <c r="P41" s="139"/>
      <c r="Q41" s="139"/>
      <c r="R41" s="106"/>
      <c r="S41" s="137"/>
      <c r="T41" s="137"/>
      <c r="U41" s="137"/>
      <c r="V41" s="139"/>
      <c r="W41" s="139"/>
      <c r="X41" s="106"/>
      <c r="Y41" s="138"/>
      <c r="Z41" s="138"/>
      <c r="AA41" s="138"/>
      <c r="AB41" s="138"/>
      <c r="AC41" s="139"/>
      <c r="AD41" s="139"/>
      <c r="AE41" s="106"/>
    </row>
    <row r="42" spans="1:33" s="143" customFormat="1" ht="30.1" customHeight="1" thickBot="1" x14ac:dyDescent="0.3">
      <c r="A42" s="57" t="s">
        <v>2</v>
      </c>
      <c r="B42" s="165">
        <f>SUM(B33:B41)</f>
        <v>69</v>
      </c>
      <c r="C42" s="166">
        <f>SUM(C33:C41)</f>
        <v>1</v>
      </c>
      <c r="D42" s="167">
        <f>SUM(D33:D41)</f>
        <v>2139955.3000000003</v>
      </c>
      <c r="E42" s="167">
        <f>SUM(E33:E41)</f>
        <v>2239327.4700000002</v>
      </c>
      <c r="F42" s="168">
        <f>SUM(F33:F41)</f>
        <v>0.99999999999999989</v>
      </c>
      <c r="G42" s="3"/>
      <c r="H42" s="11"/>
      <c r="I42" s="3"/>
      <c r="J42" s="3"/>
      <c r="K42" s="3"/>
      <c r="L42" s="3"/>
      <c r="M42" s="3"/>
      <c r="N42" s="11"/>
      <c r="O42" s="3"/>
      <c r="P42" s="3"/>
      <c r="Q42" s="3"/>
      <c r="R42" s="3"/>
      <c r="S42" s="3"/>
      <c r="T42" s="3"/>
      <c r="U42" s="169"/>
      <c r="V42" s="139"/>
      <c r="W42" s="139"/>
      <c r="X42" s="106"/>
      <c r="Y42" s="138"/>
      <c r="Z42" s="138"/>
      <c r="AA42" s="138"/>
      <c r="AB42" s="138"/>
      <c r="AC42" s="139"/>
      <c r="AD42" s="139"/>
      <c r="AE42" s="106"/>
    </row>
    <row r="43" spans="1:33" ht="36" customHeight="1" x14ac:dyDescent="0.25">
      <c r="A43" s="106"/>
      <c r="B43" s="106"/>
      <c r="C43" s="106"/>
      <c r="D43" s="106"/>
      <c r="E43" s="106"/>
      <c r="F43" s="106"/>
      <c r="G43" s="3"/>
      <c r="H43" s="11"/>
      <c r="I43" s="3"/>
      <c r="J43" s="3"/>
      <c r="K43" s="3"/>
      <c r="L43" s="3"/>
      <c r="M43" s="3"/>
      <c r="N43" s="1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3" customFormat="1" ht="23.1" customHeight="1" x14ac:dyDescent="0.25">
      <c r="B44" s="11"/>
      <c r="H44" s="11"/>
      <c r="N44" s="11"/>
    </row>
    <row r="45" spans="1:33" s="3" customFormat="1" x14ac:dyDescent="0.25">
      <c r="B45" s="11"/>
      <c r="H45" s="11"/>
      <c r="N45" s="11"/>
    </row>
    <row r="46" spans="1:33" s="3" customFormat="1" x14ac:dyDescent="0.25">
      <c r="B46" s="11"/>
      <c r="H46" s="11"/>
      <c r="N46" s="11"/>
    </row>
    <row r="47" spans="1:33" s="3" customFormat="1" x14ac:dyDescent="0.25">
      <c r="B47" s="11"/>
      <c r="H47" s="11"/>
      <c r="N47" s="11"/>
    </row>
    <row r="48" spans="1:33" s="3" customFormat="1" x14ac:dyDescent="0.25">
      <c r="B48" s="11"/>
      <c r="H48" s="11"/>
      <c r="N48" s="11"/>
    </row>
    <row r="49" spans="2:14" s="3" customFormat="1" x14ac:dyDescent="0.25">
      <c r="B49" s="11"/>
      <c r="H49" s="11"/>
      <c r="N49" s="11"/>
    </row>
    <row r="50" spans="2:14" s="3" customFormat="1" x14ac:dyDescent="0.25">
      <c r="B50" s="11"/>
      <c r="H50" s="11"/>
      <c r="N50" s="11"/>
    </row>
    <row r="51" spans="2:14" s="3" customFormat="1" x14ac:dyDescent="0.25">
      <c r="B51" s="11"/>
      <c r="H51" s="11"/>
      <c r="N51" s="11"/>
    </row>
    <row r="52" spans="2:14" s="3" customFormat="1" x14ac:dyDescent="0.25">
      <c r="B52" s="11"/>
      <c r="H52" s="11"/>
      <c r="N52" s="11"/>
    </row>
    <row r="53" spans="2:14" s="3" customFormat="1" x14ac:dyDescent="0.25">
      <c r="B53" s="11"/>
      <c r="H53" s="11"/>
      <c r="N53" s="11"/>
    </row>
    <row r="54" spans="2:14" s="3" customFormat="1" x14ac:dyDescent="0.25">
      <c r="B54" s="11"/>
      <c r="H54" s="11"/>
      <c r="N54" s="11"/>
    </row>
    <row r="55" spans="2:14" s="3" customFormat="1" x14ac:dyDescent="0.25">
      <c r="B55" s="11"/>
      <c r="H55" s="11"/>
      <c r="N55" s="11"/>
    </row>
    <row r="56" spans="2:14" s="3" customFormat="1" x14ac:dyDescent="0.25">
      <c r="B56" s="11"/>
      <c r="H56" s="11"/>
      <c r="N56" s="11"/>
    </row>
    <row r="57" spans="2:14" s="3" customFormat="1" x14ac:dyDescent="0.25">
      <c r="B57" s="11"/>
      <c r="H57" s="11"/>
      <c r="N57" s="11"/>
    </row>
    <row r="58" spans="2:14" s="3" customFormat="1" x14ac:dyDescent="0.25">
      <c r="B58" s="11"/>
      <c r="H58" s="11"/>
      <c r="N58" s="11"/>
    </row>
    <row r="59" spans="2:14" s="3" customFormat="1" x14ac:dyDescent="0.25">
      <c r="B59" s="11"/>
      <c r="H59" s="11"/>
      <c r="N59" s="11"/>
    </row>
    <row r="60" spans="2:14" s="3" customFormat="1" x14ac:dyDescent="0.25">
      <c r="B60" s="11"/>
      <c r="H60" s="11"/>
      <c r="N60" s="11"/>
    </row>
    <row r="61" spans="2:14" s="3" customFormat="1" x14ac:dyDescent="0.25">
      <c r="B61" s="11"/>
      <c r="H61" s="11"/>
      <c r="N61" s="11"/>
    </row>
    <row r="62" spans="2:14" s="3" customFormat="1" x14ac:dyDescent="0.25">
      <c r="B62" s="11"/>
      <c r="H62" s="11"/>
      <c r="N62" s="11"/>
    </row>
    <row r="63" spans="2:14" s="3" customFormat="1" x14ac:dyDescent="0.25">
      <c r="B63" s="11"/>
      <c r="H63" s="11"/>
      <c r="N63" s="11"/>
    </row>
    <row r="64" spans="2:14" s="3" customFormat="1" x14ac:dyDescent="0.25">
      <c r="B64" s="11"/>
      <c r="H64" s="11"/>
      <c r="N64" s="11"/>
    </row>
    <row r="65" spans="2:14" s="3" customFormat="1" x14ac:dyDescent="0.25">
      <c r="B65" s="11"/>
      <c r="H65" s="11"/>
      <c r="N65" s="11"/>
    </row>
    <row r="66" spans="2:14" s="3" customFormat="1" x14ac:dyDescent="0.25">
      <c r="B66" s="11"/>
      <c r="H66" s="11"/>
      <c r="N66" s="11"/>
    </row>
    <row r="67" spans="2:14" s="3" customFormat="1" x14ac:dyDescent="0.25">
      <c r="B67" s="11"/>
      <c r="H67" s="11"/>
      <c r="N67" s="11"/>
    </row>
    <row r="68" spans="2:14" s="3" customFormat="1" x14ac:dyDescent="0.25">
      <c r="B68" s="11"/>
      <c r="H68" s="11"/>
      <c r="N68" s="11"/>
    </row>
    <row r="69" spans="2:14" s="3" customFormat="1" x14ac:dyDescent="0.25">
      <c r="B69" s="11"/>
      <c r="H69" s="11"/>
      <c r="N69" s="11"/>
    </row>
    <row r="70" spans="2:14" s="3" customFormat="1" x14ac:dyDescent="0.25">
      <c r="B70" s="11"/>
      <c r="H70" s="11"/>
      <c r="N70" s="11"/>
    </row>
    <row r="71" spans="2:14" s="3" customFormat="1" x14ac:dyDescent="0.25">
      <c r="B71" s="11"/>
      <c r="H71" s="11"/>
      <c r="N71" s="11"/>
    </row>
    <row r="72" spans="2:14" s="3" customFormat="1" x14ac:dyDescent="0.25">
      <c r="B72" s="11"/>
      <c r="H72" s="11"/>
      <c r="N72" s="11"/>
    </row>
    <row r="73" spans="2:14" s="3" customFormat="1" x14ac:dyDescent="0.25">
      <c r="B73" s="11"/>
      <c r="H73" s="11"/>
      <c r="N73" s="11"/>
    </row>
    <row r="74" spans="2:14" s="3" customFormat="1" x14ac:dyDescent="0.25">
      <c r="B74" s="11"/>
      <c r="H74" s="11"/>
      <c r="N74" s="11"/>
    </row>
    <row r="75" spans="2:14" s="3" customFormat="1" x14ac:dyDescent="0.25">
      <c r="B75" s="11"/>
      <c r="H75" s="11"/>
      <c r="N75" s="11"/>
    </row>
    <row r="76" spans="2:14" s="3" customFormat="1" x14ac:dyDescent="0.25">
      <c r="B76" s="11"/>
      <c r="H76" s="11"/>
      <c r="N76" s="11"/>
    </row>
    <row r="77" spans="2:14" s="3" customFormat="1" x14ac:dyDescent="0.25">
      <c r="B77" s="11"/>
      <c r="H77" s="11"/>
      <c r="N77" s="11"/>
    </row>
    <row r="78" spans="2:14" s="3" customFormat="1" x14ac:dyDescent="0.25">
      <c r="B78" s="11"/>
      <c r="H78" s="11"/>
      <c r="N78" s="11"/>
    </row>
    <row r="79" spans="2:14" s="3" customFormat="1" x14ac:dyDescent="0.25">
      <c r="B79" s="11"/>
      <c r="H79" s="11"/>
      <c r="N79" s="11"/>
    </row>
    <row r="80" spans="2:14" s="3" customFormat="1" x14ac:dyDescent="0.25">
      <c r="B80" s="11"/>
      <c r="H80" s="11"/>
      <c r="N80" s="11"/>
    </row>
    <row r="81" spans="2:14" s="3" customFormat="1" x14ac:dyDescent="0.25">
      <c r="B81" s="11"/>
      <c r="H81" s="11"/>
      <c r="N81" s="11"/>
    </row>
    <row r="82" spans="2:14" s="3" customFormat="1" x14ac:dyDescent="0.25">
      <c r="B82" s="11"/>
      <c r="H82" s="11"/>
      <c r="N82" s="11"/>
    </row>
    <row r="83" spans="2:14" s="3" customFormat="1" x14ac:dyDescent="0.25">
      <c r="B83" s="11"/>
      <c r="H83" s="11"/>
      <c r="N83" s="11"/>
    </row>
    <row r="84" spans="2:14" s="3" customFormat="1" x14ac:dyDescent="0.25">
      <c r="B84" s="11"/>
      <c r="H84" s="11"/>
      <c r="N84" s="11"/>
    </row>
    <row r="85" spans="2:14" s="3" customFormat="1" x14ac:dyDescent="0.25">
      <c r="B85" s="11"/>
      <c r="H85" s="11"/>
      <c r="N85" s="11"/>
    </row>
    <row r="86" spans="2:14" s="3" customFormat="1" x14ac:dyDescent="0.25">
      <c r="B86" s="11"/>
      <c r="H86" s="11"/>
      <c r="N86" s="11"/>
    </row>
    <row r="87" spans="2:14" s="3" customFormat="1" x14ac:dyDescent="0.25">
      <c r="B87" s="11"/>
      <c r="H87" s="11"/>
      <c r="N87" s="11"/>
    </row>
    <row r="88" spans="2:14" s="3" customFormat="1" x14ac:dyDescent="0.25">
      <c r="B88" s="11"/>
      <c r="H88" s="11"/>
      <c r="N88" s="11"/>
    </row>
    <row r="89" spans="2:14" s="3" customFormat="1" x14ac:dyDescent="0.25">
      <c r="B89" s="11"/>
      <c r="H89" s="11"/>
      <c r="N89" s="11"/>
    </row>
    <row r="90" spans="2:14" s="3" customFormat="1" x14ac:dyDescent="0.25">
      <c r="B90" s="11"/>
      <c r="H90" s="11"/>
      <c r="N90" s="11"/>
    </row>
    <row r="91" spans="2:14" s="3" customFormat="1" x14ac:dyDescent="0.25">
      <c r="B91" s="11"/>
      <c r="H91" s="11"/>
      <c r="N91" s="11"/>
    </row>
    <row r="92" spans="2:14" s="3" customFormat="1" x14ac:dyDescent="0.25">
      <c r="B92" s="11"/>
      <c r="H92" s="11"/>
      <c r="N92" s="11"/>
    </row>
    <row r="93" spans="2:14" s="3" customFormat="1" x14ac:dyDescent="0.25">
      <c r="B93" s="11"/>
      <c r="H93" s="11"/>
      <c r="N93" s="11"/>
    </row>
    <row r="94" spans="2:14" s="3" customFormat="1" x14ac:dyDescent="0.25">
      <c r="B94" s="11"/>
      <c r="H94" s="11"/>
      <c r="N94" s="11"/>
    </row>
    <row r="95" spans="2:14" s="3" customFormat="1" x14ac:dyDescent="0.25">
      <c r="B95" s="11"/>
      <c r="H95" s="11"/>
      <c r="N95" s="11"/>
    </row>
    <row r="96" spans="2:14" s="3" customFormat="1" x14ac:dyDescent="0.25">
      <c r="B96" s="11"/>
      <c r="H96" s="11"/>
      <c r="N96" s="11"/>
    </row>
    <row r="97" spans="2:21" s="3" customFormat="1" x14ac:dyDescent="0.25">
      <c r="B97" s="11"/>
      <c r="H97" s="11"/>
      <c r="N97" s="11"/>
    </row>
    <row r="98" spans="2:21" s="3" customFormat="1" x14ac:dyDescent="0.25">
      <c r="B98" s="11"/>
      <c r="H98" s="11"/>
      <c r="N98" s="11"/>
    </row>
    <row r="99" spans="2:21" s="3" customFormat="1" x14ac:dyDescent="0.25">
      <c r="B99" s="11"/>
      <c r="H99" s="11"/>
      <c r="N99" s="11"/>
    </row>
    <row r="100" spans="2:21" s="3" customFormat="1" x14ac:dyDescent="0.25">
      <c r="B100" s="11"/>
      <c r="H100" s="11"/>
      <c r="N100" s="11"/>
    </row>
    <row r="101" spans="2:21" s="3" customFormat="1" x14ac:dyDescent="0.25">
      <c r="B101" s="11"/>
      <c r="H101" s="11"/>
      <c r="N101" s="11"/>
    </row>
    <row r="102" spans="2:21" s="3" customFormat="1" x14ac:dyDescent="0.25">
      <c r="B102" s="11"/>
      <c r="G102" s="9"/>
      <c r="H102" s="12"/>
      <c r="I102" s="9"/>
      <c r="J102" s="9"/>
      <c r="K102" s="9"/>
      <c r="L102" s="9"/>
      <c r="M102" s="9"/>
      <c r="N102" s="12"/>
      <c r="O102" s="9"/>
      <c r="P102" s="9"/>
      <c r="Q102" s="9"/>
      <c r="R102" s="9"/>
      <c r="S102" s="9"/>
      <c r="T102" s="9"/>
      <c r="U102" s="9"/>
    </row>
    <row r="103" spans="2:21" s="3" customFormat="1" x14ac:dyDescent="0.25">
      <c r="B103" s="11"/>
      <c r="G103" s="9"/>
      <c r="H103" s="12"/>
      <c r="I103" s="9"/>
      <c r="J103" s="9"/>
      <c r="K103" s="9"/>
      <c r="L103" s="9"/>
      <c r="M103" s="9"/>
      <c r="N103" s="12"/>
      <c r="O103" s="9"/>
      <c r="P103" s="9"/>
      <c r="Q103" s="9"/>
      <c r="R103" s="9"/>
      <c r="S103" s="9"/>
      <c r="T103" s="9"/>
      <c r="U103" s="9"/>
    </row>
    <row r="104" spans="2:21" s="3" customFormat="1" x14ac:dyDescent="0.25">
      <c r="B104" s="11"/>
      <c r="F104" s="9"/>
      <c r="G104" s="9"/>
      <c r="H104" s="12"/>
      <c r="I104" s="9"/>
      <c r="J104" s="9"/>
      <c r="K104" s="9"/>
      <c r="L104" s="9"/>
      <c r="M104" s="9"/>
      <c r="N104" s="12"/>
      <c r="O104" s="9"/>
      <c r="P104" s="9"/>
      <c r="Q104" s="9"/>
      <c r="R104" s="9"/>
      <c r="S104" s="9"/>
      <c r="T104" s="9"/>
      <c r="U104" s="9"/>
    </row>
  </sheetData>
  <sheetProtection password="C9C3" sheet="1" objects="1" scenarios="1"/>
  <mergeCells count="21">
    <mergeCell ref="B11:AE11"/>
    <mergeCell ref="A12:A13"/>
    <mergeCell ref="B12:F12"/>
    <mergeCell ref="G12:K12"/>
    <mergeCell ref="L12:P12"/>
    <mergeCell ref="Q12:U12"/>
    <mergeCell ref="V12:Z12"/>
    <mergeCell ref="AA12:AE12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7:K37"/>
    <mergeCell ref="J38:K38"/>
  </mergeCells>
  <pageMargins left="0.19685039370078741" right="0" top="0.55118110236220474" bottom="0.55118110236220474" header="0.31496062992125984" footer="0.31496062992125984"/>
  <pageSetup paperSize="9" scale="44" fitToWidth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G104"/>
  <sheetViews>
    <sheetView showZeros="0" zoomScale="80" zoomScaleNormal="80" workbookViewId="0">
      <selection activeCell="A4" sqref="A4"/>
    </sheetView>
  </sheetViews>
  <sheetFormatPr defaultColWidth="9.125" defaultRowHeight="14.3" x14ac:dyDescent="0.25"/>
  <cols>
    <col min="1" max="1" width="26.125" style="9" customWidth="1"/>
    <col min="2" max="2" width="10.125" style="12" customWidth="1"/>
    <col min="3" max="3" width="10.5" style="9" customWidth="1"/>
    <col min="4" max="4" width="19.125" style="9" customWidth="1"/>
    <col min="5" max="5" width="18.125" style="9" customWidth="1"/>
    <col min="6" max="6" width="11.5" style="9" customWidth="1"/>
    <col min="7" max="7" width="9.125" style="9" customWidth="1"/>
    <col min="8" max="8" width="10.875" style="12" customWidth="1"/>
    <col min="9" max="9" width="17.5" style="9" customWidth="1"/>
    <col min="10" max="10" width="20" style="9" customWidth="1"/>
    <col min="11" max="11" width="11.5" style="9" customWidth="1"/>
    <col min="12" max="12" width="10" style="9" customWidth="1"/>
    <col min="13" max="13" width="10.5" style="9" customWidth="1"/>
    <col min="14" max="14" width="18.875" style="12" customWidth="1"/>
    <col min="15" max="15" width="19.5" style="9" customWidth="1"/>
    <col min="16" max="16" width="11.5" style="9" customWidth="1"/>
    <col min="17" max="17" width="9.125" style="9" customWidth="1"/>
    <col min="18" max="18" width="11" style="9" customWidth="1"/>
    <col min="19" max="19" width="18.875" style="9" customWidth="1"/>
    <col min="20" max="20" width="19.5" style="9" customWidth="1"/>
    <col min="21" max="21" width="11.125" style="9" customWidth="1"/>
    <col min="22" max="22" width="9" style="9" customWidth="1"/>
    <col min="23" max="23" width="10" style="9" customWidth="1"/>
    <col min="24" max="24" width="19" style="9" customWidth="1"/>
    <col min="25" max="25" width="17.5" style="9" customWidth="1"/>
    <col min="26" max="26" width="9.5" style="9" customWidth="1"/>
    <col min="27" max="27" width="9.125" style="9" customWidth="1"/>
    <col min="28" max="28" width="10.875" style="9" customWidth="1"/>
    <col min="29" max="29" width="18.125" style="9" customWidth="1"/>
    <col min="30" max="30" width="18.875" style="9" customWidth="1"/>
    <col min="31" max="31" width="10.875" style="9" customWidth="1"/>
    <col min="32" max="16384" width="9.125" style="9"/>
  </cols>
  <sheetData>
    <row r="1" spans="1:31" x14ac:dyDescent="0.25">
      <c r="A1" s="3"/>
      <c r="B1" s="11"/>
      <c r="C1" s="3"/>
      <c r="D1" s="3"/>
      <c r="E1" s="3"/>
      <c r="F1" s="3"/>
      <c r="G1" s="3"/>
      <c r="H1" s="11"/>
      <c r="I1" s="3"/>
      <c r="J1" s="3"/>
      <c r="K1" s="3"/>
      <c r="L1" s="3"/>
      <c r="M1" s="3"/>
      <c r="N1" s="1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11"/>
      <c r="C2" s="3"/>
      <c r="D2" s="3"/>
      <c r="E2" s="3"/>
      <c r="F2" s="3"/>
      <c r="G2" s="3"/>
      <c r="H2" s="11"/>
      <c r="I2" s="3"/>
      <c r="J2" s="3"/>
      <c r="K2" s="3"/>
      <c r="L2" s="3"/>
      <c r="M2" s="3"/>
      <c r="N2" s="1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11"/>
      <c r="C3" s="3"/>
      <c r="D3" s="3"/>
      <c r="E3" s="3"/>
      <c r="F3" s="3"/>
      <c r="G3" s="3"/>
      <c r="H3" s="11"/>
      <c r="I3" s="3"/>
      <c r="J3" s="3"/>
      <c r="K3" s="3"/>
      <c r="L3" s="3"/>
      <c r="M3" s="3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11"/>
      <c r="H4" s="11"/>
      <c r="N4" s="11"/>
    </row>
    <row r="5" spans="1:31" s="3" customFormat="1" x14ac:dyDescent="0.25">
      <c r="B5" s="11"/>
      <c r="H5" s="11"/>
      <c r="N5" s="11"/>
    </row>
    <row r="6" spans="1:31" s="3" customFormat="1" ht="30.75" customHeight="1" x14ac:dyDescent="0.25">
      <c r="A6" s="27" t="s">
        <v>17</v>
      </c>
      <c r="B6" s="11"/>
      <c r="H6" s="11"/>
      <c r="N6" s="11"/>
    </row>
    <row r="7" spans="1:31" s="3" customFormat="1" ht="6.8" customHeight="1" x14ac:dyDescent="0.25">
      <c r="A7" s="2"/>
      <c r="B7" s="11"/>
      <c r="H7" s="11"/>
      <c r="N7" s="11"/>
    </row>
    <row r="8" spans="1:31" s="3" customFormat="1" ht="24.8" customHeight="1" x14ac:dyDescent="0.25">
      <c r="A8" s="24" t="s">
        <v>59</v>
      </c>
      <c r="B8" s="107" t="s">
        <v>60</v>
      </c>
      <c r="C8" s="108"/>
      <c r="D8" s="108"/>
      <c r="E8" s="108"/>
      <c r="F8" s="108"/>
      <c r="G8" s="109"/>
      <c r="H8" s="11"/>
      <c r="J8" s="108"/>
      <c r="K8" s="108"/>
      <c r="L8" s="108"/>
      <c r="N8" s="11"/>
      <c r="P8" s="108"/>
      <c r="Q8" s="108"/>
      <c r="R8" s="108"/>
      <c r="V8" s="108"/>
      <c r="W8" s="108"/>
      <c r="X8" s="108"/>
      <c r="AC8" s="108"/>
      <c r="AD8" s="108"/>
      <c r="AE8" s="108"/>
    </row>
    <row r="9" spans="1:31" s="3" customFormat="1" ht="34.5" customHeight="1" x14ac:dyDescent="0.25">
      <c r="A9" s="24" t="s">
        <v>41</v>
      </c>
      <c r="B9" s="110" t="s">
        <v>61</v>
      </c>
      <c r="C9" s="111"/>
      <c r="D9" s="111"/>
      <c r="E9" s="111"/>
      <c r="F9" s="111"/>
      <c r="G9" s="112"/>
      <c r="H9" s="112"/>
      <c r="I9" s="112"/>
      <c r="J9" s="112"/>
      <c r="K9" s="112"/>
      <c r="L9" s="24"/>
      <c r="N9" s="11"/>
      <c r="R9" s="24"/>
      <c r="X9" s="24"/>
      <c r="AE9" s="24"/>
    </row>
    <row r="10" spans="1:31" ht="26.35" customHeight="1" thickBot="1" x14ac:dyDescent="0.3">
      <c r="A10" s="3"/>
      <c r="B10" s="11"/>
      <c r="C10" s="3"/>
      <c r="D10" s="3"/>
      <c r="E10" s="3"/>
      <c r="F10" s="3"/>
      <c r="G10" s="3"/>
      <c r="H10" s="11"/>
      <c r="I10" s="3"/>
      <c r="J10" s="3"/>
      <c r="K10" s="3"/>
      <c r="L10" s="3"/>
      <c r="M10" s="3"/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.1" customHeight="1" thickBot="1" x14ac:dyDescent="0.3">
      <c r="A11" s="3"/>
      <c r="B11" s="217" t="s">
        <v>8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9"/>
    </row>
    <row r="12" spans="1:31" ht="30.1" customHeight="1" thickBot="1" x14ac:dyDescent="0.3">
      <c r="A12" s="220" t="s">
        <v>12</v>
      </c>
      <c r="B12" s="222" t="s">
        <v>5</v>
      </c>
      <c r="C12" s="223"/>
      <c r="D12" s="223"/>
      <c r="E12" s="223"/>
      <c r="F12" s="224"/>
      <c r="G12" s="225" t="s">
        <v>3</v>
      </c>
      <c r="H12" s="226"/>
      <c r="I12" s="226"/>
      <c r="J12" s="226"/>
      <c r="K12" s="227"/>
      <c r="L12" s="228" t="s">
        <v>4</v>
      </c>
      <c r="M12" s="229"/>
      <c r="N12" s="229"/>
      <c r="O12" s="229"/>
      <c r="P12" s="229"/>
      <c r="Q12" s="230" t="s">
        <v>43</v>
      </c>
      <c r="R12" s="231"/>
      <c r="S12" s="231"/>
      <c r="T12" s="231"/>
      <c r="U12" s="232"/>
      <c r="V12" s="233" t="s">
        <v>6</v>
      </c>
      <c r="W12" s="234"/>
      <c r="X12" s="234"/>
      <c r="Y12" s="234"/>
      <c r="Z12" s="235"/>
      <c r="AA12" s="236" t="s">
        <v>7</v>
      </c>
      <c r="AB12" s="237"/>
      <c r="AC12" s="237"/>
      <c r="AD12" s="237"/>
      <c r="AE12" s="238"/>
    </row>
    <row r="13" spans="1:31" ht="39.1" customHeight="1" thickBot="1" x14ac:dyDescent="0.3">
      <c r="A13" s="221"/>
      <c r="B13" s="113" t="s">
        <v>9</v>
      </c>
      <c r="C13" s="114" t="s">
        <v>10</v>
      </c>
      <c r="D13" s="115" t="s">
        <v>44</v>
      </c>
      <c r="E13" s="116" t="s">
        <v>45</v>
      </c>
      <c r="F13" s="117" t="s">
        <v>19</v>
      </c>
      <c r="G13" s="118" t="s">
        <v>9</v>
      </c>
      <c r="H13" s="114" t="s">
        <v>10</v>
      </c>
      <c r="I13" s="115" t="s">
        <v>44</v>
      </c>
      <c r="J13" s="116" t="s">
        <v>35</v>
      </c>
      <c r="K13" s="117" t="s">
        <v>19</v>
      </c>
      <c r="L13" s="118" t="s">
        <v>9</v>
      </c>
      <c r="M13" s="114" t="s">
        <v>10</v>
      </c>
      <c r="N13" s="115" t="s">
        <v>44</v>
      </c>
      <c r="O13" s="116" t="s">
        <v>33</v>
      </c>
      <c r="P13" s="117" t="s">
        <v>19</v>
      </c>
      <c r="Q13" s="118" t="s">
        <v>9</v>
      </c>
      <c r="R13" s="114" t="s">
        <v>10</v>
      </c>
      <c r="S13" s="115" t="s">
        <v>34</v>
      </c>
      <c r="T13" s="116" t="s">
        <v>35</v>
      </c>
      <c r="U13" s="119" t="s">
        <v>19</v>
      </c>
      <c r="V13" s="113" t="s">
        <v>9</v>
      </c>
      <c r="W13" s="114" t="s">
        <v>10</v>
      </c>
      <c r="X13" s="115" t="s">
        <v>34</v>
      </c>
      <c r="Y13" s="116" t="s">
        <v>35</v>
      </c>
      <c r="Z13" s="117" t="s">
        <v>19</v>
      </c>
      <c r="AA13" s="113" t="s">
        <v>9</v>
      </c>
      <c r="AB13" s="114" t="s">
        <v>10</v>
      </c>
      <c r="AC13" s="115" t="s">
        <v>34</v>
      </c>
      <c r="AD13" s="116" t="s">
        <v>35</v>
      </c>
      <c r="AE13" s="117" t="s">
        <v>19</v>
      </c>
    </row>
    <row r="14" spans="1:31" s="32" customFormat="1" ht="36" customHeight="1" x14ac:dyDescent="0.25">
      <c r="A14" s="120" t="s">
        <v>46</v>
      </c>
      <c r="B14" s="121"/>
      <c r="C14" s="122" t="str">
        <f t="shared" ref="C14:C22" si="0">IF(B14,B14/$B$23,"")</f>
        <v/>
      </c>
      <c r="D14" s="123"/>
      <c r="E14" s="124"/>
      <c r="F14" s="125" t="str">
        <f t="shared" ref="F14:F22" si="1">IF(E14,E14/$E$23,"")</f>
        <v/>
      </c>
      <c r="G14" s="121">
        <v>15</v>
      </c>
      <c r="H14" s="122">
        <f t="shared" ref="H14:H22" si="2">IF(G14,G14/$G$23,"")</f>
        <v>0.38461538461538464</v>
      </c>
      <c r="I14" s="123">
        <v>186463.64</v>
      </c>
      <c r="J14" s="124">
        <v>194901</v>
      </c>
      <c r="K14" s="125">
        <f t="shared" ref="K14:K22" si="3">IF(J14,J14/$J$23,"")</f>
        <v>0.60978511426748117</v>
      </c>
      <c r="L14" s="121"/>
      <c r="M14" s="122" t="str">
        <f t="shared" ref="M14:M22" si="4">IF(L14,L14/$L$23,"")</f>
        <v/>
      </c>
      <c r="N14" s="123"/>
      <c r="O14" s="124"/>
      <c r="P14" s="125" t="str">
        <f t="shared" ref="P14:P22" si="5">IF(O14,O14/$O$23,"")</f>
        <v/>
      </c>
      <c r="Q14" s="121"/>
      <c r="R14" s="122" t="str">
        <f t="shared" ref="R14:R22" si="6">IF(Q14,Q14/$Q$23,"")</f>
        <v/>
      </c>
      <c r="S14" s="123"/>
      <c r="T14" s="124"/>
      <c r="U14" s="125" t="str">
        <f t="shared" ref="U14:U22" si="7">IF(T14,T14/$T$23,"")</f>
        <v/>
      </c>
      <c r="V14" s="121"/>
      <c r="W14" s="122" t="str">
        <f t="shared" ref="W14:W22" si="8">IF(V14,V14/$V$23,"")</f>
        <v/>
      </c>
      <c r="X14" s="123"/>
      <c r="Y14" s="124"/>
      <c r="Z14" s="125" t="str">
        <f t="shared" ref="Z14:Z22" si="9">IF(Y14,Y14/$Y$23,"")</f>
        <v/>
      </c>
      <c r="AA14" s="121"/>
      <c r="AB14" s="122" t="str">
        <f t="shared" ref="AB14:AB22" si="10">IF(AA14,AA14/$AA$23,"")</f>
        <v/>
      </c>
      <c r="AC14" s="123"/>
      <c r="AD14" s="124"/>
      <c r="AE14" s="125" t="str">
        <f t="shared" ref="AE14:AE22" si="11">IF(AD14,AD14/$AD$23,"")</f>
        <v/>
      </c>
    </row>
    <row r="15" spans="1:31" s="32" customFormat="1" ht="36" customHeight="1" x14ac:dyDescent="0.25">
      <c r="A15" s="126" t="s">
        <v>25</v>
      </c>
      <c r="B15" s="127"/>
      <c r="C15" s="122" t="str">
        <f t="shared" si="0"/>
        <v/>
      </c>
      <c r="D15" s="128"/>
      <c r="E15" s="129"/>
      <c r="F15" s="125" t="str">
        <f t="shared" si="1"/>
        <v/>
      </c>
      <c r="G15" s="127"/>
      <c r="H15" s="122" t="str">
        <f t="shared" si="2"/>
        <v/>
      </c>
      <c r="I15" s="128"/>
      <c r="J15" s="129"/>
      <c r="K15" s="125" t="str">
        <f t="shared" si="3"/>
        <v/>
      </c>
      <c r="L15" s="127"/>
      <c r="M15" s="122" t="str">
        <f t="shared" si="4"/>
        <v/>
      </c>
      <c r="N15" s="128"/>
      <c r="O15" s="129"/>
      <c r="P15" s="125" t="str">
        <f t="shared" si="5"/>
        <v/>
      </c>
      <c r="Q15" s="127"/>
      <c r="R15" s="122" t="str">
        <f t="shared" si="6"/>
        <v/>
      </c>
      <c r="S15" s="128"/>
      <c r="T15" s="129"/>
      <c r="U15" s="125" t="str">
        <f t="shared" si="7"/>
        <v/>
      </c>
      <c r="V15" s="127"/>
      <c r="W15" s="122" t="str">
        <f t="shared" si="8"/>
        <v/>
      </c>
      <c r="X15" s="128"/>
      <c r="Y15" s="129"/>
      <c r="Z15" s="125" t="str">
        <f t="shared" si="9"/>
        <v/>
      </c>
      <c r="AA15" s="127"/>
      <c r="AB15" s="122" t="str">
        <f t="shared" si="10"/>
        <v/>
      </c>
      <c r="AC15" s="128"/>
      <c r="AD15" s="129"/>
      <c r="AE15" s="125" t="str">
        <f t="shared" si="11"/>
        <v/>
      </c>
    </row>
    <row r="16" spans="1:31" s="32" customFormat="1" ht="36" customHeight="1" x14ac:dyDescent="0.25">
      <c r="A16" s="126" t="s">
        <v>26</v>
      </c>
      <c r="B16" s="127"/>
      <c r="C16" s="122" t="str">
        <f t="shared" si="0"/>
        <v/>
      </c>
      <c r="D16" s="128"/>
      <c r="E16" s="129"/>
      <c r="F16" s="125" t="str">
        <f t="shared" si="1"/>
        <v/>
      </c>
      <c r="G16" s="127"/>
      <c r="H16" s="122" t="str">
        <f t="shared" si="2"/>
        <v/>
      </c>
      <c r="I16" s="128"/>
      <c r="J16" s="129"/>
      <c r="K16" s="125" t="str">
        <f t="shared" si="3"/>
        <v/>
      </c>
      <c r="L16" s="127"/>
      <c r="M16" s="122" t="str">
        <f t="shared" si="4"/>
        <v/>
      </c>
      <c r="N16" s="128"/>
      <c r="O16" s="129"/>
      <c r="P16" s="125" t="str">
        <f t="shared" si="5"/>
        <v/>
      </c>
      <c r="Q16" s="127"/>
      <c r="R16" s="122" t="str">
        <f t="shared" si="6"/>
        <v/>
      </c>
      <c r="S16" s="128"/>
      <c r="T16" s="129"/>
      <c r="U16" s="125" t="str">
        <f t="shared" si="7"/>
        <v/>
      </c>
      <c r="V16" s="127"/>
      <c r="W16" s="122" t="str">
        <f t="shared" si="8"/>
        <v/>
      </c>
      <c r="X16" s="128"/>
      <c r="Y16" s="129"/>
      <c r="Z16" s="125" t="str">
        <f t="shared" si="9"/>
        <v/>
      </c>
      <c r="AA16" s="127"/>
      <c r="AB16" s="122" t="str">
        <f t="shared" si="10"/>
        <v/>
      </c>
      <c r="AC16" s="128"/>
      <c r="AD16" s="129"/>
      <c r="AE16" s="125" t="str">
        <f t="shared" si="11"/>
        <v/>
      </c>
    </row>
    <row r="17" spans="1:31" s="32" customFormat="1" ht="36" customHeight="1" x14ac:dyDescent="0.25">
      <c r="A17" s="126" t="s">
        <v>47</v>
      </c>
      <c r="B17" s="127"/>
      <c r="C17" s="122" t="str">
        <f t="shared" si="0"/>
        <v/>
      </c>
      <c r="D17" s="128"/>
      <c r="E17" s="129"/>
      <c r="F17" s="125" t="str">
        <f t="shared" si="1"/>
        <v/>
      </c>
      <c r="G17" s="127"/>
      <c r="H17" s="122" t="str">
        <f t="shared" si="2"/>
        <v/>
      </c>
      <c r="I17" s="128"/>
      <c r="J17" s="129"/>
      <c r="K17" s="125" t="str">
        <f t="shared" si="3"/>
        <v/>
      </c>
      <c r="L17" s="127"/>
      <c r="M17" s="122" t="str">
        <f t="shared" si="4"/>
        <v/>
      </c>
      <c r="N17" s="128"/>
      <c r="O17" s="129"/>
      <c r="P17" s="125" t="str">
        <f t="shared" si="5"/>
        <v/>
      </c>
      <c r="Q17" s="127"/>
      <c r="R17" s="122" t="str">
        <f t="shared" si="6"/>
        <v/>
      </c>
      <c r="S17" s="128"/>
      <c r="T17" s="129"/>
      <c r="U17" s="125" t="str">
        <f t="shared" si="7"/>
        <v/>
      </c>
      <c r="V17" s="127"/>
      <c r="W17" s="122" t="str">
        <f t="shared" si="8"/>
        <v/>
      </c>
      <c r="X17" s="128"/>
      <c r="Y17" s="129"/>
      <c r="Z17" s="125" t="str">
        <f t="shared" si="9"/>
        <v/>
      </c>
      <c r="AA17" s="127"/>
      <c r="AB17" s="122" t="str">
        <f t="shared" si="10"/>
        <v/>
      </c>
      <c r="AC17" s="128"/>
      <c r="AD17" s="129"/>
      <c r="AE17" s="125" t="str">
        <f t="shared" si="11"/>
        <v/>
      </c>
    </row>
    <row r="18" spans="1:31" s="32" customFormat="1" ht="36" customHeight="1" x14ac:dyDescent="0.25">
      <c r="A18" s="126" t="s">
        <v>48</v>
      </c>
      <c r="B18" s="130"/>
      <c r="C18" s="122" t="str">
        <f t="shared" si="0"/>
        <v/>
      </c>
      <c r="D18" s="128"/>
      <c r="E18" s="129"/>
      <c r="F18" s="125" t="str">
        <f t="shared" si="1"/>
        <v/>
      </c>
      <c r="G18" s="130"/>
      <c r="H18" s="122" t="str">
        <f t="shared" si="2"/>
        <v/>
      </c>
      <c r="I18" s="128"/>
      <c r="J18" s="129"/>
      <c r="K18" s="125" t="str">
        <f t="shared" si="3"/>
        <v/>
      </c>
      <c r="L18" s="130"/>
      <c r="M18" s="122" t="str">
        <f t="shared" si="4"/>
        <v/>
      </c>
      <c r="N18" s="128"/>
      <c r="O18" s="129"/>
      <c r="P18" s="125" t="str">
        <f t="shared" si="5"/>
        <v/>
      </c>
      <c r="Q18" s="130"/>
      <c r="R18" s="122" t="str">
        <f t="shared" si="6"/>
        <v/>
      </c>
      <c r="S18" s="128"/>
      <c r="T18" s="129"/>
      <c r="U18" s="125" t="str">
        <f t="shared" si="7"/>
        <v/>
      </c>
      <c r="V18" s="130"/>
      <c r="W18" s="122" t="str">
        <f t="shared" si="8"/>
        <v/>
      </c>
      <c r="X18" s="128"/>
      <c r="Y18" s="129"/>
      <c r="Z18" s="125" t="str">
        <f t="shared" si="9"/>
        <v/>
      </c>
      <c r="AA18" s="130"/>
      <c r="AB18" s="122" t="str">
        <f t="shared" si="10"/>
        <v/>
      </c>
      <c r="AC18" s="128"/>
      <c r="AD18" s="129"/>
      <c r="AE18" s="125" t="str">
        <f t="shared" si="11"/>
        <v/>
      </c>
    </row>
    <row r="19" spans="1:31" s="32" customFormat="1" ht="36" customHeight="1" x14ac:dyDescent="0.25">
      <c r="A19" s="131" t="s">
        <v>49</v>
      </c>
      <c r="B19" s="130"/>
      <c r="C19" s="122" t="str">
        <f t="shared" si="0"/>
        <v/>
      </c>
      <c r="D19" s="128"/>
      <c r="E19" s="129"/>
      <c r="F19" s="125" t="str">
        <f t="shared" si="1"/>
        <v/>
      </c>
      <c r="G19" s="130">
        <v>1</v>
      </c>
      <c r="H19" s="122">
        <f t="shared" si="2"/>
        <v>2.564102564102564E-2</v>
      </c>
      <c r="I19" s="128">
        <v>32728.94</v>
      </c>
      <c r="J19" s="129">
        <v>39602.019999999997</v>
      </c>
      <c r="K19" s="125">
        <f t="shared" si="3"/>
        <v>0.12390250584103249</v>
      </c>
      <c r="L19" s="130"/>
      <c r="M19" s="122" t="str">
        <f t="shared" si="4"/>
        <v/>
      </c>
      <c r="N19" s="128"/>
      <c r="O19" s="129"/>
      <c r="P19" s="125" t="str">
        <f t="shared" si="5"/>
        <v/>
      </c>
      <c r="Q19" s="130"/>
      <c r="R19" s="122" t="str">
        <f t="shared" si="6"/>
        <v/>
      </c>
      <c r="S19" s="128"/>
      <c r="T19" s="129"/>
      <c r="U19" s="125" t="str">
        <f t="shared" si="7"/>
        <v/>
      </c>
      <c r="V19" s="130"/>
      <c r="W19" s="122" t="str">
        <f t="shared" si="8"/>
        <v/>
      </c>
      <c r="X19" s="128"/>
      <c r="Y19" s="129"/>
      <c r="Z19" s="125" t="str">
        <f t="shared" si="9"/>
        <v/>
      </c>
      <c r="AA19" s="130"/>
      <c r="AB19" s="122" t="str">
        <f t="shared" si="10"/>
        <v/>
      </c>
      <c r="AC19" s="128"/>
      <c r="AD19" s="129"/>
      <c r="AE19" s="125" t="str">
        <f t="shared" si="11"/>
        <v/>
      </c>
    </row>
    <row r="20" spans="1:31" s="32" customFormat="1" ht="36" customHeight="1" x14ac:dyDescent="0.25">
      <c r="A20" s="131" t="s">
        <v>50</v>
      </c>
      <c r="B20" s="127"/>
      <c r="C20" s="122" t="str">
        <f t="shared" si="0"/>
        <v/>
      </c>
      <c r="D20" s="128"/>
      <c r="E20" s="129"/>
      <c r="F20" s="125" t="str">
        <f t="shared" si="1"/>
        <v/>
      </c>
      <c r="G20" s="127"/>
      <c r="H20" s="122" t="str">
        <f t="shared" si="2"/>
        <v/>
      </c>
      <c r="I20" s="128"/>
      <c r="J20" s="129"/>
      <c r="K20" s="125" t="str">
        <f t="shared" si="3"/>
        <v/>
      </c>
      <c r="L20" s="127">
        <v>2</v>
      </c>
      <c r="M20" s="122">
        <f t="shared" si="4"/>
        <v>0.1</v>
      </c>
      <c r="N20" s="128">
        <v>25206.61</v>
      </c>
      <c r="O20" s="129">
        <v>30500</v>
      </c>
      <c r="P20" s="125">
        <f t="shared" si="5"/>
        <v>0.33343915926978351</v>
      </c>
      <c r="Q20" s="127"/>
      <c r="R20" s="122" t="str">
        <f t="shared" si="6"/>
        <v/>
      </c>
      <c r="S20" s="128"/>
      <c r="T20" s="129"/>
      <c r="U20" s="125" t="str">
        <f t="shared" si="7"/>
        <v/>
      </c>
      <c r="V20" s="127"/>
      <c r="W20" s="122" t="str">
        <f t="shared" si="8"/>
        <v/>
      </c>
      <c r="X20" s="128"/>
      <c r="Y20" s="129"/>
      <c r="Z20" s="125" t="str">
        <f t="shared" si="9"/>
        <v/>
      </c>
      <c r="AA20" s="127"/>
      <c r="AB20" s="122" t="str">
        <f t="shared" si="10"/>
        <v/>
      </c>
      <c r="AC20" s="128"/>
      <c r="AD20" s="129"/>
      <c r="AE20" s="125" t="str">
        <f t="shared" si="11"/>
        <v/>
      </c>
    </row>
    <row r="21" spans="1:31" s="32" customFormat="1" ht="36" customHeight="1" x14ac:dyDescent="0.25">
      <c r="A21" s="55" t="s">
        <v>51</v>
      </c>
      <c r="B21" s="127"/>
      <c r="C21" s="122" t="str">
        <f t="shared" si="0"/>
        <v/>
      </c>
      <c r="D21" s="128"/>
      <c r="E21" s="129"/>
      <c r="F21" s="125" t="str">
        <f t="shared" si="1"/>
        <v/>
      </c>
      <c r="G21" s="127">
        <v>23</v>
      </c>
      <c r="H21" s="122">
        <f t="shared" si="2"/>
        <v>0.58974358974358976</v>
      </c>
      <c r="I21" s="128">
        <v>69148.009999999995</v>
      </c>
      <c r="J21" s="129">
        <v>76118.149999999994</v>
      </c>
      <c r="K21" s="125">
        <f t="shared" si="3"/>
        <v>0.23815021367555461</v>
      </c>
      <c r="L21" s="127">
        <v>18</v>
      </c>
      <c r="M21" s="122">
        <f t="shared" si="4"/>
        <v>0.9</v>
      </c>
      <c r="N21" s="128">
        <v>49344.02</v>
      </c>
      <c r="O21" s="129">
        <v>59464.55</v>
      </c>
      <c r="P21" s="125">
        <f t="shared" si="5"/>
        <v>0.65009211666741007</v>
      </c>
      <c r="Q21" s="127"/>
      <c r="R21" s="122" t="str">
        <f t="shared" si="6"/>
        <v/>
      </c>
      <c r="S21" s="128"/>
      <c r="T21" s="129"/>
      <c r="U21" s="125" t="str">
        <f t="shared" si="7"/>
        <v/>
      </c>
      <c r="V21" s="127"/>
      <c r="W21" s="122" t="str">
        <f t="shared" si="8"/>
        <v/>
      </c>
      <c r="X21" s="128"/>
      <c r="Y21" s="129"/>
      <c r="Z21" s="125" t="str">
        <f t="shared" si="9"/>
        <v/>
      </c>
      <c r="AA21" s="127">
        <v>1</v>
      </c>
      <c r="AB21" s="122">
        <f t="shared" si="10"/>
        <v>1</v>
      </c>
      <c r="AC21" s="129">
        <v>13207.6</v>
      </c>
      <c r="AD21" s="129">
        <v>15981.2</v>
      </c>
      <c r="AE21" s="125">
        <f t="shared" si="11"/>
        <v>1</v>
      </c>
    </row>
    <row r="22" spans="1:31" s="32" customFormat="1" ht="40.1" customHeight="1" x14ac:dyDescent="0.25">
      <c r="A22" s="56" t="s">
        <v>52</v>
      </c>
      <c r="B22" s="127"/>
      <c r="C22" s="122" t="str">
        <f t="shared" si="0"/>
        <v/>
      </c>
      <c r="D22" s="128"/>
      <c r="E22" s="129"/>
      <c r="F22" s="125" t="str">
        <f t="shared" si="1"/>
        <v/>
      </c>
      <c r="G22" s="127"/>
      <c r="H22" s="122" t="str">
        <f t="shared" si="2"/>
        <v/>
      </c>
      <c r="I22" s="172">
        <v>8821.0600000000013</v>
      </c>
      <c r="J22" s="128">
        <v>9001.26</v>
      </c>
      <c r="K22" s="125">
        <f t="shared" si="3"/>
        <v>2.8162166215931719E-2</v>
      </c>
      <c r="L22" s="127"/>
      <c r="M22" s="122" t="str">
        <f t="shared" si="4"/>
        <v/>
      </c>
      <c r="N22" s="172">
        <v>1324.3</v>
      </c>
      <c r="O22" s="173">
        <v>1506.41</v>
      </c>
      <c r="P22" s="125">
        <f t="shared" si="5"/>
        <v>1.6468724062806382E-2</v>
      </c>
      <c r="Q22" s="127"/>
      <c r="R22" s="122" t="str">
        <f t="shared" si="6"/>
        <v/>
      </c>
      <c r="S22" s="128"/>
      <c r="T22" s="129"/>
      <c r="U22" s="125" t="str">
        <f t="shared" si="7"/>
        <v/>
      </c>
      <c r="V22" s="127"/>
      <c r="W22" s="122" t="str">
        <f t="shared" si="8"/>
        <v/>
      </c>
      <c r="X22" s="128"/>
      <c r="Y22" s="129"/>
      <c r="Z22" s="125" t="str">
        <f t="shared" si="9"/>
        <v/>
      </c>
      <c r="AA22" s="127"/>
      <c r="AB22" s="122" t="str">
        <f t="shared" si="10"/>
        <v/>
      </c>
      <c r="AC22" s="128"/>
      <c r="AD22" s="129"/>
      <c r="AE22" s="125" t="str">
        <f t="shared" si="11"/>
        <v/>
      </c>
    </row>
    <row r="23" spans="1:31" ht="32.950000000000003" customHeight="1" thickBot="1" x14ac:dyDescent="0.3">
      <c r="A23" s="132" t="s">
        <v>2</v>
      </c>
      <c r="B23" s="133">
        <f t="shared" ref="B23:AE23" si="12">SUM(B14:B22)</f>
        <v>0</v>
      </c>
      <c r="C23" s="134">
        <f t="shared" si="12"/>
        <v>0</v>
      </c>
      <c r="D23" s="135">
        <f t="shared" si="12"/>
        <v>0</v>
      </c>
      <c r="E23" s="135">
        <f t="shared" si="12"/>
        <v>0</v>
      </c>
      <c r="F23" s="136">
        <f t="shared" si="12"/>
        <v>0</v>
      </c>
      <c r="G23" s="133">
        <f t="shared" si="12"/>
        <v>39</v>
      </c>
      <c r="H23" s="134">
        <f t="shared" si="12"/>
        <v>1</v>
      </c>
      <c r="I23" s="135">
        <f t="shared" si="12"/>
        <v>297161.65000000002</v>
      </c>
      <c r="J23" s="135">
        <f t="shared" si="12"/>
        <v>319622.43</v>
      </c>
      <c r="K23" s="136">
        <f t="shared" si="12"/>
        <v>1</v>
      </c>
      <c r="L23" s="133">
        <f>SUM(L14:L22)</f>
        <v>20</v>
      </c>
      <c r="M23" s="134">
        <f t="shared" si="12"/>
        <v>1</v>
      </c>
      <c r="N23" s="135">
        <f t="shared" si="12"/>
        <v>75874.930000000008</v>
      </c>
      <c r="O23" s="135">
        <f t="shared" si="12"/>
        <v>91470.96</v>
      </c>
      <c r="P23" s="136">
        <f t="shared" si="12"/>
        <v>1</v>
      </c>
      <c r="Q23" s="133">
        <f t="shared" si="12"/>
        <v>0</v>
      </c>
      <c r="R23" s="134">
        <f t="shared" si="12"/>
        <v>0</v>
      </c>
      <c r="S23" s="135">
        <f t="shared" si="12"/>
        <v>0</v>
      </c>
      <c r="T23" s="135">
        <f t="shared" si="12"/>
        <v>0</v>
      </c>
      <c r="U23" s="136">
        <f t="shared" si="12"/>
        <v>0</v>
      </c>
      <c r="V23" s="133">
        <f t="shared" si="12"/>
        <v>0</v>
      </c>
      <c r="W23" s="134">
        <f t="shared" si="12"/>
        <v>0</v>
      </c>
      <c r="X23" s="135">
        <f t="shared" si="12"/>
        <v>0</v>
      </c>
      <c r="Y23" s="135">
        <f t="shared" si="12"/>
        <v>0</v>
      </c>
      <c r="Z23" s="136">
        <f t="shared" si="12"/>
        <v>0</v>
      </c>
      <c r="AA23" s="133">
        <f t="shared" si="12"/>
        <v>1</v>
      </c>
      <c r="AB23" s="134">
        <f t="shared" si="12"/>
        <v>1</v>
      </c>
      <c r="AC23" s="135">
        <f t="shared" si="12"/>
        <v>13207.6</v>
      </c>
      <c r="AD23" s="135">
        <f t="shared" si="12"/>
        <v>15981.2</v>
      </c>
      <c r="AE23" s="136">
        <f t="shared" si="12"/>
        <v>1</v>
      </c>
    </row>
    <row r="24" spans="1:31" s="3" customFormat="1" ht="18.7" customHeight="1" x14ac:dyDescent="0.25">
      <c r="B24" s="11"/>
      <c r="H24" s="11"/>
      <c r="N24" s="11"/>
    </row>
    <row r="25" spans="1:31" s="138" customFormat="1" ht="48.1" customHeight="1" x14ac:dyDescent="0.25">
      <c r="A25" s="199" t="s">
        <v>53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37"/>
      <c r="S25" s="137"/>
      <c r="T25" s="137"/>
      <c r="U25" s="137"/>
      <c r="V25" s="73"/>
      <c r="W25" s="73"/>
      <c r="X25" s="73"/>
      <c r="AC25" s="73"/>
      <c r="AD25" s="73"/>
      <c r="AE25" s="73"/>
    </row>
    <row r="26" spans="1:31" s="138" customFormat="1" ht="43.85" customHeight="1" x14ac:dyDescent="0.25">
      <c r="A26" s="189" t="s">
        <v>54</v>
      </c>
      <c r="B26" s="189"/>
      <c r="C26" s="189"/>
      <c r="D26" s="189"/>
      <c r="E26" s="189"/>
      <c r="F26" s="189"/>
      <c r="G26" s="189"/>
      <c r="H26" s="189"/>
      <c r="I26" s="139"/>
      <c r="J26" s="139"/>
      <c r="K26" s="139"/>
      <c r="L26" s="170"/>
      <c r="M26" s="140"/>
      <c r="N26" s="137"/>
      <c r="O26" s="137"/>
      <c r="P26" s="139"/>
      <c r="Q26" s="139"/>
      <c r="R26" s="170"/>
      <c r="S26" s="137"/>
      <c r="T26" s="137"/>
      <c r="U26" s="137"/>
      <c r="V26" s="73"/>
      <c r="W26" s="73"/>
      <c r="X26" s="73"/>
      <c r="AC26" s="73"/>
      <c r="AD26" s="73"/>
      <c r="AE26" s="73"/>
    </row>
    <row r="27" spans="1:31" s="142" customFormat="1" x14ac:dyDescent="0.25">
      <c r="A27" s="170"/>
      <c r="B27" s="170"/>
      <c r="C27" s="170"/>
      <c r="D27" s="170"/>
      <c r="E27" s="170"/>
      <c r="F27" s="170"/>
      <c r="G27" s="141"/>
      <c r="H27" s="141"/>
      <c r="I27" s="139"/>
      <c r="J27" s="139"/>
      <c r="K27" s="139"/>
      <c r="L27" s="170"/>
      <c r="M27" s="140"/>
      <c r="N27" s="137"/>
      <c r="O27" s="137"/>
      <c r="P27" s="139"/>
      <c r="Q27" s="139"/>
      <c r="R27" s="170"/>
      <c r="S27" s="137"/>
      <c r="T27" s="137"/>
      <c r="U27" s="137"/>
      <c r="V27" s="73"/>
      <c r="W27" s="73"/>
      <c r="X27" s="73"/>
      <c r="Y27" s="138"/>
      <c r="Z27" s="138"/>
      <c r="AA27" s="138"/>
      <c r="AB27" s="138"/>
      <c r="AC27" s="73"/>
      <c r="AD27" s="73"/>
      <c r="AE27" s="73"/>
    </row>
    <row r="28" spans="1:31" s="143" customFormat="1" ht="13.75" customHeight="1" x14ac:dyDescent="0.25">
      <c r="A28" s="170"/>
      <c r="B28" s="170"/>
      <c r="C28" s="170"/>
      <c r="D28" s="170"/>
      <c r="E28" s="170"/>
      <c r="F28" s="170"/>
      <c r="G28" s="141"/>
      <c r="H28" s="141"/>
      <c r="I28" s="139"/>
      <c r="J28" s="139"/>
      <c r="K28" s="139"/>
      <c r="L28" s="170"/>
      <c r="M28" s="140"/>
      <c r="N28" s="137"/>
      <c r="O28" s="137"/>
      <c r="P28" s="139"/>
      <c r="Q28" s="139"/>
      <c r="R28" s="170"/>
      <c r="S28" s="137"/>
      <c r="T28" s="137"/>
      <c r="U28" s="137"/>
      <c r="V28" s="137"/>
      <c r="W28" s="137"/>
      <c r="X28" s="137"/>
      <c r="Y28" s="138"/>
      <c r="Z28" s="138"/>
      <c r="AA28" s="138"/>
      <c r="AB28" s="138"/>
      <c r="AC28" s="137"/>
      <c r="AD28" s="137"/>
      <c r="AE28" s="137"/>
    </row>
    <row r="29" spans="1:31" s="143" customFormat="1" ht="18" customHeight="1" thickBot="1" x14ac:dyDescent="0.3">
      <c r="A29" s="170"/>
      <c r="B29" s="170"/>
      <c r="C29" s="170"/>
      <c r="D29" s="170"/>
      <c r="E29" s="170"/>
      <c r="F29" s="170"/>
      <c r="G29" s="141"/>
      <c r="H29" s="141"/>
      <c r="I29" s="139"/>
      <c r="J29" s="139"/>
      <c r="K29" s="139"/>
      <c r="L29" s="170"/>
      <c r="M29" s="140"/>
      <c r="N29" s="137"/>
      <c r="O29" s="137"/>
      <c r="P29" s="139"/>
      <c r="Q29" s="139"/>
      <c r="R29" s="170"/>
      <c r="S29" s="137"/>
      <c r="T29" s="137"/>
      <c r="U29" s="137"/>
      <c r="V29" s="139"/>
      <c r="W29" s="139"/>
      <c r="X29" s="170"/>
      <c r="Y29" s="138"/>
      <c r="Z29" s="138"/>
      <c r="AA29" s="138"/>
      <c r="AB29" s="138"/>
      <c r="AC29" s="139"/>
      <c r="AD29" s="139"/>
      <c r="AE29" s="170"/>
    </row>
    <row r="30" spans="1:31" s="144" customFormat="1" ht="18" customHeight="1" x14ac:dyDescent="0.25">
      <c r="A30" s="180" t="s">
        <v>12</v>
      </c>
      <c r="B30" s="190" t="s">
        <v>24</v>
      </c>
      <c r="C30" s="191"/>
      <c r="D30" s="191"/>
      <c r="E30" s="191"/>
      <c r="F30" s="192"/>
      <c r="G30" s="3"/>
      <c r="J30" s="183" t="s">
        <v>22</v>
      </c>
      <c r="K30" s="184"/>
      <c r="L30" s="190" t="s">
        <v>23</v>
      </c>
      <c r="M30" s="191"/>
      <c r="N30" s="191"/>
      <c r="O30" s="191"/>
      <c r="P30" s="192"/>
      <c r="Q30" s="139"/>
      <c r="R30" s="170"/>
      <c r="S30" s="137"/>
      <c r="T30" s="137"/>
      <c r="U30" s="137"/>
      <c r="V30" s="139"/>
      <c r="W30" s="139"/>
      <c r="X30" s="170"/>
      <c r="AC30" s="139"/>
      <c r="AD30" s="139"/>
      <c r="AE30" s="170"/>
    </row>
    <row r="31" spans="1:31" s="144" customFormat="1" ht="18" customHeight="1" thickBot="1" x14ac:dyDescent="0.3">
      <c r="A31" s="181"/>
      <c r="B31" s="214"/>
      <c r="C31" s="215"/>
      <c r="D31" s="215"/>
      <c r="E31" s="215"/>
      <c r="F31" s="216"/>
      <c r="G31" s="3"/>
      <c r="J31" s="185"/>
      <c r="K31" s="186"/>
      <c r="L31" s="193"/>
      <c r="M31" s="194"/>
      <c r="N31" s="194"/>
      <c r="O31" s="194"/>
      <c r="P31" s="195"/>
      <c r="Q31" s="139"/>
      <c r="R31" s="170"/>
      <c r="S31" s="137"/>
      <c r="T31" s="137"/>
      <c r="U31" s="137"/>
      <c r="V31" s="139"/>
      <c r="W31" s="139"/>
      <c r="X31" s="170"/>
      <c r="AC31" s="139"/>
      <c r="AD31" s="139"/>
      <c r="AE31" s="170"/>
    </row>
    <row r="32" spans="1:31" s="3" customFormat="1" ht="47.55" customHeight="1" thickBot="1" x14ac:dyDescent="0.3">
      <c r="A32" s="182"/>
      <c r="B32" s="145" t="s">
        <v>21</v>
      </c>
      <c r="C32" s="114" t="s">
        <v>10</v>
      </c>
      <c r="D32" s="115" t="s">
        <v>55</v>
      </c>
      <c r="E32" s="116" t="s">
        <v>56</v>
      </c>
      <c r="F32" s="146" t="s">
        <v>57</v>
      </c>
      <c r="J32" s="187"/>
      <c r="K32" s="188"/>
      <c r="L32" s="145" t="s">
        <v>21</v>
      </c>
      <c r="M32" s="114" t="s">
        <v>10</v>
      </c>
      <c r="N32" s="115" t="s">
        <v>55</v>
      </c>
      <c r="O32" s="116" t="s">
        <v>56</v>
      </c>
      <c r="P32" s="146" t="s">
        <v>57</v>
      </c>
    </row>
    <row r="33" spans="1:33" s="3" customFormat="1" ht="30.1" customHeight="1" x14ac:dyDescent="0.25">
      <c r="A33" s="120" t="s">
        <v>46</v>
      </c>
      <c r="B33" s="147">
        <f t="shared" ref="B33:B41" si="13">B14+G14+L14+Q14+V14+AA14</f>
        <v>15</v>
      </c>
      <c r="C33" s="148">
        <f t="shared" ref="C33:C41" si="14">IF(B33,B33/$B$42,"")</f>
        <v>0.25</v>
      </c>
      <c r="D33" s="149">
        <f t="shared" ref="D33:E38" si="15">D14+I14+N14+S14+X14+AC14</f>
        <v>186463.64</v>
      </c>
      <c r="E33" s="150">
        <f t="shared" si="15"/>
        <v>194901</v>
      </c>
      <c r="F33" s="125">
        <f t="shared" ref="F33:F41" si="16">IF(E33,E33/$E$42,"")</f>
        <v>0.45636290372602123</v>
      </c>
      <c r="J33" s="178" t="s">
        <v>5</v>
      </c>
      <c r="K33" s="179"/>
      <c r="L33" s="151">
        <f>B23</f>
        <v>0</v>
      </c>
      <c r="M33" s="148" t="str">
        <f>IF(L33,L33/$L$39,"")</f>
        <v/>
      </c>
      <c r="N33" s="152">
        <f>D23</f>
        <v>0</v>
      </c>
      <c r="O33" s="152">
        <f>E23</f>
        <v>0</v>
      </c>
      <c r="P33" s="153" t="str">
        <f>IF(O33,O33/$O$39,"")</f>
        <v/>
      </c>
    </row>
    <row r="34" spans="1:33" s="3" customFormat="1" ht="30.1" customHeight="1" x14ac:dyDescent="0.25">
      <c r="A34" s="126" t="s">
        <v>25</v>
      </c>
      <c r="B34" s="154">
        <f t="shared" si="13"/>
        <v>0</v>
      </c>
      <c r="C34" s="148" t="str">
        <f t="shared" si="14"/>
        <v/>
      </c>
      <c r="D34" s="155">
        <f t="shared" si="15"/>
        <v>0</v>
      </c>
      <c r="E34" s="156">
        <f t="shared" si="15"/>
        <v>0</v>
      </c>
      <c r="F34" s="125" t="str">
        <f t="shared" si="16"/>
        <v/>
      </c>
      <c r="J34" s="174" t="s">
        <v>3</v>
      </c>
      <c r="K34" s="175"/>
      <c r="L34" s="14">
        <f>G23</f>
        <v>39</v>
      </c>
      <c r="M34" s="148">
        <f t="shared" ref="M34:M38" si="17">IF(L34,L34/$L$39,"")</f>
        <v>0.65</v>
      </c>
      <c r="N34" s="157">
        <f>I23</f>
        <v>297161.65000000002</v>
      </c>
      <c r="O34" s="157">
        <f>J23</f>
        <v>319622.43</v>
      </c>
      <c r="P34" s="153">
        <f t="shared" ref="P34:P38" si="18">IF(O34,O34/$O$39,"")</f>
        <v>0.74839954772303352</v>
      </c>
    </row>
    <row r="35" spans="1:33" ht="30.1" customHeight="1" x14ac:dyDescent="0.25">
      <c r="A35" s="126" t="s">
        <v>26</v>
      </c>
      <c r="B35" s="154">
        <f t="shared" si="13"/>
        <v>0</v>
      </c>
      <c r="C35" s="148" t="str">
        <f t="shared" si="14"/>
        <v/>
      </c>
      <c r="D35" s="155">
        <f t="shared" si="15"/>
        <v>0</v>
      </c>
      <c r="E35" s="156">
        <f t="shared" si="15"/>
        <v>0</v>
      </c>
      <c r="F35" s="125" t="str">
        <f t="shared" si="16"/>
        <v/>
      </c>
      <c r="G35" s="3"/>
      <c r="J35" s="174" t="s">
        <v>4</v>
      </c>
      <c r="K35" s="175"/>
      <c r="L35" s="14">
        <f>L23</f>
        <v>20</v>
      </c>
      <c r="M35" s="148">
        <f t="shared" si="17"/>
        <v>0.33333333333333331</v>
      </c>
      <c r="N35" s="157">
        <f>N23</f>
        <v>75874.930000000008</v>
      </c>
      <c r="O35" s="157">
        <f>O23</f>
        <v>91470.96</v>
      </c>
      <c r="P35" s="153">
        <f t="shared" si="18"/>
        <v>0.21418029108217373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126" t="s">
        <v>47</v>
      </c>
      <c r="B36" s="154">
        <f t="shared" si="13"/>
        <v>0</v>
      </c>
      <c r="C36" s="148" t="str">
        <f t="shared" si="14"/>
        <v/>
      </c>
      <c r="D36" s="155">
        <f t="shared" si="15"/>
        <v>0</v>
      </c>
      <c r="E36" s="156">
        <f t="shared" si="15"/>
        <v>0</v>
      </c>
      <c r="F36" s="125" t="str">
        <f t="shared" si="16"/>
        <v/>
      </c>
      <c r="G36" s="3"/>
      <c r="J36" s="174" t="s">
        <v>43</v>
      </c>
      <c r="K36" s="175"/>
      <c r="L36" s="14">
        <f>Q23</f>
        <v>0</v>
      </c>
      <c r="M36" s="148" t="str">
        <f t="shared" si="17"/>
        <v/>
      </c>
      <c r="N36" s="157">
        <f>S23</f>
        <v>0</v>
      </c>
      <c r="O36" s="157">
        <f>T23</f>
        <v>0</v>
      </c>
      <c r="P36" s="153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x14ac:dyDescent="0.25">
      <c r="A37" s="126" t="s">
        <v>48</v>
      </c>
      <c r="B37" s="158">
        <f t="shared" si="13"/>
        <v>0</v>
      </c>
      <c r="C37" s="148" t="str">
        <f t="shared" si="14"/>
        <v/>
      </c>
      <c r="D37" s="155">
        <f t="shared" si="15"/>
        <v>0</v>
      </c>
      <c r="E37" s="159">
        <f t="shared" si="15"/>
        <v>0</v>
      </c>
      <c r="F37" s="125" t="str">
        <f t="shared" si="16"/>
        <v/>
      </c>
      <c r="G37" s="3"/>
      <c r="J37" s="174" t="s">
        <v>6</v>
      </c>
      <c r="K37" s="175"/>
      <c r="L37" s="14">
        <f>V23</f>
        <v>0</v>
      </c>
      <c r="M37" s="148" t="str">
        <f t="shared" si="17"/>
        <v/>
      </c>
      <c r="N37" s="157">
        <f>X23</f>
        <v>0</v>
      </c>
      <c r="O37" s="157">
        <f>Y23</f>
        <v>0</v>
      </c>
      <c r="P37" s="153" t="str">
        <f t="shared" si="18"/>
        <v/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131" t="s">
        <v>49</v>
      </c>
      <c r="B38" s="158">
        <f t="shared" si="13"/>
        <v>1</v>
      </c>
      <c r="C38" s="148">
        <f t="shared" si="14"/>
        <v>1.6666666666666666E-2</v>
      </c>
      <c r="D38" s="155">
        <f t="shared" si="15"/>
        <v>32728.94</v>
      </c>
      <c r="E38" s="159">
        <f>E19+J19+O19+T19+Y19+AD19</f>
        <v>39602.019999999997</v>
      </c>
      <c r="F38" s="125">
        <f t="shared" si="16"/>
        <v>9.272857933317924E-2</v>
      </c>
      <c r="G38" s="3"/>
      <c r="J38" s="174" t="s">
        <v>7</v>
      </c>
      <c r="K38" s="175"/>
      <c r="L38" s="14">
        <f>AA23</f>
        <v>1</v>
      </c>
      <c r="M38" s="148">
        <f t="shared" si="17"/>
        <v>1.6666666666666666E-2</v>
      </c>
      <c r="N38" s="157">
        <f>AC23</f>
        <v>13207.6</v>
      </c>
      <c r="O38" s="157">
        <f>AD23</f>
        <v>15981.2</v>
      </c>
      <c r="P38" s="153">
        <f t="shared" si="18"/>
        <v>3.7420161194792696E-2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30.1" customHeight="1" thickBot="1" x14ac:dyDescent="0.3">
      <c r="A39" s="131" t="s">
        <v>50</v>
      </c>
      <c r="B39" s="154">
        <f t="shared" si="13"/>
        <v>2</v>
      </c>
      <c r="C39" s="148">
        <f t="shared" si="14"/>
        <v>3.3333333333333333E-2</v>
      </c>
      <c r="D39" s="155">
        <f>D20+I20+N20+S20+X20+AC20</f>
        <v>25206.61</v>
      </c>
      <c r="E39" s="160">
        <f>E20+J20+O20+T20+Y20+AD20</f>
        <v>30500</v>
      </c>
      <c r="F39" s="125">
        <f t="shared" si="16"/>
        <v>7.1416096190597522E-2</v>
      </c>
      <c r="G39" s="3"/>
      <c r="J39" s="176" t="s">
        <v>2</v>
      </c>
      <c r="K39" s="177"/>
      <c r="L39" s="72">
        <f>SUM(L33:L38)</f>
        <v>60</v>
      </c>
      <c r="M39" s="134">
        <f t="shared" ref="M39:P39" si="19">SUM(M33:M38)</f>
        <v>1</v>
      </c>
      <c r="N39" s="161">
        <f t="shared" si="19"/>
        <v>386244.18</v>
      </c>
      <c r="O39" s="162">
        <f t="shared" si="19"/>
        <v>427074.59</v>
      </c>
      <c r="P39" s="163">
        <f t="shared" si="19"/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30.1" customHeight="1" x14ac:dyDescent="0.25">
      <c r="A40" s="55" t="s">
        <v>51</v>
      </c>
      <c r="B40" s="154">
        <f t="shared" si="13"/>
        <v>42</v>
      </c>
      <c r="C40" s="148">
        <f t="shared" si="14"/>
        <v>0.7</v>
      </c>
      <c r="D40" s="155">
        <f>D21+I21+N21+S21+X21+AC21</f>
        <v>131699.63</v>
      </c>
      <c r="E40" s="160">
        <f>E21+J21+O21+T21+Y21+AD21</f>
        <v>151563.90000000002</v>
      </c>
      <c r="F40" s="125">
        <f t="shared" si="16"/>
        <v>0.35488859217777396</v>
      </c>
      <c r="G40" s="3"/>
      <c r="H40" s="11"/>
      <c r="I40" s="164"/>
      <c r="J40" s="3"/>
      <c r="K40" s="3"/>
      <c r="L40" s="3"/>
      <c r="M40" s="3"/>
      <c r="N40" s="1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43" customFormat="1" ht="30.1" customHeight="1" x14ac:dyDescent="0.25">
      <c r="A41" s="56" t="s">
        <v>58</v>
      </c>
      <c r="B41" s="154">
        <f t="shared" si="13"/>
        <v>0</v>
      </c>
      <c r="C41" s="148" t="str">
        <f t="shared" si="14"/>
        <v/>
      </c>
      <c r="D41" s="155">
        <f>D22+I22+N22+S22+X22+AC22</f>
        <v>10145.36</v>
      </c>
      <c r="E41" s="156">
        <f>E22+J22+O22+T22+Y22+AD22</f>
        <v>10507.67</v>
      </c>
      <c r="F41" s="125">
        <f t="shared" si="16"/>
        <v>2.4603828572428061E-2</v>
      </c>
      <c r="G41" s="141"/>
      <c r="H41" s="141"/>
      <c r="I41" s="139"/>
      <c r="J41" s="139"/>
      <c r="K41" s="139"/>
      <c r="L41" s="170"/>
      <c r="M41" s="140"/>
      <c r="N41" s="137"/>
      <c r="O41" s="137"/>
      <c r="P41" s="139"/>
      <c r="Q41" s="139"/>
      <c r="R41" s="170"/>
      <c r="S41" s="137"/>
      <c r="T41" s="137"/>
      <c r="U41" s="137"/>
      <c r="V41" s="139"/>
      <c r="W41" s="139"/>
      <c r="X41" s="170"/>
      <c r="Y41" s="138"/>
      <c r="Z41" s="138"/>
      <c r="AA41" s="138"/>
      <c r="AB41" s="138"/>
      <c r="AC41" s="139"/>
      <c r="AD41" s="139"/>
      <c r="AE41" s="170"/>
    </row>
    <row r="42" spans="1:33" s="143" customFormat="1" ht="30.1" customHeight="1" thickBot="1" x14ac:dyDescent="0.3">
      <c r="A42" s="57" t="s">
        <v>2</v>
      </c>
      <c r="B42" s="165">
        <f>SUM(B33:B41)</f>
        <v>60</v>
      </c>
      <c r="C42" s="166">
        <f>SUM(C33:C41)</f>
        <v>1</v>
      </c>
      <c r="D42" s="167">
        <f>SUM(D33:D41)</f>
        <v>386244.18</v>
      </c>
      <c r="E42" s="167">
        <f>SUM(E33:E41)</f>
        <v>427074.59</v>
      </c>
      <c r="F42" s="168">
        <f>SUM(F33:F41)</f>
        <v>0.99999999999999989</v>
      </c>
      <c r="G42" s="3"/>
      <c r="H42" s="11"/>
      <c r="I42" s="3"/>
      <c r="J42" s="3"/>
      <c r="K42" s="3"/>
      <c r="L42" s="3"/>
      <c r="M42" s="3"/>
      <c r="N42" s="11"/>
      <c r="O42" s="3"/>
      <c r="P42" s="3"/>
      <c r="Q42" s="3"/>
      <c r="R42" s="3"/>
      <c r="S42" s="3"/>
      <c r="T42" s="3"/>
      <c r="U42" s="169"/>
      <c r="V42" s="139"/>
      <c r="W42" s="139"/>
      <c r="X42" s="170"/>
      <c r="Y42" s="138"/>
      <c r="Z42" s="138"/>
      <c r="AA42" s="138"/>
      <c r="AB42" s="138"/>
      <c r="AC42" s="139"/>
      <c r="AD42" s="139"/>
      <c r="AE42" s="170"/>
    </row>
    <row r="43" spans="1:33" ht="36" customHeight="1" x14ac:dyDescent="0.25">
      <c r="A43" s="170"/>
      <c r="B43" s="170"/>
      <c r="C43" s="170"/>
      <c r="D43" s="170"/>
      <c r="E43" s="170"/>
      <c r="F43" s="170"/>
      <c r="G43" s="3"/>
      <c r="H43" s="11"/>
      <c r="I43" s="3"/>
      <c r="J43" s="3"/>
      <c r="K43" s="3"/>
      <c r="L43" s="3"/>
      <c r="M43" s="3"/>
      <c r="N43" s="1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3" customFormat="1" ht="23.1" customHeight="1" x14ac:dyDescent="0.25">
      <c r="B44" s="11"/>
      <c r="H44" s="11"/>
      <c r="N44" s="11"/>
    </row>
    <row r="45" spans="1:33" s="3" customFormat="1" x14ac:dyDescent="0.25">
      <c r="B45" s="11"/>
      <c r="H45" s="11"/>
      <c r="N45" s="11"/>
    </row>
    <row r="46" spans="1:33" s="3" customFormat="1" x14ac:dyDescent="0.25">
      <c r="B46" s="11"/>
      <c r="H46" s="11"/>
      <c r="N46" s="11"/>
    </row>
    <row r="47" spans="1:33" s="3" customFormat="1" x14ac:dyDescent="0.25">
      <c r="B47" s="11"/>
      <c r="H47" s="11"/>
      <c r="N47" s="11"/>
    </row>
    <row r="48" spans="1:33" s="3" customFormat="1" x14ac:dyDescent="0.25">
      <c r="B48" s="11"/>
      <c r="H48" s="11"/>
      <c r="N48" s="11"/>
    </row>
    <row r="49" spans="2:14" s="3" customFormat="1" x14ac:dyDescent="0.25">
      <c r="B49" s="11"/>
      <c r="H49" s="11"/>
      <c r="N49" s="11"/>
    </row>
    <row r="50" spans="2:14" s="3" customFormat="1" x14ac:dyDescent="0.25">
      <c r="B50" s="11"/>
      <c r="H50" s="11"/>
      <c r="N50" s="11"/>
    </row>
    <row r="51" spans="2:14" s="3" customFormat="1" x14ac:dyDescent="0.25">
      <c r="B51" s="11"/>
      <c r="H51" s="11"/>
      <c r="N51" s="11"/>
    </row>
    <row r="52" spans="2:14" s="3" customFormat="1" x14ac:dyDescent="0.25">
      <c r="B52" s="11"/>
      <c r="H52" s="11"/>
      <c r="N52" s="11"/>
    </row>
    <row r="53" spans="2:14" s="3" customFormat="1" x14ac:dyDescent="0.25">
      <c r="B53" s="11"/>
      <c r="H53" s="11"/>
      <c r="N53" s="11"/>
    </row>
    <row r="54" spans="2:14" s="3" customFormat="1" x14ac:dyDescent="0.25">
      <c r="B54" s="11"/>
      <c r="H54" s="11"/>
      <c r="N54" s="11"/>
    </row>
    <row r="55" spans="2:14" s="3" customFormat="1" x14ac:dyDescent="0.25">
      <c r="B55" s="11"/>
      <c r="H55" s="11"/>
      <c r="N55" s="11"/>
    </row>
    <row r="56" spans="2:14" s="3" customFormat="1" x14ac:dyDescent="0.25">
      <c r="B56" s="11"/>
      <c r="H56" s="11"/>
      <c r="N56" s="11"/>
    </row>
    <row r="57" spans="2:14" s="3" customFormat="1" x14ac:dyDescent="0.25">
      <c r="B57" s="11"/>
      <c r="H57" s="11"/>
      <c r="N57" s="11"/>
    </row>
    <row r="58" spans="2:14" s="3" customFormat="1" x14ac:dyDescent="0.25">
      <c r="B58" s="11"/>
      <c r="H58" s="11"/>
      <c r="N58" s="11"/>
    </row>
    <row r="59" spans="2:14" s="3" customFormat="1" x14ac:dyDescent="0.25">
      <c r="B59" s="11"/>
      <c r="H59" s="11"/>
      <c r="N59" s="11"/>
    </row>
    <row r="60" spans="2:14" s="3" customFormat="1" x14ac:dyDescent="0.25">
      <c r="B60" s="11"/>
      <c r="H60" s="11"/>
      <c r="N60" s="11"/>
    </row>
    <row r="61" spans="2:14" s="3" customFormat="1" x14ac:dyDescent="0.25">
      <c r="B61" s="11"/>
      <c r="H61" s="11"/>
      <c r="N61" s="11"/>
    </row>
    <row r="62" spans="2:14" s="3" customFormat="1" x14ac:dyDescent="0.25">
      <c r="B62" s="11"/>
      <c r="H62" s="11"/>
      <c r="N62" s="11"/>
    </row>
    <row r="63" spans="2:14" s="3" customFormat="1" x14ac:dyDescent="0.25">
      <c r="B63" s="11"/>
      <c r="H63" s="11"/>
      <c r="N63" s="11"/>
    </row>
    <row r="64" spans="2:14" s="3" customFormat="1" x14ac:dyDescent="0.25">
      <c r="B64" s="11"/>
      <c r="H64" s="11"/>
      <c r="N64" s="11"/>
    </row>
    <row r="65" spans="2:14" s="3" customFormat="1" x14ac:dyDescent="0.25">
      <c r="B65" s="11"/>
      <c r="H65" s="11"/>
      <c r="N65" s="11"/>
    </row>
    <row r="66" spans="2:14" s="3" customFormat="1" x14ac:dyDescent="0.25">
      <c r="B66" s="11"/>
      <c r="H66" s="11"/>
      <c r="N66" s="11"/>
    </row>
    <row r="67" spans="2:14" s="3" customFormat="1" x14ac:dyDescent="0.25">
      <c r="B67" s="11"/>
      <c r="H67" s="11"/>
      <c r="N67" s="11"/>
    </row>
    <row r="68" spans="2:14" s="3" customFormat="1" x14ac:dyDescent="0.25">
      <c r="B68" s="11"/>
      <c r="H68" s="11"/>
      <c r="N68" s="11"/>
    </row>
    <row r="69" spans="2:14" s="3" customFormat="1" x14ac:dyDescent="0.25">
      <c r="B69" s="11"/>
      <c r="H69" s="11"/>
      <c r="N69" s="11"/>
    </row>
    <row r="70" spans="2:14" s="3" customFormat="1" x14ac:dyDescent="0.25">
      <c r="B70" s="11"/>
      <c r="H70" s="11"/>
      <c r="N70" s="11"/>
    </row>
    <row r="71" spans="2:14" s="3" customFormat="1" x14ac:dyDescent="0.25">
      <c r="B71" s="11"/>
      <c r="H71" s="11"/>
      <c r="N71" s="11"/>
    </row>
    <row r="72" spans="2:14" s="3" customFormat="1" x14ac:dyDescent="0.25">
      <c r="B72" s="11"/>
      <c r="H72" s="11"/>
      <c r="N72" s="11"/>
    </row>
    <row r="73" spans="2:14" s="3" customFormat="1" x14ac:dyDescent="0.25">
      <c r="B73" s="11"/>
      <c r="H73" s="11"/>
      <c r="N73" s="11"/>
    </row>
    <row r="74" spans="2:14" s="3" customFormat="1" x14ac:dyDescent="0.25">
      <c r="B74" s="11"/>
      <c r="H74" s="11"/>
      <c r="N74" s="11"/>
    </row>
    <row r="75" spans="2:14" s="3" customFormat="1" x14ac:dyDescent="0.25">
      <c r="B75" s="11"/>
      <c r="H75" s="11"/>
      <c r="N75" s="11"/>
    </row>
    <row r="76" spans="2:14" s="3" customFormat="1" x14ac:dyDescent="0.25">
      <c r="B76" s="11"/>
      <c r="H76" s="11"/>
      <c r="N76" s="11"/>
    </row>
    <row r="77" spans="2:14" s="3" customFormat="1" x14ac:dyDescent="0.25">
      <c r="B77" s="11"/>
      <c r="H77" s="11"/>
      <c r="N77" s="11"/>
    </row>
    <row r="78" spans="2:14" s="3" customFormat="1" x14ac:dyDescent="0.25">
      <c r="B78" s="11"/>
      <c r="H78" s="11"/>
      <c r="N78" s="11"/>
    </row>
    <row r="79" spans="2:14" s="3" customFormat="1" x14ac:dyDescent="0.25">
      <c r="B79" s="11"/>
      <c r="H79" s="11"/>
      <c r="N79" s="11"/>
    </row>
    <row r="80" spans="2:14" s="3" customFormat="1" x14ac:dyDescent="0.25">
      <c r="B80" s="11"/>
      <c r="H80" s="11"/>
      <c r="N80" s="11"/>
    </row>
    <row r="81" spans="2:14" s="3" customFormat="1" x14ac:dyDescent="0.25">
      <c r="B81" s="11"/>
      <c r="H81" s="11"/>
      <c r="N81" s="11"/>
    </row>
    <row r="82" spans="2:14" s="3" customFormat="1" x14ac:dyDescent="0.25">
      <c r="B82" s="11"/>
      <c r="H82" s="11"/>
      <c r="N82" s="11"/>
    </row>
    <row r="83" spans="2:14" s="3" customFormat="1" x14ac:dyDescent="0.25">
      <c r="B83" s="11"/>
      <c r="H83" s="11"/>
      <c r="N83" s="11"/>
    </row>
    <row r="84" spans="2:14" s="3" customFormat="1" x14ac:dyDescent="0.25">
      <c r="B84" s="11"/>
      <c r="H84" s="11"/>
      <c r="N84" s="11"/>
    </row>
    <row r="85" spans="2:14" s="3" customFormat="1" x14ac:dyDescent="0.25">
      <c r="B85" s="11"/>
      <c r="H85" s="11"/>
      <c r="N85" s="11"/>
    </row>
    <row r="86" spans="2:14" s="3" customFormat="1" x14ac:dyDescent="0.25">
      <c r="B86" s="11"/>
      <c r="H86" s="11"/>
      <c r="N86" s="11"/>
    </row>
    <row r="87" spans="2:14" s="3" customFormat="1" x14ac:dyDescent="0.25">
      <c r="B87" s="11"/>
      <c r="H87" s="11"/>
      <c r="N87" s="11"/>
    </row>
    <row r="88" spans="2:14" s="3" customFormat="1" x14ac:dyDescent="0.25">
      <c r="B88" s="11"/>
      <c r="H88" s="11"/>
      <c r="N88" s="11"/>
    </row>
    <row r="89" spans="2:14" s="3" customFormat="1" x14ac:dyDescent="0.25">
      <c r="B89" s="11"/>
      <c r="H89" s="11"/>
      <c r="N89" s="11"/>
    </row>
    <row r="90" spans="2:14" s="3" customFormat="1" x14ac:dyDescent="0.25">
      <c r="B90" s="11"/>
      <c r="H90" s="11"/>
      <c r="N90" s="11"/>
    </row>
    <row r="91" spans="2:14" s="3" customFormat="1" x14ac:dyDescent="0.25">
      <c r="B91" s="11"/>
      <c r="H91" s="11"/>
      <c r="N91" s="11"/>
    </row>
    <row r="92" spans="2:14" s="3" customFormat="1" x14ac:dyDescent="0.25">
      <c r="B92" s="11"/>
      <c r="H92" s="11"/>
      <c r="N92" s="11"/>
    </row>
    <row r="93" spans="2:14" s="3" customFormat="1" x14ac:dyDescent="0.25">
      <c r="B93" s="11"/>
      <c r="H93" s="11"/>
      <c r="N93" s="11"/>
    </row>
    <row r="94" spans="2:14" s="3" customFormat="1" x14ac:dyDescent="0.25">
      <c r="B94" s="11"/>
      <c r="H94" s="11"/>
      <c r="N94" s="11"/>
    </row>
    <row r="95" spans="2:14" s="3" customFormat="1" x14ac:dyDescent="0.25">
      <c r="B95" s="11"/>
      <c r="H95" s="11"/>
      <c r="N95" s="11"/>
    </row>
    <row r="96" spans="2:14" s="3" customFormat="1" x14ac:dyDescent="0.25">
      <c r="B96" s="11"/>
      <c r="H96" s="11"/>
      <c r="N96" s="11"/>
    </row>
    <row r="97" spans="2:21" s="3" customFormat="1" x14ac:dyDescent="0.25">
      <c r="B97" s="11"/>
      <c r="H97" s="11"/>
      <c r="N97" s="11"/>
    </row>
    <row r="98" spans="2:21" s="3" customFormat="1" x14ac:dyDescent="0.25">
      <c r="B98" s="11"/>
      <c r="H98" s="11"/>
      <c r="N98" s="11"/>
    </row>
    <row r="99" spans="2:21" s="3" customFormat="1" x14ac:dyDescent="0.25">
      <c r="B99" s="11"/>
      <c r="H99" s="11"/>
      <c r="N99" s="11"/>
    </row>
    <row r="100" spans="2:21" s="3" customFormat="1" x14ac:dyDescent="0.25">
      <c r="B100" s="11"/>
      <c r="H100" s="11"/>
      <c r="N100" s="11"/>
    </row>
    <row r="101" spans="2:21" s="3" customFormat="1" x14ac:dyDescent="0.25">
      <c r="B101" s="11"/>
      <c r="H101" s="11"/>
      <c r="N101" s="11"/>
    </row>
    <row r="102" spans="2:21" s="3" customFormat="1" x14ac:dyDescent="0.25">
      <c r="B102" s="11"/>
      <c r="G102" s="9"/>
      <c r="H102" s="12"/>
      <c r="I102" s="9"/>
      <c r="J102" s="9"/>
      <c r="K102" s="9"/>
      <c r="L102" s="9"/>
      <c r="M102" s="9"/>
      <c r="N102" s="12"/>
      <c r="O102" s="9"/>
      <c r="P102" s="9"/>
      <c r="Q102" s="9"/>
      <c r="R102" s="9"/>
      <c r="S102" s="9"/>
      <c r="T102" s="9"/>
      <c r="U102" s="9"/>
    </row>
    <row r="103" spans="2:21" s="3" customFormat="1" x14ac:dyDescent="0.25">
      <c r="B103" s="11"/>
      <c r="G103" s="9"/>
      <c r="H103" s="12"/>
      <c r="I103" s="9"/>
      <c r="J103" s="9"/>
      <c r="K103" s="9"/>
      <c r="L103" s="9"/>
      <c r="M103" s="9"/>
      <c r="N103" s="12"/>
      <c r="O103" s="9"/>
      <c r="P103" s="9"/>
      <c r="Q103" s="9"/>
      <c r="R103" s="9"/>
      <c r="S103" s="9"/>
      <c r="T103" s="9"/>
      <c r="U103" s="9"/>
    </row>
    <row r="104" spans="2:21" s="3" customFormat="1" x14ac:dyDescent="0.25">
      <c r="B104" s="11"/>
      <c r="F104" s="9"/>
      <c r="G104" s="9"/>
      <c r="H104" s="12"/>
      <c r="I104" s="9"/>
      <c r="J104" s="9"/>
      <c r="K104" s="9"/>
      <c r="L104" s="9"/>
      <c r="M104" s="9"/>
      <c r="N104" s="12"/>
      <c r="O104" s="9"/>
      <c r="P104" s="9"/>
      <c r="Q104" s="9"/>
      <c r="R104" s="9"/>
      <c r="S104" s="9"/>
      <c r="T104" s="9"/>
      <c r="U104" s="9"/>
    </row>
  </sheetData>
  <sheetProtection password="C9C3" sheet="1" objects="1" scenarios="1"/>
  <mergeCells count="21">
    <mergeCell ref="B11:AE11"/>
    <mergeCell ref="A12:A13"/>
    <mergeCell ref="B12:F12"/>
    <mergeCell ref="G12:K12"/>
    <mergeCell ref="L12:P12"/>
    <mergeCell ref="Q12:U12"/>
    <mergeCell ref="V12:Z12"/>
    <mergeCell ref="AA12:AE12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7:K37"/>
    <mergeCell ref="J38:K38"/>
  </mergeCells>
  <pageMargins left="0.61" right="0" top="0.55118110236220474" bottom="0.55118110236220474" header="0.31496062992125984" footer="0.31496062992125984"/>
  <pageSetup paperSize="9" scale="44" fitToWidth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tabSelected="1" zoomScale="80" zoomScaleNormal="80" workbookViewId="0"/>
  </sheetViews>
  <sheetFormatPr defaultColWidth="9.125" defaultRowHeight="14.3" x14ac:dyDescent="0.25"/>
  <cols>
    <col min="1" max="1" width="26.125" style="9" customWidth="1"/>
    <col min="2" max="2" width="10.5" style="12" customWidth="1"/>
    <col min="3" max="3" width="10.5" style="9" customWidth="1"/>
    <col min="4" max="4" width="19.125" style="9" customWidth="1"/>
    <col min="5" max="5" width="18.125" style="9" customWidth="1"/>
    <col min="6" max="6" width="11.5" style="9" customWidth="1"/>
    <col min="7" max="7" width="9.125" style="9" customWidth="1"/>
    <col min="8" max="8" width="10.875" style="12" customWidth="1"/>
    <col min="9" max="9" width="17.5" style="9" customWidth="1"/>
    <col min="10" max="10" width="20" style="9" customWidth="1"/>
    <col min="11" max="11" width="11.5" style="9" customWidth="1"/>
    <col min="12" max="13" width="10.5" style="9" customWidth="1"/>
    <col min="14" max="14" width="18.875" style="12" customWidth="1"/>
    <col min="15" max="15" width="19.5" style="9" customWidth="1"/>
    <col min="16" max="16" width="11.5" style="9" customWidth="1"/>
    <col min="17" max="17" width="9.125" style="9" customWidth="1"/>
    <col min="18" max="18" width="11" style="9" customWidth="1"/>
    <col min="19" max="19" width="18.875" style="9" customWidth="1"/>
    <col min="20" max="20" width="19.5" style="9" customWidth="1"/>
    <col min="21" max="21" width="11.125" style="9" customWidth="1"/>
    <col min="22" max="22" width="9" style="9" customWidth="1"/>
    <col min="23" max="23" width="10" style="9" customWidth="1"/>
    <col min="24" max="24" width="19" style="9" customWidth="1"/>
    <col min="25" max="25" width="17.5" style="9" customWidth="1"/>
    <col min="26" max="26" width="9.5" style="9" customWidth="1"/>
    <col min="27" max="27" width="9.125" style="9" customWidth="1"/>
    <col min="28" max="28" width="10.875" style="9" customWidth="1"/>
    <col min="29" max="29" width="18.125" style="9" customWidth="1"/>
    <col min="30" max="30" width="18.875" style="9" customWidth="1"/>
    <col min="31" max="31" width="10.875" style="9" customWidth="1"/>
    <col min="32" max="16384" width="9.125" style="9"/>
  </cols>
  <sheetData>
    <row r="1" spans="1:31" x14ac:dyDescent="0.25">
      <c r="A1" s="3"/>
      <c r="B1" s="11"/>
      <c r="C1" s="3"/>
      <c r="D1" s="3"/>
      <c r="E1" s="3"/>
      <c r="F1" s="3"/>
      <c r="G1" s="3"/>
      <c r="H1" s="11"/>
      <c r="I1" s="3"/>
      <c r="J1" s="3"/>
      <c r="K1" s="3"/>
      <c r="L1" s="3"/>
      <c r="M1" s="3"/>
      <c r="N1" s="1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11"/>
      <c r="C2" s="3"/>
      <c r="D2" s="3"/>
      <c r="E2" s="3"/>
      <c r="F2" s="3"/>
      <c r="G2" s="3"/>
      <c r="H2" s="11"/>
      <c r="I2" s="3"/>
      <c r="J2" s="3"/>
      <c r="K2" s="3"/>
      <c r="L2" s="3"/>
      <c r="M2" s="3"/>
      <c r="N2" s="1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11"/>
      <c r="C3" s="3"/>
      <c r="D3" s="3"/>
      <c r="E3" s="3"/>
      <c r="F3" s="3"/>
      <c r="G3" s="3"/>
      <c r="H3" s="11"/>
      <c r="I3" s="3"/>
      <c r="J3" s="3"/>
      <c r="K3" s="3"/>
      <c r="L3" s="3"/>
      <c r="M3" s="3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11"/>
      <c r="H4" s="11"/>
      <c r="N4" s="11"/>
    </row>
    <row r="5" spans="1:31" s="3" customFormat="1" x14ac:dyDescent="0.25">
      <c r="B5" s="11"/>
      <c r="H5" s="11"/>
      <c r="N5" s="11"/>
    </row>
    <row r="6" spans="1:31" s="3" customFormat="1" ht="30.75" customHeight="1" x14ac:dyDescent="0.25">
      <c r="A6" s="27" t="s">
        <v>17</v>
      </c>
      <c r="B6" s="11"/>
      <c r="H6" s="11"/>
      <c r="N6" s="11"/>
    </row>
    <row r="7" spans="1:31" s="3" customFormat="1" ht="6.8" customHeight="1" x14ac:dyDescent="0.25">
      <c r="A7" s="2"/>
      <c r="B7" s="11"/>
      <c r="H7" s="11"/>
      <c r="N7" s="11"/>
    </row>
    <row r="8" spans="1:31" s="3" customFormat="1" ht="24.8" customHeight="1" x14ac:dyDescent="0.25">
      <c r="A8" s="24" t="s">
        <v>62</v>
      </c>
      <c r="B8" s="107" t="s">
        <v>63</v>
      </c>
      <c r="C8" s="108"/>
      <c r="D8" s="108"/>
      <c r="E8" s="108"/>
      <c r="F8" s="108"/>
      <c r="G8" s="109"/>
      <c r="H8" s="11"/>
      <c r="J8" s="108"/>
      <c r="K8" s="108"/>
      <c r="L8" s="108"/>
      <c r="N8" s="11"/>
      <c r="P8" s="108"/>
      <c r="Q8" s="108"/>
      <c r="R8" s="108"/>
      <c r="V8" s="108"/>
      <c r="W8" s="108"/>
      <c r="X8" s="108"/>
      <c r="AC8" s="108"/>
      <c r="AD8" s="108"/>
      <c r="AE8" s="108"/>
    </row>
    <row r="9" spans="1:31" s="3" customFormat="1" ht="34.5" customHeight="1" x14ac:dyDescent="0.25">
      <c r="A9" s="24" t="s">
        <v>41</v>
      </c>
      <c r="B9" s="110" t="s">
        <v>42</v>
      </c>
      <c r="C9" s="111"/>
      <c r="D9" s="111"/>
      <c r="E9" s="111"/>
      <c r="F9" s="111"/>
      <c r="G9" s="112"/>
      <c r="H9" s="112"/>
      <c r="I9" s="112"/>
      <c r="J9" s="112"/>
      <c r="K9" s="112"/>
      <c r="L9" s="24"/>
      <c r="N9" s="11"/>
      <c r="R9" s="24"/>
      <c r="X9" s="24"/>
      <c r="AE9" s="24"/>
    </row>
    <row r="10" spans="1:31" ht="26.35" customHeight="1" thickBot="1" x14ac:dyDescent="0.3">
      <c r="A10" s="3"/>
      <c r="B10" s="11"/>
      <c r="C10" s="3"/>
      <c r="D10" s="3"/>
      <c r="E10" s="3"/>
      <c r="F10" s="3"/>
      <c r="G10" s="3"/>
      <c r="H10" s="11"/>
      <c r="I10" s="3"/>
      <c r="J10" s="3"/>
      <c r="K10" s="3"/>
      <c r="L10" s="3"/>
      <c r="M10" s="3"/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.1" customHeight="1" thickBot="1" x14ac:dyDescent="0.3">
      <c r="A11" s="3"/>
      <c r="B11" s="217" t="s">
        <v>8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9"/>
    </row>
    <row r="12" spans="1:31" ht="30.1" customHeight="1" thickBot="1" x14ac:dyDescent="0.3">
      <c r="A12" s="220" t="s">
        <v>12</v>
      </c>
      <c r="B12" s="222" t="s">
        <v>5</v>
      </c>
      <c r="C12" s="223"/>
      <c r="D12" s="223"/>
      <c r="E12" s="223"/>
      <c r="F12" s="224"/>
      <c r="G12" s="225" t="s">
        <v>3</v>
      </c>
      <c r="H12" s="226"/>
      <c r="I12" s="226"/>
      <c r="J12" s="226"/>
      <c r="K12" s="227"/>
      <c r="L12" s="228" t="s">
        <v>4</v>
      </c>
      <c r="M12" s="229"/>
      <c r="N12" s="229"/>
      <c r="O12" s="229"/>
      <c r="P12" s="229"/>
      <c r="Q12" s="230" t="s">
        <v>43</v>
      </c>
      <c r="R12" s="231"/>
      <c r="S12" s="231"/>
      <c r="T12" s="231"/>
      <c r="U12" s="232"/>
      <c r="V12" s="233" t="s">
        <v>6</v>
      </c>
      <c r="W12" s="234"/>
      <c r="X12" s="234"/>
      <c r="Y12" s="234"/>
      <c r="Z12" s="235"/>
      <c r="AA12" s="236" t="s">
        <v>7</v>
      </c>
      <c r="AB12" s="237"/>
      <c r="AC12" s="237"/>
      <c r="AD12" s="237"/>
      <c r="AE12" s="238"/>
    </row>
    <row r="13" spans="1:31" ht="39.1" customHeight="1" thickBot="1" x14ac:dyDescent="0.3">
      <c r="A13" s="221"/>
      <c r="B13" s="113" t="s">
        <v>9</v>
      </c>
      <c r="C13" s="114" t="s">
        <v>10</v>
      </c>
      <c r="D13" s="115" t="s">
        <v>44</v>
      </c>
      <c r="E13" s="116" t="s">
        <v>45</v>
      </c>
      <c r="F13" s="117" t="s">
        <v>19</v>
      </c>
      <c r="G13" s="118" t="s">
        <v>9</v>
      </c>
      <c r="H13" s="114" t="s">
        <v>10</v>
      </c>
      <c r="I13" s="115" t="s">
        <v>44</v>
      </c>
      <c r="J13" s="116" t="s">
        <v>35</v>
      </c>
      <c r="K13" s="117" t="s">
        <v>19</v>
      </c>
      <c r="L13" s="118" t="s">
        <v>9</v>
      </c>
      <c r="M13" s="114" t="s">
        <v>10</v>
      </c>
      <c r="N13" s="115" t="s">
        <v>44</v>
      </c>
      <c r="O13" s="116" t="s">
        <v>33</v>
      </c>
      <c r="P13" s="117" t="s">
        <v>19</v>
      </c>
      <c r="Q13" s="118" t="s">
        <v>9</v>
      </c>
      <c r="R13" s="114" t="s">
        <v>10</v>
      </c>
      <c r="S13" s="115" t="s">
        <v>34</v>
      </c>
      <c r="T13" s="116" t="s">
        <v>35</v>
      </c>
      <c r="U13" s="119" t="s">
        <v>19</v>
      </c>
      <c r="V13" s="113" t="s">
        <v>9</v>
      </c>
      <c r="W13" s="114" t="s">
        <v>10</v>
      </c>
      <c r="X13" s="115" t="s">
        <v>34</v>
      </c>
      <c r="Y13" s="116" t="s">
        <v>35</v>
      </c>
      <c r="Z13" s="117" t="s">
        <v>19</v>
      </c>
      <c r="AA13" s="113" t="s">
        <v>9</v>
      </c>
      <c r="AB13" s="114" t="s">
        <v>10</v>
      </c>
      <c r="AC13" s="115" t="s">
        <v>34</v>
      </c>
      <c r="AD13" s="116" t="s">
        <v>35</v>
      </c>
      <c r="AE13" s="117" t="s">
        <v>19</v>
      </c>
    </row>
    <row r="14" spans="1:31" s="32" customFormat="1" ht="36" customHeight="1" x14ac:dyDescent="0.25">
      <c r="A14" s="120" t="s">
        <v>46</v>
      </c>
      <c r="B14" s="121"/>
      <c r="C14" s="122" t="str">
        <f t="shared" ref="C14:C22" si="0">IF(B14,B14/$B$23,"")</f>
        <v/>
      </c>
      <c r="D14" s="123"/>
      <c r="E14" s="124"/>
      <c r="F14" s="125" t="str">
        <f t="shared" ref="F14:F22" si="1">IF(E14,E14/$E$23,"")</f>
        <v/>
      </c>
      <c r="G14" s="121"/>
      <c r="H14" s="122" t="str">
        <f t="shared" ref="H14:H22" si="2">IF(G14,G14/$G$23,"")</f>
        <v/>
      </c>
      <c r="I14" s="123"/>
      <c r="J14" s="124"/>
      <c r="K14" s="125" t="str">
        <f t="shared" ref="K14:K22" si="3">IF(J14,J14/$J$23,"")</f>
        <v/>
      </c>
      <c r="L14" s="121"/>
      <c r="M14" s="122" t="str">
        <f t="shared" ref="M14:M22" si="4">IF(L14,L14/$L$23,"")</f>
        <v/>
      </c>
      <c r="N14" s="123"/>
      <c r="O14" s="124"/>
      <c r="P14" s="125" t="str">
        <f t="shared" ref="P14:P22" si="5">IF(O14,O14/$O$23,"")</f>
        <v/>
      </c>
      <c r="Q14" s="121"/>
      <c r="R14" s="122" t="str">
        <f t="shared" ref="R14:R22" si="6">IF(Q14,Q14/$Q$23,"")</f>
        <v/>
      </c>
      <c r="S14" s="123"/>
      <c r="T14" s="124"/>
      <c r="U14" s="125" t="str">
        <f t="shared" ref="U14:U22" si="7">IF(T14,T14/$T$23,"")</f>
        <v/>
      </c>
      <c r="V14" s="121"/>
      <c r="W14" s="122" t="str">
        <f t="shared" ref="W14:W22" si="8">IF(V14,V14/$V$23,"")</f>
        <v/>
      </c>
      <c r="X14" s="123"/>
      <c r="Y14" s="124"/>
      <c r="Z14" s="125" t="str">
        <f t="shared" ref="Z14:Z22" si="9">IF(Y14,Y14/$Y$23,"")</f>
        <v/>
      </c>
      <c r="AA14" s="121"/>
      <c r="AB14" s="122" t="str">
        <f t="shared" ref="AB14:AB22" si="10">IF(AA14,AA14/$AA$23,"")</f>
        <v/>
      </c>
      <c r="AC14" s="123"/>
      <c r="AD14" s="124"/>
      <c r="AE14" s="125" t="str">
        <f t="shared" ref="AE14:AE22" si="11">IF(AD14,AD14/$AD$23,"")</f>
        <v/>
      </c>
    </row>
    <row r="15" spans="1:31" s="32" customFormat="1" ht="36" customHeight="1" x14ac:dyDescent="0.25">
      <c r="A15" s="126" t="s">
        <v>25</v>
      </c>
      <c r="B15" s="127"/>
      <c r="C15" s="122" t="str">
        <f t="shared" si="0"/>
        <v/>
      </c>
      <c r="D15" s="128"/>
      <c r="E15" s="129"/>
      <c r="F15" s="125" t="str">
        <f t="shared" si="1"/>
        <v/>
      </c>
      <c r="G15" s="127"/>
      <c r="H15" s="122" t="str">
        <f t="shared" si="2"/>
        <v/>
      </c>
      <c r="I15" s="128"/>
      <c r="J15" s="129"/>
      <c r="K15" s="125" t="str">
        <f t="shared" si="3"/>
        <v/>
      </c>
      <c r="L15" s="127"/>
      <c r="M15" s="122" t="str">
        <f t="shared" si="4"/>
        <v/>
      </c>
      <c r="N15" s="128"/>
      <c r="O15" s="129"/>
      <c r="P15" s="125" t="str">
        <f t="shared" si="5"/>
        <v/>
      </c>
      <c r="Q15" s="127"/>
      <c r="R15" s="122" t="str">
        <f t="shared" si="6"/>
        <v/>
      </c>
      <c r="S15" s="128"/>
      <c r="T15" s="129"/>
      <c r="U15" s="125" t="str">
        <f t="shared" si="7"/>
        <v/>
      </c>
      <c r="V15" s="127"/>
      <c r="W15" s="122" t="str">
        <f t="shared" si="8"/>
        <v/>
      </c>
      <c r="X15" s="128"/>
      <c r="Y15" s="129"/>
      <c r="Z15" s="125" t="str">
        <f t="shared" si="9"/>
        <v/>
      </c>
      <c r="AA15" s="127"/>
      <c r="AB15" s="122" t="str">
        <f t="shared" si="10"/>
        <v/>
      </c>
      <c r="AC15" s="128"/>
      <c r="AD15" s="129"/>
      <c r="AE15" s="125" t="str">
        <f t="shared" si="11"/>
        <v/>
      </c>
    </row>
    <row r="16" spans="1:31" s="32" customFormat="1" ht="36" customHeight="1" x14ac:dyDescent="0.25">
      <c r="A16" s="126" t="s">
        <v>26</v>
      </c>
      <c r="B16" s="127"/>
      <c r="C16" s="122" t="str">
        <f t="shared" si="0"/>
        <v/>
      </c>
      <c r="D16" s="128"/>
      <c r="E16" s="129"/>
      <c r="F16" s="125" t="str">
        <f t="shared" si="1"/>
        <v/>
      </c>
      <c r="G16" s="127">
        <v>1</v>
      </c>
      <c r="H16" s="122">
        <f t="shared" si="2"/>
        <v>0.05</v>
      </c>
      <c r="I16" s="128">
        <v>16590.599999999999</v>
      </c>
      <c r="J16" s="129">
        <v>20074.63</v>
      </c>
      <c r="K16" s="125">
        <f t="shared" si="3"/>
        <v>0.16266507264111851</v>
      </c>
      <c r="L16" s="127"/>
      <c r="M16" s="122" t="str">
        <f t="shared" si="4"/>
        <v/>
      </c>
      <c r="N16" s="128"/>
      <c r="O16" s="129"/>
      <c r="P16" s="125" t="str">
        <f t="shared" si="5"/>
        <v/>
      </c>
      <c r="Q16" s="127"/>
      <c r="R16" s="122" t="str">
        <f t="shared" si="6"/>
        <v/>
      </c>
      <c r="S16" s="128"/>
      <c r="T16" s="129"/>
      <c r="U16" s="125" t="str">
        <f t="shared" si="7"/>
        <v/>
      </c>
      <c r="V16" s="127"/>
      <c r="W16" s="122" t="str">
        <f t="shared" si="8"/>
        <v/>
      </c>
      <c r="X16" s="128"/>
      <c r="Y16" s="129"/>
      <c r="Z16" s="125" t="str">
        <f t="shared" si="9"/>
        <v/>
      </c>
      <c r="AA16" s="127"/>
      <c r="AB16" s="122" t="str">
        <f t="shared" si="10"/>
        <v/>
      </c>
      <c r="AC16" s="128"/>
      <c r="AD16" s="129"/>
      <c r="AE16" s="125" t="str">
        <f t="shared" si="11"/>
        <v/>
      </c>
    </row>
    <row r="17" spans="1:31" s="32" customFormat="1" ht="36" customHeight="1" x14ac:dyDescent="0.25">
      <c r="A17" s="126" t="s">
        <v>47</v>
      </c>
      <c r="B17" s="127"/>
      <c r="C17" s="122" t="str">
        <f t="shared" si="0"/>
        <v/>
      </c>
      <c r="D17" s="128"/>
      <c r="E17" s="129"/>
      <c r="F17" s="125" t="str">
        <f t="shared" si="1"/>
        <v/>
      </c>
      <c r="G17" s="127"/>
      <c r="H17" s="122" t="str">
        <f t="shared" si="2"/>
        <v/>
      </c>
      <c r="I17" s="128"/>
      <c r="J17" s="129"/>
      <c r="K17" s="125" t="str">
        <f t="shared" si="3"/>
        <v/>
      </c>
      <c r="L17" s="127"/>
      <c r="M17" s="122" t="str">
        <f t="shared" si="4"/>
        <v/>
      </c>
      <c r="N17" s="128"/>
      <c r="O17" s="129"/>
      <c r="P17" s="125" t="str">
        <f t="shared" si="5"/>
        <v/>
      </c>
      <c r="Q17" s="127"/>
      <c r="R17" s="122" t="str">
        <f t="shared" si="6"/>
        <v/>
      </c>
      <c r="S17" s="128"/>
      <c r="T17" s="129"/>
      <c r="U17" s="125" t="str">
        <f t="shared" si="7"/>
        <v/>
      </c>
      <c r="V17" s="127"/>
      <c r="W17" s="122" t="str">
        <f t="shared" si="8"/>
        <v/>
      </c>
      <c r="X17" s="128"/>
      <c r="Y17" s="129"/>
      <c r="Z17" s="125" t="str">
        <f t="shared" si="9"/>
        <v/>
      </c>
      <c r="AA17" s="127"/>
      <c r="AB17" s="122" t="str">
        <f t="shared" si="10"/>
        <v/>
      </c>
      <c r="AC17" s="128"/>
      <c r="AD17" s="129"/>
      <c r="AE17" s="125" t="str">
        <f t="shared" si="11"/>
        <v/>
      </c>
    </row>
    <row r="18" spans="1:31" s="32" customFormat="1" ht="36" customHeight="1" x14ac:dyDescent="0.25">
      <c r="A18" s="126" t="s">
        <v>48</v>
      </c>
      <c r="B18" s="130"/>
      <c r="C18" s="122" t="str">
        <f t="shared" si="0"/>
        <v/>
      </c>
      <c r="D18" s="128"/>
      <c r="E18" s="129"/>
      <c r="F18" s="125" t="str">
        <f t="shared" si="1"/>
        <v/>
      </c>
      <c r="G18" s="130"/>
      <c r="H18" s="122" t="str">
        <f t="shared" si="2"/>
        <v/>
      </c>
      <c r="I18" s="128"/>
      <c r="J18" s="129"/>
      <c r="K18" s="125" t="str">
        <f t="shared" si="3"/>
        <v/>
      </c>
      <c r="L18" s="130"/>
      <c r="M18" s="122" t="str">
        <f t="shared" si="4"/>
        <v/>
      </c>
      <c r="N18" s="128"/>
      <c r="O18" s="129"/>
      <c r="P18" s="125" t="str">
        <f t="shared" si="5"/>
        <v/>
      </c>
      <c r="Q18" s="130"/>
      <c r="R18" s="122" t="str">
        <f t="shared" si="6"/>
        <v/>
      </c>
      <c r="S18" s="128"/>
      <c r="T18" s="129"/>
      <c r="U18" s="125" t="str">
        <f t="shared" si="7"/>
        <v/>
      </c>
      <c r="V18" s="130"/>
      <c r="W18" s="122" t="str">
        <f t="shared" si="8"/>
        <v/>
      </c>
      <c r="X18" s="128"/>
      <c r="Y18" s="129"/>
      <c r="Z18" s="125" t="str">
        <f t="shared" si="9"/>
        <v/>
      </c>
      <c r="AA18" s="130"/>
      <c r="AB18" s="122" t="str">
        <f t="shared" si="10"/>
        <v/>
      </c>
      <c r="AC18" s="128"/>
      <c r="AD18" s="129"/>
      <c r="AE18" s="125" t="str">
        <f t="shared" si="11"/>
        <v/>
      </c>
    </row>
    <row r="19" spans="1:31" s="32" customFormat="1" ht="36" customHeight="1" x14ac:dyDescent="0.25">
      <c r="A19" s="131" t="s">
        <v>49</v>
      </c>
      <c r="B19" s="130"/>
      <c r="C19" s="122" t="str">
        <f t="shared" si="0"/>
        <v/>
      </c>
      <c r="D19" s="128"/>
      <c r="E19" s="129"/>
      <c r="F19" s="125" t="str">
        <f t="shared" si="1"/>
        <v/>
      </c>
      <c r="G19" s="130"/>
      <c r="H19" s="122" t="str">
        <f t="shared" si="2"/>
        <v/>
      </c>
      <c r="I19" s="128"/>
      <c r="J19" s="129"/>
      <c r="K19" s="125" t="str">
        <f t="shared" si="3"/>
        <v/>
      </c>
      <c r="L19" s="130"/>
      <c r="M19" s="122" t="str">
        <f t="shared" si="4"/>
        <v/>
      </c>
      <c r="N19" s="128"/>
      <c r="O19" s="129"/>
      <c r="P19" s="125" t="str">
        <f t="shared" si="5"/>
        <v/>
      </c>
      <c r="Q19" s="130"/>
      <c r="R19" s="122" t="str">
        <f t="shared" si="6"/>
        <v/>
      </c>
      <c r="S19" s="128"/>
      <c r="T19" s="129"/>
      <c r="U19" s="125" t="str">
        <f t="shared" si="7"/>
        <v/>
      </c>
      <c r="V19" s="130"/>
      <c r="W19" s="122" t="str">
        <f t="shared" si="8"/>
        <v/>
      </c>
      <c r="X19" s="128"/>
      <c r="Y19" s="129"/>
      <c r="Z19" s="125" t="str">
        <f t="shared" si="9"/>
        <v/>
      </c>
      <c r="AA19" s="130"/>
      <c r="AB19" s="122" t="str">
        <f t="shared" si="10"/>
        <v/>
      </c>
      <c r="AC19" s="128"/>
      <c r="AD19" s="129"/>
      <c r="AE19" s="125" t="str">
        <f t="shared" si="11"/>
        <v/>
      </c>
    </row>
    <row r="20" spans="1:31" s="32" customFormat="1" ht="36" customHeight="1" x14ac:dyDescent="0.25">
      <c r="A20" s="131" t="s">
        <v>50</v>
      </c>
      <c r="B20" s="127"/>
      <c r="C20" s="122" t="str">
        <f t="shared" si="0"/>
        <v/>
      </c>
      <c r="D20" s="128"/>
      <c r="E20" s="129"/>
      <c r="F20" s="125" t="str">
        <f t="shared" si="1"/>
        <v/>
      </c>
      <c r="G20" s="127">
        <v>3</v>
      </c>
      <c r="H20" s="122">
        <f t="shared" si="2"/>
        <v>0.15</v>
      </c>
      <c r="I20" s="128">
        <v>9832.2000000000007</v>
      </c>
      <c r="J20" s="129">
        <v>11896.96</v>
      </c>
      <c r="K20" s="125">
        <f t="shared" si="3"/>
        <v>9.6401271784759227E-2</v>
      </c>
      <c r="L20" s="127">
        <v>1</v>
      </c>
      <c r="M20" s="122">
        <f t="shared" si="4"/>
        <v>5.2631578947368418E-2</v>
      </c>
      <c r="N20" s="128">
        <v>7851.23</v>
      </c>
      <c r="O20" s="129">
        <v>9500</v>
      </c>
      <c r="P20" s="125">
        <f t="shared" si="5"/>
        <v>0.14206565556794934</v>
      </c>
      <c r="Q20" s="127"/>
      <c r="R20" s="122" t="str">
        <f t="shared" si="6"/>
        <v/>
      </c>
      <c r="S20" s="128"/>
      <c r="T20" s="129"/>
      <c r="U20" s="125" t="str">
        <f t="shared" si="7"/>
        <v/>
      </c>
      <c r="V20" s="127"/>
      <c r="W20" s="122" t="str">
        <f t="shared" si="8"/>
        <v/>
      </c>
      <c r="X20" s="128"/>
      <c r="Y20" s="129"/>
      <c r="Z20" s="125" t="str">
        <f t="shared" si="9"/>
        <v/>
      </c>
      <c r="AA20" s="127"/>
      <c r="AB20" s="122" t="str">
        <f t="shared" si="10"/>
        <v/>
      </c>
      <c r="AC20" s="128"/>
      <c r="AD20" s="129"/>
      <c r="AE20" s="125" t="str">
        <f t="shared" si="11"/>
        <v/>
      </c>
    </row>
    <row r="21" spans="1:31" s="32" customFormat="1" ht="36" customHeight="1" x14ac:dyDescent="0.25">
      <c r="A21" s="55" t="s">
        <v>51</v>
      </c>
      <c r="B21" s="127"/>
      <c r="C21" s="122" t="str">
        <f t="shared" si="0"/>
        <v/>
      </c>
      <c r="D21" s="128"/>
      <c r="E21" s="129"/>
      <c r="F21" s="125" t="str">
        <f t="shared" si="1"/>
        <v/>
      </c>
      <c r="G21" s="127">
        <v>16</v>
      </c>
      <c r="H21" s="122">
        <f t="shared" si="2"/>
        <v>0.8</v>
      </c>
      <c r="I21" s="128">
        <v>50477.94</v>
      </c>
      <c r="J21" s="129">
        <v>59339.33</v>
      </c>
      <c r="K21" s="125">
        <f t="shared" si="3"/>
        <v>0.48082761300832461</v>
      </c>
      <c r="L21" s="127">
        <v>18</v>
      </c>
      <c r="M21" s="122">
        <f t="shared" si="4"/>
        <v>0.94736842105263153</v>
      </c>
      <c r="N21" s="128">
        <v>45963.500000000007</v>
      </c>
      <c r="O21" s="129">
        <v>55222.999999999993</v>
      </c>
      <c r="P21" s="125">
        <f t="shared" si="5"/>
        <v>0.82582017867672275</v>
      </c>
      <c r="Q21" s="127"/>
      <c r="R21" s="122" t="str">
        <f t="shared" si="6"/>
        <v/>
      </c>
      <c r="S21" s="128"/>
      <c r="T21" s="129"/>
      <c r="U21" s="125" t="str">
        <f t="shared" si="7"/>
        <v/>
      </c>
      <c r="V21" s="127"/>
      <c r="W21" s="122" t="str">
        <f t="shared" si="8"/>
        <v/>
      </c>
      <c r="X21" s="128"/>
      <c r="Y21" s="129"/>
      <c r="Z21" s="125" t="str">
        <f t="shared" si="9"/>
        <v/>
      </c>
      <c r="AA21" s="127">
        <v>1</v>
      </c>
      <c r="AB21" s="122">
        <f t="shared" si="10"/>
        <v>1</v>
      </c>
      <c r="AC21" s="128">
        <v>3365.84</v>
      </c>
      <c r="AD21" s="129">
        <v>3564.21</v>
      </c>
      <c r="AE21" s="125">
        <f t="shared" si="11"/>
        <v>1</v>
      </c>
    </row>
    <row r="22" spans="1:31" s="32" customFormat="1" ht="40.1" customHeight="1" x14ac:dyDescent="0.25">
      <c r="A22" s="56" t="s">
        <v>52</v>
      </c>
      <c r="B22" s="127"/>
      <c r="C22" s="122" t="str">
        <f t="shared" si="0"/>
        <v/>
      </c>
      <c r="D22" s="128"/>
      <c r="E22" s="129"/>
      <c r="F22" s="125" t="str">
        <f t="shared" si="1"/>
        <v/>
      </c>
      <c r="G22" s="127"/>
      <c r="H22" s="122" t="str">
        <f t="shared" si="2"/>
        <v/>
      </c>
      <c r="I22" s="128">
        <v>31636.32</v>
      </c>
      <c r="J22" s="129">
        <v>32099.899999999998</v>
      </c>
      <c r="K22" s="125">
        <f t="shared" si="3"/>
        <v>0.26010604256579772</v>
      </c>
      <c r="L22" s="127"/>
      <c r="M22" s="122" t="str">
        <f t="shared" si="4"/>
        <v/>
      </c>
      <c r="N22" s="128">
        <v>2064.8999999999996</v>
      </c>
      <c r="O22" s="129">
        <v>2147.4899999999998</v>
      </c>
      <c r="P22" s="125">
        <f t="shared" si="5"/>
        <v>3.2114165755327946E-2</v>
      </c>
      <c r="Q22" s="127"/>
      <c r="R22" s="122" t="str">
        <f t="shared" si="6"/>
        <v/>
      </c>
      <c r="S22" s="128"/>
      <c r="T22" s="129"/>
      <c r="U22" s="125" t="str">
        <f t="shared" si="7"/>
        <v/>
      </c>
      <c r="V22" s="127"/>
      <c r="W22" s="122" t="str">
        <f t="shared" si="8"/>
        <v/>
      </c>
      <c r="X22" s="128"/>
      <c r="Y22" s="129"/>
      <c r="Z22" s="125" t="str">
        <f t="shared" si="9"/>
        <v/>
      </c>
      <c r="AA22" s="127"/>
      <c r="AB22" s="122" t="str">
        <f t="shared" si="10"/>
        <v/>
      </c>
      <c r="AC22" s="128"/>
      <c r="AD22" s="129"/>
      <c r="AE22" s="125" t="str">
        <f t="shared" si="11"/>
        <v/>
      </c>
    </row>
    <row r="23" spans="1:31" ht="32.950000000000003" customHeight="1" thickBot="1" x14ac:dyDescent="0.3">
      <c r="A23" s="132" t="s">
        <v>2</v>
      </c>
      <c r="B23" s="133">
        <f t="shared" ref="B23:AE23" si="12">SUM(B14:B22)</f>
        <v>0</v>
      </c>
      <c r="C23" s="134">
        <f t="shared" si="12"/>
        <v>0</v>
      </c>
      <c r="D23" s="135">
        <f t="shared" si="12"/>
        <v>0</v>
      </c>
      <c r="E23" s="135">
        <f t="shared" si="12"/>
        <v>0</v>
      </c>
      <c r="F23" s="136">
        <f t="shared" si="12"/>
        <v>0</v>
      </c>
      <c r="G23" s="133">
        <f t="shared" si="12"/>
        <v>20</v>
      </c>
      <c r="H23" s="134">
        <f t="shared" si="12"/>
        <v>1</v>
      </c>
      <c r="I23" s="135">
        <f t="shared" si="12"/>
        <v>108537.06</v>
      </c>
      <c r="J23" s="135">
        <f t="shared" si="12"/>
        <v>123410.81999999999</v>
      </c>
      <c r="K23" s="136">
        <f t="shared" si="12"/>
        <v>1</v>
      </c>
      <c r="L23" s="133">
        <f>SUM(L14:L22)</f>
        <v>19</v>
      </c>
      <c r="M23" s="134">
        <f t="shared" si="12"/>
        <v>1</v>
      </c>
      <c r="N23" s="135">
        <f t="shared" si="12"/>
        <v>55879.630000000012</v>
      </c>
      <c r="O23" s="135">
        <f t="shared" si="12"/>
        <v>66870.489999999991</v>
      </c>
      <c r="P23" s="136">
        <f t="shared" si="12"/>
        <v>1</v>
      </c>
      <c r="Q23" s="133">
        <f t="shared" si="12"/>
        <v>0</v>
      </c>
      <c r="R23" s="134">
        <f t="shared" si="12"/>
        <v>0</v>
      </c>
      <c r="S23" s="135">
        <f t="shared" si="12"/>
        <v>0</v>
      </c>
      <c r="T23" s="135">
        <f t="shared" si="12"/>
        <v>0</v>
      </c>
      <c r="U23" s="136">
        <f t="shared" si="12"/>
        <v>0</v>
      </c>
      <c r="V23" s="133">
        <f t="shared" si="12"/>
        <v>0</v>
      </c>
      <c r="W23" s="134">
        <f t="shared" si="12"/>
        <v>0</v>
      </c>
      <c r="X23" s="135">
        <f t="shared" si="12"/>
        <v>0</v>
      </c>
      <c r="Y23" s="135">
        <f t="shared" si="12"/>
        <v>0</v>
      </c>
      <c r="Z23" s="136">
        <f t="shared" si="12"/>
        <v>0</v>
      </c>
      <c r="AA23" s="133">
        <f t="shared" si="12"/>
        <v>1</v>
      </c>
      <c r="AB23" s="134">
        <f t="shared" si="12"/>
        <v>1</v>
      </c>
      <c r="AC23" s="135">
        <f t="shared" si="12"/>
        <v>3365.84</v>
      </c>
      <c r="AD23" s="135">
        <f t="shared" si="12"/>
        <v>3564.21</v>
      </c>
      <c r="AE23" s="136">
        <f t="shared" si="12"/>
        <v>1</v>
      </c>
    </row>
    <row r="24" spans="1:31" s="3" customFormat="1" ht="18.7" customHeight="1" x14ac:dyDescent="0.25">
      <c r="B24" s="11"/>
      <c r="H24" s="11"/>
      <c r="N24" s="11"/>
    </row>
    <row r="25" spans="1:31" s="138" customFormat="1" ht="48.1" customHeight="1" x14ac:dyDescent="0.25">
      <c r="A25" s="199" t="s">
        <v>53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37"/>
      <c r="S25" s="137"/>
      <c r="T25" s="137"/>
      <c r="U25" s="137"/>
      <c r="V25" s="73"/>
      <c r="W25" s="73"/>
      <c r="X25" s="73"/>
      <c r="AC25" s="73"/>
      <c r="AD25" s="73"/>
      <c r="AE25" s="73"/>
    </row>
    <row r="26" spans="1:31" s="138" customFormat="1" ht="43.85" customHeight="1" x14ac:dyDescent="0.25">
      <c r="A26" s="189" t="s">
        <v>54</v>
      </c>
      <c r="B26" s="189"/>
      <c r="C26" s="189"/>
      <c r="D26" s="189"/>
      <c r="E26" s="189"/>
      <c r="F26" s="189"/>
      <c r="G26" s="189"/>
      <c r="H26" s="189"/>
      <c r="I26" s="139"/>
      <c r="J26" s="139"/>
      <c r="K26" s="139"/>
      <c r="L26" s="171"/>
      <c r="M26" s="140"/>
      <c r="N26" s="137"/>
      <c r="O26" s="137"/>
      <c r="P26" s="139"/>
      <c r="Q26" s="139"/>
      <c r="R26" s="171"/>
      <c r="S26" s="137"/>
      <c r="T26" s="137"/>
      <c r="U26" s="137"/>
      <c r="V26" s="73"/>
      <c r="W26" s="73"/>
      <c r="X26" s="73"/>
      <c r="AC26" s="73"/>
      <c r="AD26" s="73"/>
      <c r="AE26" s="73"/>
    </row>
    <row r="27" spans="1:31" s="142" customFormat="1" x14ac:dyDescent="0.25">
      <c r="A27" s="171"/>
      <c r="B27" s="171"/>
      <c r="C27" s="171"/>
      <c r="D27" s="171"/>
      <c r="E27" s="171"/>
      <c r="F27" s="171"/>
      <c r="G27" s="141"/>
      <c r="H27" s="141"/>
      <c r="I27" s="139"/>
      <c r="J27" s="139"/>
      <c r="K27" s="139"/>
      <c r="L27" s="171"/>
      <c r="M27" s="140"/>
      <c r="N27" s="137"/>
      <c r="O27" s="137"/>
      <c r="P27" s="139"/>
      <c r="Q27" s="139"/>
      <c r="R27" s="171"/>
      <c r="S27" s="137"/>
      <c r="T27" s="137"/>
      <c r="U27" s="137"/>
      <c r="V27" s="73"/>
      <c r="W27" s="73"/>
      <c r="X27" s="73"/>
      <c r="Y27" s="138"/>
      <c r="Z27" s="138"/>
      <c r="AA27" s="138"/>
      <c r="AB27" s="138"/>
      <c r="AC27" s="73"/>
      <c r="AD27" s="73"/>
      <c r="AE27" s="73"/>
    </row>
    <row r="28" spans="1:31" s="143" customFormat="1" ht="13.75" customHeight="1" x14ac:dyDescent="0.25">
      <c r="A28" s="171"/>
      <c r="B28" s="171"/>
      <c r="C28" s="171"/>
      <c r="D28" s="171"/>
      <c r="E28" s="171"/>
      <c r="F28" s="171"/>
      <c r="G28" s="141"/>
      <c r="H28" s="141"/>
      <c r="I28" s="139"/>
      <c r="J28" s="139"/>
      <c r="K28" s="139"/>
      <c r="L28" s="171"/>
      <c r="M28" s="140"/>
      <c r="N28" s="137"/>
      <c r="O28" s="137"/>
      <c r="P28" s="139"/>
      <c r="Q28" s="139"/>
      <c r="R28" s="171"/>
      <c r="S28" s="137"/>
      <c r="T28" s="137"/>
      <c r="U28" s="137"/>
      <c r="V28" s="137"/>
      <c r="W28" s="137"/>
      <c r="X28" s="137"/>
      <c r="Y28" s="138"/>
      <c r="Z28" s="138"/>
      <c r="AA28" s="138"/>
      <c r="AB28" s="138"/>
      <c r="AC28" s="137"/>
      <c r="AD28" s="137"/>
      <c r="AE28" s="137"/>
    </row>
    <row r="29" spans="1:31" s="143" customFormat="1" ht="18" customHeight="1" thickBot="1" x14ac:dyDescent="0.3">
      <c r="A29" s="171"/>
      <c r="B29" s="171"/>
      <c r="C29" s="171"/>
      <c r="D29" s="171"/>
      <c r="E29" s="171"/>
      <c r="F29" s="171"/>
      <c r="G29" s="141"/>
      <c r="H29" s="141"/>
      <c r="I29" s="139"/>
      <c r="J29" s="139"/>
      <c r="K29" s="139"/>
      <c r="L29" s="171"/>
      <c r="M29" s="140"/>
      <c r="N29" s="137"/>
      <c r="O29" s="137"/>
      <c r="P29" s="139"/>
      <c r="Q29" s="139"/>
      <c r="R29" s="171"/>
      <c r="S29" s="137"/>
      <c r="T29" s="137"/>
      <c r="U29" s="137"/>
      <c r="V29" s="139"/>
      <c r="W29" s="139"/>
      <c r="X29" s="171"/>
      <c r="Y29" s="138"/>
      <c r="Z29" s="138"/>
      <c r="AA29" s="138"/>
      <c r="AB29" s="138"/>
      <c r="AC29" s="139"/>
      <c r="AD29" s="139"/>
      <c r="AE29" s="171"/>
    </row>
    <row r="30" spans="1:31" s="144" customFormat="1" ht="18" customHeight="1" x14ac:dyDescent="0.25">
      <c r="A30" s="180" t="s">
        <v>12</v>
      </c>
      <c r="B30" s="190" t="s">
        <v>24</v>
      </c>
      <c r="C30" s="191"/>
      <c r="D30" s="191"/>
      <c r="E30" s="191"/>
      <c r="F30" s="192"/>
      <c r="G30" s="3"/>
      <c r="J30" s="183" t="s">
        <v>22</v>
      </c>
      <c r="K30" s="184"/>
      <c r="L30" s="190" t="s">
        <v>23</v>
      </c>
      <c r="M30" s="191"/>
      <c r="N30" s="191"/>
      <c r="O30" s="191"/>
      <c r="P30" s="192"/>
      <c r="Q30" s="139"/>
      <c r="R30" s="171"/>
      <c r="S30" s="137"/>
      <c r="T30" s="137"/>
      <c r="U30" s="137"/>
      <c r="V30" s="139"/>
      <c r="W30" s="139"/>
      <c r="X30" s="171"/>
      <c r="AC30" s="139"/>
      <c r="AD30" s="139"/>
      <c r="AE30" s="171"/>
    </row>
    <row r="31" spans="1:31" s="144" customFormat="1" ht="18" customHeight="1" thickBot="1" x14ac:dyDescent="0.3">
      <c r="A31" s="181"/>
      <c r="B31" s="214"/>
      <c r="C31" s="215"/>
      <c r="D31" s="215"/>
      <c r="E31" s="215"/>
      <c r="F31" s="216"/>
      <c r="G31" s="3"/>
      <c r="J31" s="185"/>
      <c r="K31" s="186"/>
      <c r="L31" s="193"/>
      <c r="M31" s="194"/>
      <c r="N31" s="194"/>
      <c r="O31" s="194"/>
      <c r="P31" s="195"/>
      <c r="Q31" s="139"/>
      <c r="R31" s="171"/>
      <c r="S31" s="137"/>
      <c r="T31" s="137"/>
      <c r="U31" s="137"/>
      <c r="V31" s="139"/>
      <c r="W31" s="139"/>
      <c r="X31" s="171"/>
      <c r="AC31" s="139"/>
      <c r="AD31" s="139"/>
      <c r="AE31" s="171"/>
    </row>
    <row r="32" spans="1:31" s="3" customFormat="1" ht="47.55" customHeight="1" thickBot="1" x14ac:dyDescent="0.3">
      <c r="A32" s="182"/>
      <c r="B32" s="145" t="s">
        <v>21</v>
      </c>
      <c r="C32" s="114" t="s">
        <v>10</v>
      </c>
      <c r="D32" s="115" t="s">
        <v>55</v>
      </c>
      <c r="E32" s="116" t="s">
        <v>56</v>
      </c>
      <c r="F32" s="146" t="s">
        <v>57</v>
      </c>
      <c r="J32" s="187"/>
      <c r="K32" s="188"/>
      <c r="L32" s="145" t="s">
        <v>21</v>
      </c>
      <c r="M32" s="114" t="s">
        <v>10</v>
      </c>
      <c r="N32" s="115" t="s">
        <v>55</v>
      </c>
      <c r="O32" s="116" t="s">
        <v>56</v>
      </c>
      <c r="P32" s="146" t="s">
        <v>57</v>
      </c>
    </row>
    <row r="33" spans="1:33" s="3" customFormat="1" ht="30.1" customHeight="1" x14ac:dyDescent="0.25">
      <c r="A33" s="120" t="s">
        <v>46</v>
      </c>
      <c r="B33" s="147">
        <f t="shared" ref="B33:B41" si="13">B14+G14+L14+Q14+V14+AA14</f>
        <v>0</v>
      </c>
      <c r="C33" s="148" t="str">
        <f t="shared" ref="C33:C41" si="14">IF(B33,B33/$B$42,"")</f>
        <v/>
      </c>
      <c r="D33" s="149">
        <f t="shared" ref="D33:E38" si="15">D14+I14+N14+S14+X14+AC14</f>
        <v>0</v>
      </c>
      <c r="E33" s="150">
        <f t="shared" si="15"/>
        <v>0</v>
      </c>
      <c r="F33" s="125" t="str">
        <f t="shared" ref="F33:F41" si="16">IF(E33,E33/$E$42,"")</f>
        <v/>
      </c>
      <c r="J33" s="178" t="s">
        <v>5</v>
      </c>
      <c r="K33" s="179"/>
      <c r="L33" s="151">
        <f>B23</f>
        <v>0</v>
      </c>
      <c r="M33" s="148" t="str">
        <f>IF(L33,L33/$L$39,"")</f>
        <v/>
      </c>
      <c r="N33" s="152">
        <f>D23</f>
        <v>0</v>
      </c>
      <c r="O33" s="152">
        <f>E23</f>
        <v>0</v>
      </c>
      <c r="P33" s="153" t="str">
        <f>IF(O33,O33/$O$39,"")</f>
        <v/>
      </c>
    </row>
    <row r="34" spans="1:33" s="3" customFormat="1" ht="30.1" customHeight="1" x14ac:dyDescent="0.25">
      <c r="A34" s="126" t="s">
        <v>25</v>
      </c>
      <c r="B34" s="154">
        <f t="shared" si="13"/>
        <v>0</v>
      </c>
      <c r="C34" s="148" t="str">
        <f t="shared" si="14"/>
        <v/>
      </c>
      <c r="D34" s="155">
        <f t="shared" si="15"/>
        <v>0</v>
      </c>
      <c r="E34" s="156">
        <f t="shared" si="15"/>
        <v>0</v>
      </c>
      <c r="F34" s="125" t="str">
        <f t="shared" si="16"/>
        <v/>
      </c>
      <c r="J34" s="174" t="s">
        <v>3</v>
      </c>
      <c r="K34" s="175"/>
      <c r="L34" s="14">
        <f>G23</f>
        <v>20</v>
      </c>
      <c r="M34" s="148">
        <f t="shared" ref="M34:M38" si="17">IF(L34,L34/$L$39,"")</f>
        <v>0.5</v>
      </c>
      <c r="N34" s="157">
        <f>I23</f>
        <v>108537.06</v>
      </c>
      <c r="O34" s="157">
        <f>J23</f>
        <v>123410.81999999999</v>
      </c>
      <c r="P34" s="153">
        <f t="shared" ref="P34:P38" si="18">IF(O34,O34/$O$39,"")</f>
        <v>0.63664520077637077</v>
      </c>
    </row>
    <row r="35" spans="1:33" ht="30.1" customHeight="1" x14ac:dyDescent="0.25">
      <c r="A35" s="126" t="s">
        <v>26</v>
      </c>
      <c r="B35" s="154">
        <f t="shared" si="13"/>
        <v>1</v>
      </c>
      <c r="C35" s="148">
        <f t="shared" si="14"/>
        <v>2.5000000000000001E-2</v>
      </c>
      <c r="D35" s="155">
        <f t="shared" si="15"/>
        <v>16590.599999999999</v>
      </c>
      <c r="E35" s="156">
        <f t="shared" si="15"/>
        <v>20074.63</v>
      </c>
      <c r="F35" s="125">
        <f t="shared" si="16"/>
        <v>0.10355993783090782</v>
      </c>
      <c r="G35" s="3"/>
      <c r="J35" s="174" t="s">
        <v>4</v>
      </c>
      <c r="K35" s="175"/>
      <c r="L35" s="14">
        <f>L23</f>
        <v>19</v>
      </c>
      <c r="M35" s="148">
        <f t="shared" si="17"/>
        <v>0.47499999999999998</v>
      </c>
      <c r="N35" s="157">
        <f>N23</f>
        <v>55879.630000000012</v>
      </c>
      <c r="O35" s="157">
        <f>O23</f>
        <v>66870.489999999991</v>
      </c>
      <c r="P35" s="153">
        <f t="shared" si="18"/>
        <v>0.34496794148247528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126" t="s">
        <v>47</v>
      </c>
      <c r="B36" s="154">
        <f t="shared" si="13"/>
        <v>0</v>
      </c>
      <c r="C36" s="148" t="str">
        <f t="shared" si="14"/>
        <v/>
      </c>
      <c r="D36" s="155">
        <f t="shared" si="15"/>
        <v>0</v>
      </c>
      <c r="E36" s="156">
        <f t="shared" si="15"/>
        <v>0</v>
      </c>
      <c r="F36" s="125" t="str">
        <f t="shared" si="16"/>
        <v/>
      </c>
      <c r="G36" s="3"/>
      <c r="J36" s="174" t="s">
        <v>43</v>
      </c>
      <c r="K36" s="175"/>
      <c r="L36" s="14">
        <f>Q23</f>
        <v>0</v>
      </c>
      <c r="M36" s="148" t="str">
        <f t="shared" si="17"/>
        <v/>
      </c>
      <c r="N36" s="157">
        <f>S23</f>
        <v>0</v>
      </c>
      <c r="O36" s="157">
        <f>T23</f>
        <v>0</v>
      </c>
      <c r="P36" s="153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x14ac:dyDescent="0.25">
      <c r="A37" s="126" t="s">
        <v>48</v>
      </c>
      <c r="B37" s="158">
        <f t="shared" si="13"/>
        <v>0</v>
      </c>
      <c r="C37" s="148" t="str">
        <f t="shared" si="14"/>
        <v/>
      </c>
      <c r="D37" s="155">
        <f t="shared" si="15"/>
        <v>0</v>
      </c>
      <c r="E37" s="159">
        <f t="shared" si="15"/>
        <v>0</v>
      </c>
      <c r="F37" s="125" t="str">
        <f t="shared" si="16"/>
        <v/>
      </c>
      <c r="G37" s="3"/>
      <c r="J37" s="174" t="s">
        <v>6</v>
      </c>
      <c r="K37" s="175"/>
      <c r="L37" s="14">
        <f>V23</f>
        <v>0</v>
      </c>
      <c r="M37" s="148" t="str">
        <f t="shared" si="17"/>
        <v/>
      </c>
      <c r="N37" s="157">
        <f>X23</f>
        <v>0</v>
      </c>
      <c r="O37" s="157">
        <f>Y23</f>
        <v>0</v>
      </c>
      <c r="P37" s="153" t="str">
        <f t="shared" si="18"/>
        <v/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131" t="s">
        <v>49</v>
      </c>
      <c r="B38" s="158">
        <f t="shared" si="13"/>
        <v>0</v>
      </c>
      <c r="C38" s="148" t="str">
        <f t="shared" si="14"/>
        <v/>
      </c>
      <c r="D38" s="155">
        <f t="shared" si="15"/>
        <v>0</v>
      </c>
      <c r="E38" s="159">
        <f>E19+J19+O19+T19+Y19+AD19</f>
        <v>0</v>
      </c>
      <c r="F38" s="125" t="str">
        <f t="shared" si="16"/>
        <v/>
      </c>
      <c r="G38" s="3"/>
      <c r="J38" s="174" t="s">
        <v>7</v>
      </c>
      <c r="K38" s="175"/>
      <c r="L38" s="14">
        <f>AA23</f>
        <v>1</v>
      </c>
      <c r="M38" s="148">
        <f t="shared" si="17"/>
        <v>2.5000000000000001E-2</v>
      </c>
      <c r="N38" s="157">
        <f>AC23</f>
        <v>3365.84</v>
      </c>
      <c r="O38" s="157">
        <f>AD23</f>
        <v>3564.21</v>
      </c>
      <c r="P38" s="153">
        <f t="shared" si="18"/>
        <v>1.8386857741153884E-2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30.1" customHeight="1" thickBot="1" x14ac:dyDescent="0.3">
      <c r="A39" s="131" t="s">
        <v>50</v>
      </c>
      <c r="B39" s="154">
        <f t="shared" si="13"/>
        <v>4</v>
      </c>
      <c r="C39" s="148">
        <f t="shared" si="14"/>
        <v>0.1</v>
      </c>
      <c r="D39" s="155">
        <f>D20+I20+N20+S20+X20+AC20</f>
        <v>17683.43</v>
      </c>
      <c r="E39" s="160">
        <f>E20+J20+O20+T20+Y20+AD20</f>
        <v>21396.959999999999</v>
      </c>
      <c r="F39" s="125">
        <f t="shared" si="16"/>
        <v>0.11038150378713935</v>
      </c>
      <c r="G39" s="3"/>
      <c r="J39" s="176" t="s">
        <v>2</v>
      </c>
      <c r="K39" s="177"/>
      <c r="L39" s="72">
        <f>SUM(L33:L38)</f>
        <v>40</v>
      </c>
      <c r="M39" s="134">
        <f t="shared" ref="M39:P39" si="19">SUM(M33:M38)</f>
        <v>1</v>
      </c>
      <c r="N39" s="161">
        <f t="shared" si="19"/>
        <v>167782.53</v>
      </c>
      <c r="O39" s="162">
        <f t="shared" si="19"/>
        <v>193845.52</v>
      </c>
      <c r="P39" s="163">
        <f t="shared" si="19"/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30.1" customHeight="1" x14ac:dyDescent="0.25">
      <c r="A40" s="55" t="s">
        <v>51</v>
      </c>
      <c r="B40" s="154">
        <f t="shared" si="13"/>
        <v>35</v>
      </c>
      <c r="C40" s="148">
        <f t="shared" si="14"/>
        <v>0.875</v>
      </c>
      <c r="D40" s="155">
        <f>D21+I21+N21+S21+X21+AC21</f>
        <v>99807.28</v>
      </c>
      <c r="E40" s="160">
        <f>E21+J21+O21+T21+Y21+AD21</f>
        <v>118126.54</v>
      </c>
      <c r="F40" s="125">
        <f t="shared" si="16"/>
        <v>0.60938493703646068</v>
      </c>
      <c r="G40" s="3"/>
      <c r="H40" s="11"/>
      <c r="I40" s="164"/>
      <c r="J40" s="3"/>
      <c r="K40" s="3"/>
      <c r="L40" s="3"/>
      <c r="M40" s="3"/>
      <c r="N40" s="1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43" customFormat="1" ht="30.1" customHeight="1" x14ac:dyDescent="0.25">
      <c r="A41" s="56" t="s">
        <v>58</v>
      </c>
      <c r="B41" s="154">
        <f t="shared" si="13"/>
        <v>0</v>
      </c>
      <c r="C41" s="148" t="str">
        <f t="shared" si="14"/>
        <v/>
      </c>
      <c r="D41" s="155">
        <f>D22+I22+N22+S22+X22+AC22</f>
        <v>33701.22</v>
      </c>
      <c r="E41" s="156">
        <f>E22+J22+O22+T22+Y22+AD22</f>
        <v>34247.39</v>
      </c>
      <c r="F41" s="125">
        <f t="shared" si="16"/>
        <v>0.176673621345492</v>
      </c>
      <c r="G41" s="141"/>
      <c r="H41" s="141"/>
      <c r="I41" s="139"/>
      <c r="J41" s="139"/>
      <c r="K41" s="139"/>
      <c r="L41" s="171"/>
      <c r="M41" s="140"/>
      <c r="N41" s="137"/>
      <c r="O41" s="137"/>
      <c r="P41" s="139"/>
      <c r="Q41" s="139"/>
      <c r="R41" s="171"/>
      <c r="S41" s="137"/>
      <c r="T41" s="137"/>
      <c r="U41" s="137"/>
      <c r="V41" s="139"/>
      <c r="W41" s="139"/>
      <c r="X41" s="171"/>
      <c r="Y41" s="138"/>
      <c r="Z41" s="138"/>
      <c r="AA41" s="138"/>
      <c r="AB41" s="138"/>
      <c r="AC41" s="139"/>
      <c r="AD41" s="139"/>
      <c r="AE41" s="171"/>
    </row>
    <row r="42" spans="1:33" s="143" customFormat="1" ht="30.1" customHeight="1" thickBot="1" x14ac:dyDescent="0.3">
      <c r="A42" s="57" t="s">
        <v>2</v>
      </c>
      <c r="B42" s="165">
        <f>SUM(B33:B41)</f>
        <v>40</v>
      </c>
      <c r="C42" s="166">
        <f>SUM(C33:C41)</f>
        <v>1</v>
      </c>
      <c r="D42" s="167">
        <f>SUM(D33:D41)</f>
        <v>167782.53</v>
      </c>
      <c r="E42" s="167">
        <f>SUM(E33:E41)</f>
        <v>193845.52000000002</v>
      </c>
      <c r="F42" s="168">
        <f>SUM(F33:F41)</f>
        <v>0.99999999999999989</v>
      </c>
      <c r="G42" s="3"/>
      <c r="H42" s="11"/>
      <c r="I42" s="3"/>
      <c r="J42" s="3"/>
      <c r="K42" s="3"/>
      <c r="L42" s="3"/>
      <c r="M42" s="3"/>
      <c r="N42" s="11"/>
      <c r="O42" s="3"/>
      <c r="P42" s="3"/>
      <c r="Q42" s="3"/>
      <c r="R42" s="3"/>
      <c r="S42" s="3"/>
      <c r="T42" s="3"/>
      <c r="U42" s="169"/>
      <c r="V42" s="139"/>
      <c r="W42" s="139"/>
      <c r="X42" s="171"/>
      <c r="Y42" s="138"/>
      <c r="Z42" s="138"/>
      <c r="AA42" s="138"/>
      <c r="AB42" s="138"/>
      <c r="AC42" s="139"/>
      <c r="AD42" s="139"/>
      <c r="AE42" s="171"/>
    </row>
    <row r="43" spans="1:33" ht="36" customHeight="1" x14ac:dyDescent="0.25">
      <c r="A43" s="171"/>
      <c r="B43" s="171"/>
      <c r="C43" s="171"/>
      <c r="D43" s="171"/>
      <c r="E43" s="171"/>
      <c r="F43" s="171"/>
      <c r="G43" s="3"/>
      <c r="H43" s="11"/>
      <c r="I43" s="3"/>
      <c r="J43" s="3"/>
      <c r="K43" s="3"/>
      <c r="L43" s="3"/>
      <c r="M43" s="3"/>
      <c r="N43" s="1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3" customFormat="1" ht="23.1" customHeight="1" x14ac:dyDescent="0.25">
      <c r="B44" s="11"/>
      <c r="H44" s="11"/>
      <c r="N44" s="11"/>
    </row>
    <row r="45" spans="1:33" s="3" customFormat="1" x14ac:dyDescent="0.25">
      <c r="B45" s="11"/>
      <c r="H45" s="11"/>
      <c r="N45" s="11"/>
    </row>
    <row r="46" spans="1:33" s="3" customFormat="1" x14ac:dyDescent="0.25">
      <c r="B46" s="11"/>
      <c r="H46" s="11"/>
      <c r="N46" s="11"/>
    </row>
    <row r="47" spans="1:33" s="3" customFormat="1" x14ac:dyDescent="0.25">
      <c r="B47" s="11"/>
      <c r="H47" s="11"/>
      <c r="N47" s="11"/>
    </row>
    <row r="48" spans="1:33" s="3" customFormat="1" x14ac:dyDescent="0.25">
      <c r="B48" s="11"/>
      <c r="H48" s="11"/>
      <c r="N48" s="11"/>
    </row>
    <row r="49" spans="2:14" s="3" customFormat="1" x14ac:dyDescent="0.25">
      <c r="B49" s="11"/>
      <c r="H49" s="11"/>
      <c r="N49" s="11"/>
    </row>
    <row r="50" spans="2:14" s="3" customFormat="1" x14ac:dyDescent="0.25">
      <c r="B50" s="11"/>
      <c r="H50" s="11"/>
      <c r="N50" s="11"/>
    </row>
    <row r="51" spans="2:14" s="3" customFormat="1" x14ac:dyDescent="0.25">
      <c r="B51" s="11"/>
      <c r="H51" s="11"/>
      <c r="N51" s="11"/>
    </row>
    <row r="52" spans="2:14" s="3" customFormat="1" x14ac:dyDescent="0.25">
      <c r="B52" s="11"/>
      <c r="H52" s="11"/>
      <c r="N52" s="11"/>
    </row>
    <row r="53" spans="2:14" s="3" customFormat="1" x14ac:dyDescent="0.25">
      <c r="B53" s="11"/>
      <c r="H53" s="11"/>
      <c r="N53" s="11"/>
    </row>
    <row r="54" spans="2:14" s="3" customFormat="1" x14ac:dyDescent="0.25">
      <c r="B54" s="11"/>
      <c r="H54" s="11"/>
      <c r="N54" s="11"/>
    </row>
    <row r="55" spans="2:14" s="3" customFormat="1" x14ac:dyDescent="0.25">
      <c r="B55" s="11"/>
      <c r="H55" s="11"/>
      <c r="N55" s="11"/>
    </row>
    <row r="56" spans="2:14" s="3" customFormat="1" x14ac:dyDescent="0.25">
      <c r="B56" s="11"/>
      <c r="H56" s="11"/>
      <c r="N56" s="11"/>
    </row>
    <row r="57" spans="2:14" s="3" customFormat="1" x14ac:dyDescent="0.25">
      <c r="B57" s="11"/>
      <c r="H57" s="11"/>
      <c r="N57" s="11"/>
    </row>
    <row r="58" spans="2:14" s="3" customFormat="1" x14ac:dyDescent="0.25">
      <c r="B58" s="11"/>
      <c r="H58" s="11"/>
      <c r="N58" s="11"/>
    </row>
    <row r="59" spans="2:14" s="3" customFormat="1" x14ac:dyDescent="0.25">
      <c r="B59" s="11"/>
      <c r="H59" s="11"/>
      <c r="N59" s="11"/>
    </row>
    <row r="60" spans="2:14" s="3" customFormat="1" x14ac:dyDescent="0.25">
      <c r="B60" s="11"/>
      <c r="H60" s="11"/>
      <c r="N60" s="11"/>
    </row>
    <row r="61" spans="2:14" s="3" customFormat="1" x14ac:dyDescent="0.25">
      <c r="B61" s="11"/>
      <c r="H61" s="11"/>
      <c r="N61" s="11"/>
    </row>
    <row r="62" spans="2:14" s="3" customFormat="1" x14ac:dyDescent="0.25">
      <c r="B62" s="11"/>
      <c r="H62" s="11"/>
      <c r="N62" s="11"/>
    </row>
    <row r="63" spans="2:14" s="3" customFormat="1" x14ac:dyDescent="0.25">
      <c r="B63" s="11"/>
      <c r="H63" s="11"/>
      <c r="N63" s="11"/>
    </row>
    <row r="64" spans="2:14" s="3" customFormat="1" x14ac:dyDescent="0.25">
      <c r="B64" s="11"/>
      <c r="H64" s="11"/>
      <c r="N64" s="11"/>
    </row>
    <row r="65" spans="2:14" s="3" customFormat="1" x14ac:dyDescent="0.25">
      <c r="B65" s="11"/>
      <c r="H65" s="11"/>
      <c r="N65" s="11"/>
    </row>
    <row r="66" spans="2:14" s="3" customFormat="1" x14ac:dyDescent="0.25">
      <c r="B66" s="11"/>
      <c r="H66" s="11"/>
      <c r="N66" s="11"/>
    </row>
    <row r="67" spans="2:14" s="3" customFormat="1" x14ac:dyDescent="0.25">
      <c r="B67" s="11"/>
      <c r="H67" s="11"/>
      <c r="N67" s="11"/>
    </row>
    <row r="68" spans="2:14" s="3" customFormat="1" x14ac:dyDescent="0.25">
      <c r="B68" s="11"/>
      <c r="H68" s="11"/>
      <c r="N68" s="11"/>
    </row>
    <row r="69" spans="2:14" s="3" customFormat="1" x14ac:dyDescent="0.25">
      <c r="B69" s="11"/>
      <c r="H69" s="11"/>
      <c r="N69" s="11"/>
    </row>
    <row r="70" spans="2:14" s="3" customFormat="1" x14ac:dyDescent="0.25">
      <c r="B70" s="11"/>
      <c r="H70" s="11"/>
      <c r="N70" s="11"/>
    </row>
    <row r="71" spans="2:14" s="3" customFormat="1" x14ac:dyDescent="0.25">
      <c r="B71" s="11"/>
      <c r="H71" s="11"/>
      <c r="N71" s="11"/>
    </row>
    <row r="72" spans="2:14" s="3" customFormat="1" x14ac:dyDescent="0.25">
      <c r="B72" s="11"/>
      <c r="H72" s="11"/>
      <c r="N72" s="11"/>
    </row>
    <row r="73" spans="2:14" s="3" customFormat="1" x14ac:dyDescent="0.25">
      <c r="B73" s="11"/>
      <c r="H73" s="11"/>
      <c r="N73" s="11"/>
    </row>
    <row r="74" spans="2:14" s="3" customFormat="1" x14ac:dyDescent="0.25">
      <c r="B74" s="11"/>
      <c r="H74" s="11"/>
      <c r="N74" s="11"/>
    </row>
    <row r="75" spans="2:14" s="3" customFormat="1" x14ac:dyDescent="0.25">
      <c r="B75" s="11"/>
      <c r="H75" s="11"/>
      <c r="N75" s="11"/>
    </row>
    <row r="76" spans="2:14" s="3" customFormat="1" x14ac:dyDescent="0.25">
      <c r="B76" s="11"/>
      <c r="H76" s="11"/>
      <c r="N76" s="11"/>
    </row>
    <row r="77" spans="2:14" s="3" customFormat="1" x14ac:dyDescent="0.25">
      <c r="B77" s="11"/>
      <c r="H77" s="11"/>
      <c r="N77" s="11"/>
    </row>
    <row r="78" spans="2:14" s="3" customFormat="1" x14ac:dyDescent="0.25">
      <c r="B78" s="11"/>
      <c r="H78" s="11"/>
      <c r="N78" s="11"/>
    </row>
    <row r="79" spans="2:14" s="3" customFormat="1" x14ac:dyDescent="0.25">
      <c r="B79" s="11"/>
      <c r="H79" s="11"/>
      <c r="N79" s="11"/>
    </row>
    <row r="80" spans="2:14" s="3" customFormat="1" x14ac:dyDescent="0.25">
      <c r="B80" s="11"/>
      <c r="H80" s="11"/>
      <c r="N80" s="11"/>
    </row>
    <row r="81" spans="2:14" s="3" customFormat="1" x14ac:dyDescent="0.25">
      <c r="B81" s="11"/>
      <c r="H81" s="11"/>
      <c r="N81" s="11"/>
    </row>
    <row r="82" spans="2:14" s="3" customFormat="1" x14ac:dyDescent="0.25">
      <c r="B82" s="11"/>
      <c r="H82" s="11"/>
      <c r="N82" s="11"/>
    </row>
    <row r="83" spans="2:14" s="3" customFormat="1" x14ac:dyDescent="0.25">
      <c r="B83" s="11"/>
      <c r="H83" s="11"/>
      <c r="N83" s="11"/>
    </row>
    <row r="84" spans="2:14" s="3" customFormat="1" x14ac:dyDescent="0.25">
      <c r="B84" s="11"/>
      <c r="H84" s="11"/>
      <c r="N84" s="11"/>
    </row>
    <row r="85" spans="2:14" s="3" customFormat="1" x14ac:dyDescent="0.25">
      <c r="B85" s="11"/>
      <c r="H85" s="11"/>
      <c r="N85" s="11"/>
    </row>
    <row r="86" spans="2:14" s="3" customFormat="1" x14ac:dyDescent="0.25">
      <c r="B86" s="11"/>
      <c r="H86" s="11"/>
      <c r="N86" s="11"/>
    </row>
    <row r="87" spans="2:14" s="3" customFormat="1" x14ac:dyDescent="0.25">
      <c r="B87" s="11"/>
      <c r="H87" s="11"/>
      <c r="N87" s="11"/>
    </row>
    <row r="88" spans="2:14" s="3" customFormat="1" x14ac:dyDescent="0.25">
      <c r="B88" s="11"/>
      <c r="H88" s="11"/>
      <c r="N88" s="11"/>
    </row>
    <row r="89" spans="2:14" s="3" customFormat="1" x14ac:dyDescent="0.25">
      <c r="B89" s="11"/>
      <c r="H89" s="11"/>
      <c r="N89" s="11"/>
    </row>
    <row r="90" spans="2:14" s="3" customFormat="1" x14ac:dyDescent="0.25">
      <c r="B90" s="11"/>
      <c r="H90" s="11"/>
      <c r="N90" s="11"/>
    </row>
    <row r="91" spans="2:14" s="3" customFormat="1" x14ac:dyDescent="0.25">
      <c r="B91" s="11"/>
      <c r="H91" s="11"/>
      <c r="N91" s="11"/>
    </row>
    <row r="92" spans="2:14" s="3" customFormat="1" x14ac:dyDescent="0.25">
      <c r="B92" s="11"/>
      <c r="H92" s="11"/>
      <c r="N92" s="11"/>
    </row>
    <row r="93" spans="2:14" s="3" customFormat="1" x14ac:dyDescent="0.25">
      <c r="B93" s="11"/>
      <c r="H93" s="11"/>
      <c r="N93" s="11"/>
    </row>
    <row r="94" spans="2:14" s="3" customFormat="1" x14ac:dyDescent="0.25">
      <c r="B94" s="11"/>
      <c r="H94" s="11"/>
      <c r="N94" s="11"/>
    </row>
    <row r="95" spans="2:14" s="3" customFormat="1" x14ac:dyDescent="0.25">
      <c r="B95" s="11"/>
      <c r="H95" s="11"/>
      <c r="N95" s="11"/>
    </row>
    <row r="96" spans="2:14" s="3" customFormat="1" x14ac:dyDescent="0.25">
      <c r="B96" s="11"/>
      <c r="H96" s="11"/>
      <c r="N96" s="11"/>
    </row>
    <row r="97" spans="2:21" s="3" customFormat="1" x14ac:dyDescent="0.25">
      <c r="B97" s="11"/>
      <c r="H97" s="11"/>
      <c r="N97" s="11"/>
    </row>
    <row r="98" spans="2:21" s="3" customFormat="1" x14ac:dyDescent="0.25">
      <c r="B98" s="11"/>
      <c r="H98" s="11"/>
      <c r="N98" s="11"/>
    </row>
    <row r="99" spans="2:21" s="3" customFormat="1" x14ac:dyDescent="0.25">
      <c r="B99" s="11"/>
      <c r="H99" s="11"/>
      <c r="N99" s="11"/>
    </row>
    <row r="100" spans="2:21" s="3" customFormat="1" x14ac:dyDescent="0.25">
      <c r="B100" s="11"/>
      <c r="H100" s="11"/>
      <c r="N100" s="11"/>
    </row>
    <row r="101" spans="2:21" s="3" customFormat="1" x14ac:dyDescent="0.25">
      <c r="B101" s="11"/>
      <c r="H101" s="11"/>
      <c r="N101" s="11"/>
    </row>
    <row r="102" spans="2:21" s="3" customFormat="1" x14ac:dyDescent="0.25">
      <c r="B102" s="11"/>
      <c r="G102" s="9"/>
      <c r="H102" s="12"/>
      <c r="I102" s="9"/>
      <c r="J102" s="9"/>
      <c r="K102" s="9"/>
      <c r="L102" s="9"/>
      <c r="M102" s="9"/>
      <c r="N102" s="12"/>
      <c r="O102" s="9"/>
      <c r="P102" s="9"/>
      <c r="Q102" s="9"/>
      <c r="R102" s="9"/>
      <c r="S102" s="9"/>
      <c r="T102" s="9"/>
      <c r="U102" s="9"/>
    </row>
    <row r="103" spans="2:21" s="3" customFormat="1" x14ac:dyDescent="0.25">
      <c r="B103" s="11"/>
      <c r="G103" s="9"/>
      <c r="H103" s="12"/>
      <c r="I103" s="9"/>
      <c r="J103" s="9"/>
      <c r="K103" s="9"/>
      <c r="L103" s="9"/>
      <c r="M103" s="9"/>
      <c r="N103" s="12"/>
      <c r="O103" s="9"/>
      <c r="P103" s="9"/>
      <c r="Q103" s="9"/>
      <c r="R103" s="9"/>
      <c r="S103" s="9"/>
      <c r="T103" s="9"/>
      <c r="U103" s="9"/>
    </row>
    <row r="104" spans="2:21" s="3" customFormat="1" x14ac:dyDescent="0.25">
      <c r="B104" s="11"/>
      <c r="F104" s="9"/>
      <c r="G104" s="9"/>
      <c r="H104" s="12"/>
      <c r="I104" s="9"/>
      <c r="J104" s="9"/>
      <c r="K104" s="9"/>
      <c r="L104" s="9"/>
      <c r="M104" s="9"/>
      <c r="N104" s="12"/>
      <c r="O104" s="9"/>
      <c r="P104" s="9"/>
      <c r="Q104" s="9"/>
      <c r="R104" s="9"/>
      <c r="S104" s="9"/>
      <c r="T104" s="9"/>
      <c r="U104" s="9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3</vt:i4>
      </vt:variant>
    </vt:vector>
  </HeadingPairs>
  <TitlesOfParts>
    <vt:vector size="8" baseType="lpstr">
      <vt:lpstr>1T</vt:lpstr>
      <vt:lpstr>2T</vt:lpstr>
      <vt:lpstr>3T</vt:lpstr>
      <vt:lpstr>4T</vt:lpstr>
      <vt:lpstr>Full3</vt:lpstr>
      <vt:lpstr>'2T'!Àrea_d'impressió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2018-04-25T09:56:38Z</cp:lastPrinted>
  <dcterms:created xsi:type="dcterms:W3CDTF">2016-02-03T12:33:15Z</dcterms:created>
  <dcterms:modified xsi:type="dcterms:W3CDTF">2019-05-08T08:42:22Z</dcterms:modified>
</cp:coreProperties>
</file>