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593" activeTab="3"/>
  </bookViews>
  <sheets>
    <sheet name="1T" sheetId="3" r:id="rId1"/>
    <sheet name="2T" sheetId="2" r:id="rId2"/>
    <sheet name="3T" sheetId="4" r:id="rId3"/>
    <sheet name="4T" sheetId="5" r:id="rId4"/>
  </sheets>
  <definedNames>
    <definedName name="_xlnm.Print_Area" localSheetId="2">'3T'!$A$1:$AE$42</definedName>
    <definedName name="_xlnm.Print_Area" localSheetId="3">'4T'!$A$1:$AE$42</definedName>
  </definedNames>
  <calcPr calcId="145621"/>
</workbook>
</file>

<file path=xl/calcChain.xml><?xml version="1.0" encoding="utf-8"?>
<calcChain xmlns="http://schemas.openxmlformats.org/spreadsheetml/2006/main">
  <c r="E41" i="5" l="1"/>
  <c r="D41" i="5"/>
  <c r="B41" i="5"/>
  <c r="C41" i="5" s="1"/>
  <c r="E40" i="5"/>
  <c r="D40" i="5"/>
  <c r="B40" i="5"/>
  <c r="E39" i="5"/>
  <c r="D39" i="5"/>
  <c r="B39" i="5"/>
  <c r="F38" i="5"/>
  <c r="E38" i="5"/>
  <c r="D38" i="5"/>
  <c r="B38" i="5"/>
  <c r="C38" i="5" s="1"/>
  <c r="O37" i="5"/>
  <c r="P37" i="5" s="1"/>
  <c r="N37" i="5"/>
  <c r="E37" i="5"/>
  <c r="F37" i="5" s="1"/>
  <c r="D37" i="5"/>
  <c r="B37" i="5"/>
  <c r="C37" i="5" s="1"/>
  <c r="O36" i="5"/>
  <c r="P36" i="5" s="1"/>
  <c r="L36" i="5"/>
  <c r="M36" i="5" s="1"/>
  <c r="F36" i="5"/>
  <c r="E36" i="5"/>
  <c r="D36" i="5"/>
  <c r="B36" i="5"/>
  <c r="C36" i="5" s="1"/>
  <c r="E35" i="5"/>
  <c r="F35" i="5" s="1"/>
  <c r="D35" i="5"/>
  <c r="B35" i="5"/>
  <c r="C35" i="5" s="1"/>
  <c r="E34" i="5"/>
  <c r="D34" i="5"/>
  <c r="B34" i="5"/>
  <c r="O33" i="5"/>
  <c r="N33" i="5"/>
  <c r="E33" i="5"/>
  <c r="D33" i="5"/>
  <c r="D42" i="5" s="1"/>
  <c r="B33" i="5"/>
  <c r="B42" i="5" s="1"/>
  <c r="AE23" i="5"/>
  <c r="AD23" i="5"/>
  <c r="O38" i="5" s="1"/>
  <c r="P38" i="5" s="1"/>
  <c r="AC23" i="5"/>
  <c r="N38" i="5" s="1"/>
  <c r="AA23" i="5"/>
  <c r="L38" i="5" s="1"/>
  <c r="M38" i="5" s="1"/>
  <c r="Y23" i="5"/>
  <c r="X23" i="5"/>
  <c r="V23" i="5"/>
  <c r="L37" i="5" s="1"/>
  <c r="M37" i="5" s="1"/>
  <c r="T23" i="5"/>
  <c r="S23" i="5"/>
  <c r="N36" i="5" s="1"/>
  <c r="R23" i="5"/>
  <c r="Q23" i="5"/>
  <c r="O23" i="5"/>
  <c r="O35" i="5" s="1"/>
  <c r="N23" i="5"/>
  <c r="N35" i="5" s="1"/>
  <c r="L23" i="5"/>
  <c r="L35" i="5" s="1"/>
  <c r="J23" i="5"/>
  <c r="O34" i="5" s="1"/>
  <c r="I23" i="5"/>
  <c r="N34" i="5" s="1"/>
  <c r="G23" i="5"/>
  <c r="H21" i="5" s="1"/>
  <c r="E23" i="5"/>
  <c r="D23" i="5"/>
  <c r="B23" i="5"/>
  <c r="L33" i="5" s="1"/>
  <c r="AE22" i="5"/>
  <c r="AB22" i="5"/>
  <c r="Z22" i="5"/>
  <c r="W22" i="5"/>
  <c r="U22" i="5"/>
  <c r="R22" i="5"/>
  <c r="P22" i="5"/>
  <c r="M22" i="5"/>
  <c r="H22" i="5"/>
  <c r="F22" i="5"/>
  <c r="C22" i="5"/>
  <c r="AE21" i="5"/>
  <c r="AB21" i="5"/>
  <c r="Z21" i="5"/>
  <c r="W21" i="5"/>
  <c r="U21" i="5"/>
  <c r="R21" i="5"/>
  <c r="P21" i="5"/>
  <c r="M21" i="5"/>
  <c r="F21" i="5"/>
  <c r="C21" i="5"/>
  <c r="AE20" i="5"/>
  <c r="AB20" i="5"/>
  <c r="Z20" i="5"/>
  <c r="W20" i="5"/>
  <c r="U20" i="5"/>
  <c r="R20" i="5"/>
  <c r="P20" i="5"/>
  <c r="M20" i="5"/>
  <c r="F20" i="5"/>
  <c r="C20" i="5"/>
  <c r="AE19" i="5"/>
  <c r="AB19" i="5"/>
  <c r="Z19" i="5"/>
  <c r="W19" i="5"/>
  <c r="U19" i="5"/>
  <c r="R19" i="5"/>
  <c r="P19" i="5"/>
  <c r="M19" i="5"/>
  <c r="K19" i="5"/>
  <c r="H19" i="5"/>
  <c r="F19" i="5"/>
  <c r="C19" i="5"/>
  <c r="AE18" i="5"/>
  <c r="AB18" i="5"/>
  <c r="Z18" i="5"/>
  <c r="W18" i="5"/>
  <c r="U18" i="5"/>
  <c r="R18" i="5"/>
  <c r="P18" i="5"/>
  <c r="M18" i="5"/>
  <c r="K18" i="5"/>
  <c r="H18" i="5"/>
  <c r="F18" i="5"/>
  <c r="C18" i="5"/>
  <c r="AE17" i="5"/>
  <c r="AB17" i="5"/>
  <c r="Z17" i="5"/>
  <c r="W17" i="5"/>
  <c r="U17" i="5"/>
  <c r="R17" i="5"/>
  <c r="P17" i="5"/>
  <c r="M17" i="5"/>
  <c r="K17" i="5"/>
  <c r="H17" i="5"/>
  <c r="F17" i="5"/>
  <c r="C17" i="5"/>
  <c r="AE16" i="5"/>
  <c r="AB16" i="5"/>
  <c r="Z16" i="5"/>
  <c r="W16" i="5"/>
  <c r="U16" i="5"/>
  <c r="R16" i="5"/>
  <c r="P16" i="5"/>
  <c r="M16" i="5"/>
  <c r="K16" i="5"/>
  <c r="H16" i="5"/>
  <c r="F16" i="5"/>
  <c r="C16" i="5"/>
  <c r="AE15" i="5"/>
  <c r="AB15" i="5"/>
  <c r="Z15" i="5"/>
  <c r="W15" i="5"/>
  <c r="U15" i="5"/>
  <c r="R15" i="5"/>
  <c r="P15" i="5"/>
  <c r="M15" i="5"/>
  <c r="F15" i="5"/>
  <c r="C15" i="5"/>
  <c r="AE14" i="5"/>
  <c r="AB14" i="5"/>
  <c r="AB23" i="5" s="1"/>
  <c r="Z14" i="5"/>
  <c r="Z23" i="5" s="1"/>
  <c r="W14" i="5"/>
  <c r="W23" i="5" s="1"/>
  <c r="U14" i="5"/>
  <c r="U23" i="5" s="1"/>
  <c r="R14" i="5"/>
  <c r="P14" i="5"/>
  <c r="P23" i="5" s="1"/>
  <c r="M14" i="5"/>
  <c r="M23" i="5" s="1"/>
  <c r="F14" i="5"/>
  <c r="F23" i="5" s="1"/>
  <c r="C14" i="5"/>
  <c r="C23" i="5" s="1"/>
  <c r="N39" i="5" l="1"/>
  <c r="O39" i="5"/>
  <c r="P35" i="5" s="1"/>
  <c r="P34" i="5"/>
  <c r="C34" i="5"/>
  <c r="C40" i="5"/>
  <c r="C39" i="5"/>
  <c r="K14" i="5"/>
  <c r="K15" i="5"/>
  <c r="K20" i="5"/>
  <c r="K21" i="5"/>
  <c r="K22" i="5"/>
  <c r="C33" i="5"/>
  <c r="C42" i="5" s="1"/>
  <c r="L34" i="5"/>
  <c r="L39" i="5" s="1"/>
  <c r="E42" i="5"/>
  <c r="F33" i="5" s="1"/>
  <c r="H14" i="5"/>
  <c r="H23" i="5" s="1"/>
  <c r="H15" i="5"/>
  <c r="H20" i="5"/>
  <c r="M33" i="5" l="1"/>
  <c r="M35" i="5"/>
  <c r="P33" i="5"/>
  <c r="P39" i="5" s="1"/>
  <c r="F40" i="5"/>
  <c r="F34" i="5"/>
  <c r="F42" i="5" s="1"/>
  <c r="K23" i="5"/>
  <c r="F39" i="5"/>
  <c r="M34" i="5"/>
  <c r="F41" i="5"/>
  <c r="E41" i="4"/>
  <c r="B41" i="4"/>
  <c r="C41" i="4" s="1"/>
  <c r="E40" i="4"/>
  <c r="D40" i="4"/>
  <c r="B40" i="4"/>
  <c r="E39" i="4"/>
  <c r="F39" i="4" s="1"/>
  <c r="D39" i="4"/>
  <c r="B39" i="4"/>
  <c r="C39" i="4" s="1"/>
  <c r="F38" i="4"/>
  <c r="E38" i="4"/>
  <c r="D38" i="4"/>
  <c r="B38" i="4"/>
  <c r="C38" i="4" s="1"/>
  <c r="O37" i="4"/>
  <c r="P37" i="4" s="1"/>
  <c r="N37" i="4"/>
  <c r="E37" i="4"/>
  <c r="F37" i="4" s="1"/>
  <c r="D37" i="4"/>
  <c r="B37" i="4"/>
  <c r="C37" i="4" s="1"/>
  <c r="O36" i="4"/>
  <c r="P36" i="4" s="1"/>
  <c r="L36" i="4"/>
  <c r="M36" i="4" s="1"/>
  <c r="F36" i="4"/>
  <c r="E36" i="4"/>
  <c r="D36" i="4"/>
  <c r="B36" i="4"/>
  <c r="C36" i="4" s="1"/>
  <c r="E35" i="4"/>
  <c r="F35" i="4" s="1"/>
  <c r="D35" i="4"/>
  <c r="B35" i="4"/>
  <c r="C35" i="4" s="1"/>
  <c r="F34" i="4"/>
  <c r="E34" i="4"/>
  <c r="D34" i="4"/>
  <c r="B34" i="4"/>
  <c r="C34" i="4" s="1"/>
  <c r="O33" i="4"/>
  <c r="N33" i="4"/>
  <c r="E33" i="4"/>
  <c r="D33" i="4"/>
  <c r="B33" i="4"/>
  <c r="B42" i="4" s="1"/>
  <c r="AD23" i="4"/>
  <c r="O38" i="4" s="1"/>
  <c r="P38" i="4" s="1"/>
  <c r="AC23" i="4"/>
  <c r="N38" i="4" s="1"/>
  <c r="AA23" i="4"/>
  <c r="L38" i="4" s="1"/>
  <c r="M38" i="4" s="1"/>
  <c r="Z23" i="4"/>
  <c r="Y23" i="4"/>
  <c r="X23" i="4"/>
  <c r="V23" i="4"/>
  <c r="L37" i="4" s="1"/>
  <c r="M37" i="4" s="1"/>
  <c r="T23" i="4"/>
  <c r="S23" i="4"/>
  <c r="N36" i="4" s="1"/>
  <c r="Q23" i="4"/>
  <c r="O23" i="4"/>
  <c r="O35" i="4" s="1"/>
  <c r="L23" i="4"/>
  <c r="L35" i="4" s="1"/>
  <c r="J23" i="4"/>
  <c r="K22" i="4" s="1"/>
  <c r="G23" i="4"/>
  <c r="L34" i="4" s="1"/>
  <c r="F23" i="4"/>
  <c r="E23" i="4"/>
  <c r="D23" i="4"/>
  <c r="B23" i="4"/>
  <c r="C21" i="4" s="1"/>
  <c r="AE22" i="4"/>
  <c r="AB22" i="4"/>
  <c r="Z22" i="4"/>
  <c r="W22" i="4"/>
  <c r="U22" i="4"/>
  <c r="R22" i="4"/>
  <c r="P22" i="4"/>
  <c r="N22" i="4"/>
  <c r="N23" i="4" s="1"/>
  <c r="N35" i="4" s="1"/>
  <c r="M22" i="4"/>
  <c r="I22" i="4"/>
  <c r="D41" i="4" s="1"/>
  <c r="H22" i="4"/>
  <c r="F22" i="4"/>
  <c r="C22" i="4"/>
  <c r="AE21" i="4"/>
  <c r="AB21" i="4"/>
  <c r="Z21" i="4"/>
  <c r="W21" i="4"/>
  <c r="U21" i="4"/>
  <c r="R21" i="4"/>
  <c r="M21" i="4"/>
  <c r="H21" i="4"/>
  <c r="F21" i="4"/>
  <c r="AE20" i="4"/>
  <c r="AB20" i="4"/>
  <c r="Z20" i="4"/>
  <c r="W20" i="4"/>
  <c r="U20" i="4"/>
  <c r="R20" i="4"/>
  <c r="P20" i="4"/>
  <c r="M20" i="4"/>
  <c r="K20" i="4"/>
  <c r="H20" i="4"/>
  <c r="F20" i="4"/>
  <c r="C20" i="4"/>
  <c r="AE19" i="4"/>
  <c r="AB19" i="4"/>
  <c r="Z19" i="4"/>
  <c r="W19" i="4"/>
  <c r="U19" i="4"/>
  <c r="R19" i="4"/>
  <c r="P19" i="4"/>
  <c r="M19" i="4"/>
  <c r="K19" i="4"/>
  <c r="H19" i="4"/>
  <c r="F19" i="4"/>
  <c r="C19" i="4"/>
  <c r="AE18" i="4"/>
  <c r="AB18" i="4"/>
  <c r="Z18" i="4"/>
  <c r="W18" i="4"/>
  <c r="U18" i="4"/>
  <c r="R18" i="4"/>
  <c r="P18" i="4"/>
  <c r="M18" i="4"/>
  <c r="K18" i="4"/>
  <c r="H18" i="4"/>
  <c r="F18" i="4"/>
  <c r="C18" i="4"/>
  <c r="AE17" i="4"/>
  <c r="AB17" i="4"/>
  <c r="Z17" i="4"/>
  <c r="W17" i="4"/>
  <c r="U17" i="4"/>
  <c r="R17" i="4"/>
  <c r="P17" i="4"/>
  <c r="M17" i="4"/>
  <c r="K17" i="4"/>
  <c r="H17" i="4"/>
  <c r="F17" i="4"/>
  <c r="C17" i="4"/>
  <c r="AE16" i="4"/>
  <c r="AB16" i="4"/>
  <c r="Z16" i="4"/>
  <c r="W16" i="4"/>
  <c r="U16" i="4"/>
  <c r="R16" i="4"/>
  <c r="P16" i="4"/>
  <c r="M16" i="4"/>
  <c r="K16" i="4"/>
  <c r="H16" i="4"/>
  <c r="F16" i="4"/>
  <c r="C16" i="4"/>
  <c r="AE15" i="4"/>
  <c r="AB15" i="4"/>
  <c r="Z15" i="4"/>
  <c r="W15" i="4"/>
  <c r="U15" i="4"/>
  <c r="R15" i="4"/>
  <c r="P15" i="4"/>
  <c r="M15" i="4"/>
  <c r="K15" i="4"/>
  <c r="H15" i="4"/>
  <c r="F15" i="4"/>
  <c r="C15" i="4"/>
  <c r="AE14" i="4"/>
  <c r="AE23" i="4" s="1"/>
  <c r="AB14" i="4"/>
  <c r="AB23" i="4" s="1"/>
  <c r="Z14" i="4"/>
  <c r="W14" i="4"/>
  <c r="W23" i="4" s="1"/>
  <c r="U14" i="4"/>
  <c r="U23" i="4" s="1"/>
  <c r="R14" i="4"/>
  <c r="R23" i="4" s="1"/>
  <c r="P14" i="4"/>
  <c r="M14" i="4"/>
  <c r="M23" i="4" s="1"/>
  <c r="K14" i="4"/>
  <c r="H14" i="4"/>
  <c r="H23" i="4" s="1"/>
  <c r="F14" i="4"/>
  <c r="C14" i="4"/>
  <c r="C23" i="4" s="1"/>
  <c r="M39" i="5" l="1"/>
  <c r="O39" i="4"/>
  <c r="P35" i="4" s="1"/>
  <c r="P23" i="4"/>
  <c r="D42" i="4"/>
  <c r="C40" i="4"/>
  <c r="N39" i="4"/>
  <c r="P21" i="4"/>
  <c r="I23" i="4"/>
  <c r="N34" i="4" s="1"/>
  <c r="C33" i="4"/>
  <c r="C42" i="4" s="1"/>
  <c r="L33" i="4"/>
  <c r="O34" i="4"/>
  <c r="K21" i="4"/>
  <c r="K23" i="4" s="1"/>
  <c r="E42" i="4"/>
  <c r="F40" i="4" s="1"/>
  <c r="E40" i="3"/>
  <c r="D40" i="3"/>
  <c r="B40" i="3"/>
  <c r="C40" i="3" s="1"/>
  <c r="D39" i="3"/>
  <c r="B39" i="3"/>
  <c r="D38" i="3"/>
  <c r="B38" i="3"/>
  <c r="L37" i="3"/>
  <c r="M37" i="3" s="1"/>
  <c r="D37" i="3"/>
  <c r="D41" i="3" s="1"/>
  <c r="B37" i="3"/>
  <c r="C37" i="3" s="1"/>
  <c r="N36" i="3"/>
  <c r="E36" i="3"/>
  <c r="F36" i="3" s="1"/>
  <c r="D36" i="3"/>
  <c r="B36" i="3"/>
  <c r="C36" i="3" s="1"/>
  <c r="L35" i="3"/>
  <c r="F35" i="3"/>
  <c r="E35" i="3"/>
  <c r="D35" i="3"/>
  <c r="B35" i="3"/>
  <c r="C35" i="3" s="1"/>
  <c r="E34" i="3"/>
  <c r="F34" i="3" s="1"/>
  <c r="D34" i="3"/>
  <c r="B34" i="3"/>
  <c r="C34" i="3" s="1"/>
  <c r="L33" i="3"/>
  <c r="D33" i="3"/>
  <c r="B33" i="3"/>
  <c r="AD23" i="3"/>
  <c r="O38" i="3" s="1"/>
  <c r="P38" i="3" s="1"/>
  <c r="AC23" i="3"/>
  <c r="N38" i="3" s="1"/>
  <c r="AA23" i="3"/>
  <c r="L38" i="3" s="1"/>
  <c r="M38" i="3" s="1"/>
  <c r="Y23" i="3"/>
  <c r="O37" i="3" s="1"/>
  <c r="P37" i="3" s="1"/>
  <c r="X23" i="3"/>
  <c r="N37" i="3" s="1"/>
  <c r="V23" i="3"/>
  <c r="T23" i="3"/>
  <c r="O36" i="3" s="1"/>
  <c r="P36" i="3" s="1"/>
  <c r="S23" i="3"/>
  <c r="Q23" i="3"/>
  <c r="L36" i="3" s="1"/>
  <c r="M36" i="3" s="1"/>
  <c r="N23" i="3"/>
  <c r="N35" i="3" s="1"/>
  <c r="L23" i="3"/>
  <c r="I23" i="3"/>
  <c r="N34" i="3" s="1"/>
  <c r="G23" i="3"/>
  <c r="L34" i="3" s="1"/>
  <c r="D23" i="3"/>
  <c r="N33" i="3" s="1"/>
  <c r="B23" i="3"/>
  <c r="AE22" i="3"/>
  <c r="AB22" i="3"/>
  <c r="Z22" i="3"/>
  <c r="W22" i="3"/>
  <c r="U22" i="3"/>
  <c r="R22" i="3"/>
  <c r="O22" i="3"/>
  <c r="M22" i="3"/>
  <c r="J22" i="3"/>
  <c r="H22" i="3"/>
  <c r="E22" i="3"/>
  <c r="C22" i="3"/>
  <c r="AE21" i="3"/>
  <c r="AB21" i="3"/>
  <c r="Z21" i="3"/>
  <c r="W21" i="3"/>
  <c r="U21" i="3"/>
  <c r="R21" i="3"/>
  <c r="O21" i="3"/>
  <c r="M21" i="3"/>
  <c r="J21" i="3"/>
  <c r="H21" i="3"/>
  <c r="E21" i="3"/>
  <c r="E39" i="3" s="1"/>
  <c r="C21" i="3"/>
  <c r="AE20" i="3"/>
  <c r="AB20" i="3"/>
  <c r="Z20" i="3"/>
  <c r="W20" i="3"/>
  <c r="U20" i="3"/>
  <c r="R20" i="3"/>
  <c r="O20" i="3"/>
  <c r="M20" i="3"/>
  <c r="J20" i="3"/>
  <c r="E38" i="3" s="1"/>
  <c r="H20" i="3"/>
  <c r="F20" i="3"/>
  <c r="C20" i="3"/>
  <c r="AE18" i="3"/>
  <c r="AB18" i="3"/>
  <c r="Z18" i="3"/>
  <c r="W18" i="3"/>
  <c r="U18" i="3"/>
  <c r="R18" i="3"/>
  <c r="O18" i="3"/>
  <c r="E37" i="3" s="1"/>
  <c r="M18" i="3"/>
  <c r="K18" i="3"/>
  <c r="H18" i="3"/>
  <c r="F18" i="3"/>
  <c r="C18" i="3"/>
  <c r="AE17" i="3"/>
  <c r="AB17" i="3"/>
  <c r="Z17" i="3"/>
  <c r="W17" i="3"/>
  <c r="U17" i="3"/>
  <c r="R17" i="3"/>
  <c r="P17" i="3"/>
  <c r="M17" i="3"/>
  <c r="K17" i="3"/>
  <c r="H17" i="3"/>
  <c r="F17" i="3"/>
  <c r="C17" i="3"/>
  <c r="AE16" i="3"/>
  <c r="AB16" i="3"/>
  <c r="Z16" i="3"/>
  <c r="W16" i="3"/>
  <c r="U16" i="3"/>
  <c r="R16" i="3"/>
  <c r="P16" i="3"/>
  <c r="M16" i="3"/>
  <c r="K16" i="3"/>
  <c r="H16" i="3"/>
  <c r="F16" i="3"/>
  <c r="C16" i="3"/>
  <c r="AE15" i="3"/>
  <c r="AB15" i="3"/>
  <c r="Z15" i="3"/>
  <c r="W15" i="3"/>
  <c r="U15" i="3"/>
  <c r="R15" i="3"/>
  <c r="P15" i="3"/>
  <c r="M15" i="3"/>
  <c r="K15" i="3"/>
  <c r="H15" i="3"/>
  <c r="F15" i="3"/>
  <c r="C15" i="3"/>
  <c r="AE14" i="3"/>
  <c r="AE23" i="3" s="1"/>
  <c r="AB14" i="3"/>
  <c r="AB23" i="3" s="1"/>
  <c r="Z14" i="3"/>
  <c r="Z23" i="3" s="1"/>
  <c r="W14" i="3"/>
  <c r="W23" i="3" s="1"/>
  <c r="U14" i="3"/>
  <c r="R14" i="3"/>
  <c r="R23" i="3" s="1"/>
  <c r="P14" i="3"/>
  <c r="M14" i="3"/>
  <c r="M23" i="3" s="1"/>
  <c r="J14" i="3"/>
  <c r="E33" i="3" s="1"/>
  <c r="H14" i="3"/>
  <c r="H23" i="3" s="1"/>
  <c r="C14" i="3"/>
  <c r="C23" i="3" s="1"/>
  <c r="L39" i="4" l="1"/>
  <c r="F33" i="4"/>
  <c r="F42" i="4" s="1"/>
  <c r="P34" i="4"/>
  <c r="F41" i="4"/>
  <c r="P33" i="4"/>
  <c r="P39" i="4" s="1"/>
  <c r="U23" i="3"/>
  <c r="B41" i="3"/>
  <c r="C39" i="3" s="1"/>
  <c r="M34" i="3"/>
  <c r="M35" i="3"/>
  <c r="E41" i="3"/>
  <c r="F38" i="3" s="1"/>
  <c r="F33" i="3"/>
  <c r="F37" i="3"/>
  <c r="F39" i="3"/>
  <c r="P22" i="3"/>
  <c r="N39" i="3"/>
  <c r="L39" i="3"/>
  <c r="F40" i="3"/>
  <c r="E23" i="3"/>
  <c r="K20" i="3"/>
  <c r="J23" i="3"/>
  <c r="M33" i="3"/>
  <c r="P18" i="3"/>
  <c r="O23" i="3"/>
  <c r="E41" i="2"/>
  <c r="B41" i="2"/>
  <c r="C41" i="2" s="1"/>
  <c r="E40" i="2"/>
  <c r="B40" i="2"/>
  <c r="E39" i="2"/>
  <c r="B39" i="2"/>
  <c r="C39" i="2" s="1"/>
  <c r="F38" i="2"/>
  <c r="E38" i="2"/>
  <c r="D38" i="2"/>
  <c r="C38" i="2"/>
  <c r="B38" i="2"/>
  <c r="O37" i="2"/>
  <c r="P37" i="2" s="1"/>
  <c r="N37" i="2"/>
  <c r="E37" i="2"/>
  <c r="F37" i="2" s="1"/>
  <c r="D37" i="2"/>
  <c r="B37" i="2"/>
  <c r="C37" i="2" s="1"/>
  <c r="O36" i="2"/>
  <c r="P36" i="2" s="1"/>
  <c r="L36" i="2"/>
  <c r="M36" i="2" s="1"/>
  <c r="F36" i="2"/>
  <c r="E36" i="2"/>
  <c r="D36" i="2"/>
  <c r="B36" i="2"/>
  <c r="C36" i="2" s="1"/>
  <c r="E35" i="2"/>
  <c r="F35" i="2" s="1"/>
  <c r="D35" i="2"/>
  <c r="B35" i="2"/>
  <c r="C35" i="2" s="1"/>
  <c r="F34" i="2"/>
  <c r="E34" i="2"/>
  <c r="D34" i="2"/>
  <c r="B34" i="2"/>
  <c r="C34" i="2" s="1"/>
  <c r="O33" i="2"/>
  <c r="E33" i="2"/>
  <c r="B33" i="2"/>
  <c r="B42" i="2" s="1"/>
  <c r="C40" i="2" s="1"/>
  <c r="AD23" i="2"/>
  <c r="AE14" i="2" s="1"/>
  <c r="AE23" i="2" s="1"/>
  <c r="AA23" i="2"/>
  <c r="L38" i="2" s="1"/>
  <c r="M38" i="2" s="1"/>
  <c r="Y23" i="2"/>
  <c r="X23" i="2"/>
  <c r="V23" i="2"/>
  <c r="L37" i="2" s="1"/>
  <c r="M37" i="2" s="1"/>
  <c r="T23" i="2"/>
  <c r="S23" i="2"/>
  <c r="N36" i="2" s="1"/>
  <c r="Q23" i="2"/>
  <c r="O23" i="2"/>
  <c r="O35" i="2" s="1"/>
  <c r="L23" i="2"/>
  <c r="L35" i="2" s="1"/>
  <c r="M35" i="2" s="1"/>
  <c r="J23" i="2"/>
  <c r="K22" i="2" s="1"/>
  <c r="G23" i="2"/>
  <c r="H21" i="2" s="1"/>
  <c r="F23" i="2"/>
  <c r="E23" i="2"/>
  <c r="B23" i="2"/>
  <c r="C14" i="2" s="1"/>
  <c r="AE22" i="2"/>
  <c r="AB22" i="2"/>
  <c r="Z22" i="2"/>
  <c r="W22" i="2"/>
  <c r="U22" i="2"/>
  <c r="R22" i="2"/>
  <c r="P22" i="2"/>
  <c r="N22" i="2"/>
  <c r="N23" i="2" s="1"/>
  <c r="N35" i="2" s="1"/>
  <c r="M22" i="2"/>
  <c r="I22" i="2"/>
  <c r="H22" i="2"/>
  <c r="F22" i="2"/>
  <c r="D22" i="2"/>
  <c r="D41" i="2" s="1"/>
  <c r="C22" i="2"/>
  <c r="AE21" i="2"/>
  <c r="AB21" i="2"/>
  <c r="Z21" i="2"/>
  <c r="W21" i="2"/>
  <c r="U21" i="2"/>
  <c r="R21" i="2"/>
  <c r="P21" i="2"/>
  <c r="M21" i="2"/>
  <c r="K21" i="2"/>
  <c r="I21" i="2"/>
  <c r="F21" i="2"/>
  <c r="D21" i="2"/>
  <c r="D40" i="2" s="1"/>
  <c r="AE20" i="2"/>
  <c r="AB20" i="2"/>
  <c r="Z20" i="2"/>
  <c r="Z23" i="2" s="1"/>
  <c r="W20" i="2"/>
  <c r="U20" i="2"/>
  <c r="R20" i="2"/>
  <c r="P20" i="2"/>
  <c r="M20" i="2"/>
  <c r="I20" i="2"/>
  <c r="D39" i="2" s="1"/>
  <c r="H20" i="2"/>
  <c r="F20" i="2"/>
  <c r="C20" i="2"/>
  <c r="AE19" i="2"/>
  <c r="AB19" i="2"/>
  <c r="Z19" i="2"/>
  <c r="W19" i="2"/>
  <c r="U19" i="2"/>
  <c r="R19" i="2"/>
  <c r="P19" i="2"/>
  <c r="M19" i="2"/>
  <c r="K19" i="2"/>
  <c r="H19" i="2"/>
  <c r="F19" i="2"/>
  <c r="C19" i="2"/>
  <c r="AE18" i="2"/>
  <c r="AB18" i="2"/>
  <c r="Z18" i="2"/>
  <c r="W18" i="2"/>
  <c r="U18" i="2"/>
  <c r="R18" i="2"/>
  <c r="P18" i="2"/>
  <c r="M18" i="2"/>
  <c r="K18" i="2"/>
  <c r="H18" i="2"/>
  <c r="F18" i="2"/>
  <c r="C18" i="2"/>
  <c r="AE17" i="2"/>
  <c r="AB17" i="2"/>
  <c r="Z17" i="2"/>
  <c r="W17" i="2"/>
  <c r="U17" i="2"/>
  <c r="R17" i="2"/>
  <c r="P17" i="2"/>
  <c r="M17" i="2"/>
  <c r="K17" i="2"/>
  <c r="H17" i="2"/>
  <c r="F17" i="2"/>
  <c r="C17" i="2"/>
  <c r="AE16" i="2"/>
  <c r="AB16" i="2"/>
  <c r="Z16" i="2"/>
  <c r="W16" i="2"/>
  <c r="U16" i="2"/>
  <c r="R16" i="2"/>
  <c r="P16" i="2"/>
  <c r="M16" i="2"/>
  <c r="K16" i="2"/>
  <c r="H16" i="2"/>
  <c r="F16" i="2"/>
  <c r="C16" i="2"/>
  <c r="AE15" i="2"/>
  <c r="AB15" i="2"/>
  <c r="Z15" i="2"/>
  <c r="W15" i="2"/>
  <c r="U15" i="2"/>
  <c r="R15" i="2"/>
  <c r="R23" i="2" s="1"/>
  <c r="P15" i="2"/>
  <c r="M15" i="2"/>
  <c r="K15" i="2"/>
  <c r="H15" i="2"/>
  <c r="F15" i="2"/>
  <c r="C15" i="2"/>
  <c r="AC14" i="2"/>
  <c r="D33" i="2" s="1"/>
  <c r="D42" i="2" s="1"/>
  <c r="AB14" i="2"/>
  <c r="AB23" i="2" s="1"/>
  <c r="Z14" i="2"/>
  <c r="W14" i="2"/>
  <c r="W23" i="2" s="1"/>
  <c r="U14" i="2"/>
  <c r="U23" i="2" s="1"/>
  <c r="R14" i="2"/>
  <c r="P14" i="2"/>
  <c r="P23" i="2" s="1"/>
  <c r="M14" i="2"/>
  <c r="M23" i="2" s="1"/>
  <c r="K14" i="2"/>
  <c r="H14" i="2"/>
  <c r="H23" i="2" s="1"/>
  <c r="F14" i="2"/>
  <c r="M35" i="4" l="1"/>
  <c r="M34" i="4"/>
  <c r="M33" i="4"/>
  <c r="M39" i="4" s="1"/>
  <c r="C38" i="3"/>
  <c r="C33" i="3"/>
  <c r="C41" i="3" s="1"/>
  <c r="F22" i="3"/>
  <c r="F14" i="3"/>
  <c r="F23" i="3" s="1"/>
  <c r="O33" i="3"/>
  <c r="O34" i="3"/>
  <c r="K22" i="3"/>
  <c r="K14" i="3"/>
  <c r="K21" i="3"/>
  <c r="F41" i="3"/>
  <c r="M39" i="3"/>
  <c r="P20" i="3"/>
  <c r="P23" i="3" s="1"/>
  <c r="O35" i="3"/>
  <c r="P21" i="3"/>
  <c r="F21" i="3"/>
  <c r="K23" i="2"/>
  <c r="C21" i="2"/>
  <c r="C23" i="2" s="1"/>
  <c r="I23" i="2"/>
  <c r="N34" i="2" s="1"/>
  <c r="AC23" i="2"/>
  <c r="N38" i="2" s="1"/>
  <c r="C33" i="2"/>
  <c r="C42" i="2" s="1"/>
  <c r="L33" i="2"/>
  <c r="O38" i="2"/>
  <c r="L34" i="2"/>
  <c r="E42" i="2"/>
  <c r="O34" i="2"/>
  <c r="K20" i="2"/>
  <c r="D23" i="2"/>
  <c r="N33" i="2" s="1"/>
  <c r="N39" i="2" s="1"/>
  <c r="P34" i="3" l="1"/>
  <c r="O39" i="3"/>
  <c r="P35" i="3" s="1"/>
  <c r="P33" i="3"/>
  <c r="K23" i="3"/>
  <c r="F41" i="2"/>
  <c r="F40" i="2"/>
  <c r="M33" i="2"/>
  <c r="M39" i="2" s="1"/>
  <c r="L39" i="2"/>
  <c r="M34" i="2"/>
  <c r="F39" i="2"/>
  <c r="F33" i="2"/>
  <c r="F42" i="2" s="1"/>
  <c r="O39" i="2"/>
  <c r="P39" i="3" l="1"/>
  <c r="P33" i="2"/>
  <c r="P35" i="2"/>
  <c r="P34" i="2"/>
  <c r="P38" i="2"/>
  <c r="P39" i="2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J14" authorId="0">
      <text>
        <r>
          <rPr>
            <sz val="9"/>
            <color indexed="81"/>
            <rFont val="Tahoma"/>
            <family val="2"/>
          </rPr>
          <t xml:space="preserve">Nota: s'imputa l'import de 3 contractes formalitzats centralitzadament per l'Aj. BCN que comporten disposició de despesa per a l'IMPUQV.
No es computen, però aquests 3 contractes en nombre de contractes, per què han estat formalitzats per l'Aj. BCN i es volen evitar duplicitats en el còmput.
</t>
        </r>
      </text>
    </comment>
    <comment ref="L18" authorId="0">
      <text>
        <r>
          <rPr>
            <sz val="9"/>
            <color indexed="81"/>
            <rFont val="Tahoma"/>
            <family val="2"/>
          </rPr>
          <t xml:space="preserve">Nota: s'imputa l'import d'un contracte formalitzat centralitzadament per l'Aj. BCN que comporta disposició de despesa per a l'IMPUQV.
No es computa, però, aquest contracte en nombre de contractes, per què ha estat formalitzat per l'Aj. BCN i es vol evitar duplicitats en el còmput.
</t>
        </r>
      </text>
    </comment>
  </commentList>
</comments>
</file>

<file path=xl/sharedStrings.xml><?xml version="1.0" encoding="utf-8"?>
<sst xmlns="http://schemas.openxmlformats.org/spreadsheetml/2006/main" count="342" uniqueCount="51">
  <si>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</si>
  <si>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</si>
  <si>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</si>
  <si>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</si>
  <si>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</si>
  <si>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</si>
  <si>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</si>
  <si>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</si>
  <si>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</si>
  <si>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</si>
  <si>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</si>
  <si>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</si>
  <si>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</si>
  <si>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</si>
  <si>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 xml:space="preserve">% total Preu </t>
  </si>
  <si>
    <t>Privats Administració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</si>
  <si>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</si>
  <si>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</si>
  <si>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</si>
  <si>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</si>
  <si>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</si>
  <si>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</si>
  <si>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</si>
  <si>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</si>
  <si>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</si>
  <si>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</si>
  <si>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</si>
  <si>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</si>
  <si>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</si>
  <si>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</si>
  <si>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</si>
  <si>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</si>
  <si>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t>Gestió Serveis Públics/
Concessions de Serveis</t>
  </si>
  <si>
    <t>Gestió de Serveis Públics / Concessions de Serveis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</si>
  <si>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</si>
  <si>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</si>
  <si>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</si>
  <si>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* Els lots es comptabilitzen com a contractes independents.
* No s'indiquen els contractes patrimonials (lloguer oficines, places aparcaments, etc.), ni IBIS, ni tributs, , etc.</t>
  </si>
  <si>
    <r>
      <t xml:space="preserve"> * La informació sobre el nombre de contractes menors derivats d'una autorització genèrica de despesa, es publicarà un cop finalitzat l'any corresponent, tal  i com preveu la base vint-i-setena, punt 1 apartat e) de les bases d'execució 2018 de l'Ajuntament de Barcelona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Trimestralment, però, s'informarà de la despesa efectuada. </t>
    </r>
  </si>
  <si>
    <t>INSTITUT MUNICIPAL DEL PAISATGE URBÀ I LA QUALITAT DE VIDA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</si>
  <si>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</si>
  <si>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</si>
  <si>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>Concessions de Serveis</t>
  </si>
  <si>
    <t>Negociat sense publicitat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</si>
  <si>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</si>
  <si>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</si>
  <si>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</si>
  <si>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 xml:space="preserve">TERCER TRIMESTRE:     </t>
  </si>
  <si>
    <t>1 de juliol a 30 de setembre de 2018</t>
  </si>
  <si>
    <t xml:space="preserve">QUART TRIMESTRE: 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</si>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</sst>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9"/>
      <color indexed="81"/>
      <name val="Tahoma"/>
      <family val="2"/>
    </font>
    <font>
      <b/>
      <i/>
      <sz val="12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17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>
      <alignment horizontal="center" vertical="center"/>
    </xf>
    <xf numFmtId="10" fontId="3" fillId="0" borderId="41" xfId="0" applyNumberFormat="1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38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 wrapText="1"/>
    </xf>
    <xf numFmtId="10" fontId="4" fillId="0" borderId="5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0" fontId="15" fillId="0" borderId="28" xfId="0" quotePrefix="1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left" vertical="center"/>
      <protection locked="0"/>
    </xf>
    <xf numFmtId="10" fontId="4" fillId="0" borderId="6" xfId="1" applyNumberFormat="1" applyFont="1" applyBorder="1" applyAlignment="1">
      <alignment horizontal="center" vertical="center"/>
    </xf>
    <xf numFmtId="10" fontId="3" fillId="0" borderId="39" xfId="1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0" fontId="18" fillId="2" borderId="0" xfId="0" applyFont="1" applyFill="1" applyAlignment="1" applyProtection="1">
      <alignment horizontal="left" vertical="center"/>
      <protection locked="0"/>
    </xf>
    <xf numFmtId="3" fontId="4" fillId="0" borderId="8" xfId="0" quotePrefix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1742536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94912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17253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72550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4"/>
  <sheetViews>
    <sheetView workbookViewId="0">
      <selection activeCell="A20" sqref="A20"/>
    </sheetView>
  </sheetViews>
  <sheetFormatPr defaultColWidth="9.125" defaultRowHeight="14.3" x14ac:dyDescent="0.25"/>
  <cols>
    <col min="1" max="1" width="26.125" style="3" customWidth="1"/>
    <col min="2" max="2" width="10.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10.87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1.125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11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.625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B4" s="4"/>
      <c r="H4" s="4"/>
      <c r="N4" s="4"/>
    </row>
    <row r="5" spans="1:31" s="2" customFormat="1" x14ac:dyDescent="0.25">
      <c r="B5" s="4"/>
      <c r="H5" s="4"/>
      <c r="N5" s="4"/>
    </row>
    <row r="6" spans="1:31" s="2" customFormat="1" ht="18.350000000000001" x14ac:dyDescent="0.25">
      <c r="A6" s="9" t="s">
        <v>13</v>
      </c>
      <c r="B6" s="4"/>
      <c r="H6" s="4"/>
      <c r="N6" s="4"/>
    </row>
    <row r="7" spans="1:31" s="2" customFormat="1" ht="15.65" x14ac:dyDescent="0.25">
      <c r="A7" s="1"/>
      <c r="B7" s="4"/>
      <c r="H7" s="4"/>
      <c r="N7" s="4"/>
    </row>
    <row r="8" spans="1:31" s="2" customFormat="1" ht="16.3" x14ac:dyDescent="0.25">
      <c r="A8" s="7" t="s">
        <v>12</v>
      </c>
      <c r="B8" s="8"/>
      <c r="C8" s="64"/>
      <c r="D8" s="64"/>
      <c r="E8" s="64"/>
      <c r="F8" s="64"/>
      <c r="G8" s="65"/>
      <c r="H8" s="4"/>
      <c r="J8" s="64"/>
      <c r="K8" s="64"/>
      <c r="L8" s="64"/>
      <c r="N8" s="4"/>
      <c r="P8" s="64"/>
      <c r="Q8" s="64"/>
      <c r="R8" s="64"/>
      <c r="V8" s="64"/>
      <c r="W8" s="64"/>
      <c r="X8" s="64"/>
      <c r="AC8" s="64"/>
      <c r="AD8" s="64"/>
      <c r="AE8" s="64"/>
    </row>
    <row r="9" spans="1:31" s="2" customFormat="1" ht="15.65" x14ac:dyDescent="0.25">
      <c r="A9" s="7" t="s">
        <v>11</v>
      </c>
      <c r="B9" s="79" t="s">
        <v>39</v>
      </c>
      <c r="C9" s="66"/>
      <c r="D9" s="66"/>
      <c r="E9" s="66"/>
      <c r="F9" s="66"/>
      <c r="G9" s="59"/>
      <c r="H9" s="59"/>
      <c r="I9" s="59"/>
      <c r="J9" s="59"/>
      <c r="K9" s="59"/>
      <c r="L9" s="7"/>
      <c r="N9" s="4"/>
      <c r="R9" s="7"/>
      <c r="X9" s="7"/>
      <c r="AE9" s="7"/>
    </row>
    <row r="10" spans="1:31" ht="14.95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6.3" thickBot="1" x14ac:dyDescent="0.3">
      <c r="A11" s="2"/>
      <c r="B11" s="87" t="s">
        <v>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</row>
    <row r="12" spans="1:31" ht="14.95" thickBot="1" x14ac:dyDescent="0.3">
      <c r="A12" s="90" t="s">
        <v>10</v>
      </c>
      <c r="B12" s="92" t="s">
        <v>3</v>
      </c>
      <c r="C12" s="93"/>
      <c r="D12" s="93"/>
      <c r="E12" s="93"/>
      <c r="F12" s="94"/>
      <c r="G12" s="95" t="s">
        <v>1</v>
      </c>
      <c r="H12" s="96"/>
      <c r="I12" s="96"/>
      <c r="J12" s="96"/>
      <c r="K12" s="97"/>
      <c r="L12" s="98" t="s">
        <v>2</v>
      </c>
      <c r="M12" s="99"/>
      <c r="N12" s="99"/>
      <c r="O12" s="99"/>
      <c r="P12" s="99"/>
      <c r="Q12" s="100" t="s">
        <v>33</v>
      </c>
      <c r="R12" s="101"/>
      <c r="S12" s="101"/>
      <c r="T12" s="101"/>
      <c r="U12" s="102"/>
      <c r="V12" s="103" t="s">
        <v>4</v>
      </c>
      <c r="W12" s="104"/>
      <c r="X12" s="104"/>
      <c r="Y12" s="104"/>
      <c r="Z12" s="105"/>
      <c r="AA12" s="106" t="s">
        <v>15</v>
      </c>
      <c r="AB12" s="107"/>
      <c r="AC12" s="107"/>
      <c r="AD12" s="107"/>
      <c r="AE12" s="108"/>
    </row>
    <row r="13" spans="1:31" ht="41.45" thickBot="1" x14ac:dyDescent="0.3">
      <c r="A13" s="91"/>
      <c r="B13" s="19" t="s">
        <v>7</v>
      </c>
      <c r="C13" s="20" t="s">
        <v>8</v>
      </c>
      <c r="D13" s="21" t="s">
        <v>25</v>
      </c>
      <c r="E13" s="22" t="s">
        <v>26</v>
      </c>
      <c r="F13" s="23" t="s">
        <v>14</v>
      </c>
      <c r="G13" s="24" t="s">
        <v>7</v>
      </c>
      <c r="H13" s="20" t="s">
        <v>8</v>
      </c>
      <c r="I13" s="21" t="s">
        <v>25</v>
      </c>
      <c r="J13" s="22" t="s">
        <v>24</v>
      </c>
      <c r="K13" s="23" t="s">
        <v>14</v>
      </c>
      <c r="L13" s="24" t="s">
        <v>7</v>
      </c>
      <c r="M13" s="20" t="s">
        <v>8</v>
      </c>
      <c r="N13" s="21" t="s">
        <v>25</v>
      </c>
      <c r="O13" s="22" t="s">
        <v>22</v>
      </c>
      <c r="P13" s="23" t="s">
        <v>14</v>
      </c>
      <c r="Q13" s="24" t="s">
        <v>7</v>
      </c>
      <c r="R13" s="20" t="s">
        <v>8</v>
      </c>
      <c r="S13" s="21" t="s">
        <v>23</v>
      </c>
      <c r="T13" s="22" t="s">
        <v>24</v>
      </c>
      <c r="U13" s="28" t="s">
        <v>14</v>
      </c>
      <c r="V13" s="19" t="s">
        <v>7</v>
      </c>
      <c r="W13" s="20" t="s">
        <v>8</v>
      </c>
      <c r="X13" s="21" t="s">
        <v>23</v>
      </c>
      <c r="Y13" s="22" t="s">
        <v>24</v>
      </c>
      <c r="Z13" s="23" t="s">
        <v>14</v>
      </c>
      <c r="AA13" s="19" t="s">
        <v>7</v>
      </c>
      <c r="AB13" s="20" t="s">
        <v>8</v>
      </c>
      <c r="AC13" s="21" t="s">
        <v>23</v>
      </c>
      <c r="AD13" s="22" t="s">
        <v>24</v>
      </c>
      <c r="AE13" s="23" t="s">
        <v>14</v>
      </c>
    </row>
    <row r="14" spans="1:31" s="10" customFormat="1" ht="27" customHeight="1" x14ac:dyDescent="0.25">
      <c r="A14" s="14" t="s">
        <v>27</v>
      </c>
      <c r="B14" s="29">
        <v>2</v>
      </c>
      <c r="C14" s="54">
        <f>IF(B14,B14/$B$23,"")</f>
        <v>0.33333333333333331</v>
      </c>
      <c r="D14" s="32">
        <v>224138.66</v>
      </c>
      <c r="E14" s="33">
        <v>255230.54</v>
      </c>
      <c r="F14" s="55">
        <f>IF(E14,E14/$E$23,"")</f>
        <v>0.54447455054740113</v>
      </c>
      <c r="G14" s="29">
        <v>2</v>
      </c>
      <c r="H14" s="54">
        <f>IF(G14,G14/$G$23,"")</f>
        <v>0.08</v>
      </c>
      <c r="I14" s="32">
        <v>51682.79</v>
      </c>
      <c r="J14" s="57">
        <f>I14*1.21</f>
        <v>62536.175900000002</v>
      </c>
      <c r="K14" s="55">
        <f>IF(J14,J14/$J$23,"")</f>
        <v>0.15754598910266157</v>
      </c>
      <c r="L14" s="29"/>
      <c r="M14" s="54" t="str">
        <f>IF(L14,L14/$L$23,"")</f>
        <v/>
      </c>
      <c r="N14" s="32"/>
      <c r="O14" s="33"/>
      <c r="P14" s="55" t="str">
        <f>IF(O14,O14/$O$23,"")</f>
        <v/>
      </c>
      <c r="Q14" s="29"/>
      <c r="R14" s="54" t="str">
        <f>IF(Q14,Q14/$Q$23,"")</f>
        <v/>
      </c>
      <c r="S14" s="32"/>
      <c r="T14" s="33"/>
      <c r="U14" s="55" t="str">
        <f>IF(T14,T14/$T$23,"")</f>
        <v/>
      </c>
      <c r="V14" s="29"/>
      <c r="W14" s="54" t="str">
        <f>IF(V14,V14/$V$23,"")</f>
        <v/>
      </c>
      <c r="X14" s="32"/>
      <c r="Y14" s="33"/>
      <c r="Z14" s="55" t="str">
        <f>IF(Y14,Y14/$Y$23,"")</f>
        <v/>
      </c>
      <c r="AA14" s="29"/>
      <c r="AB14" s="54" t="str">
        <f>IF(AA14,AA14/$AA$23,"")</f>
        <v/>
      </c>
      <c r="AC14" s="32"/>
      <c r="AD14" s="33"/>
      <c r="AE14" s="55" t="str">
        <f>IF(AD14,AD14/$AD$23,"")</f>
        <v/>
      </c>
    </row>
    <row r="15" spans="1:31" s="10" customFormat="1" ht="27" customHeight="1" x14ac:dyDescent="0.25">
      <c r="A15" s="15" t="s">
        <v>20</v>
      </c>
      <c r="B15" s="30"/>
      <c r="C15" s="54" t="str">
        <f>IF(B15,B15/$B$23,"")</f>
        <v/>
      </c>
      <c r="D15" s="34"/>
      <c r="E15" s="35"/>
      <c r="F15" s="55" t="str">
        <f>IF(E15,E15/$E$23,"")</f>
        <v/>
      </c>
      <c r="G15" s="30"/>
      <c r="H15" s="54" t="str">
        <f>IF(G15,G15/$G$23,"")</f>
        <v/>
      </c>
      <c r="I15" s="34"/>
      <c r="J15" s="35"/>
      <c r="K15" s="55" t="str">
        <f>IF(J15,J15/$J$23,"")</f>
        <v/>
      </c>
      <c r="L15" s="30"/>
      <c r="M15" s="54" t="str">
        <f>IF(L15,L15/$L$23,"")</f>
        <v/>
      </c>
      <c r="N15" s="34"/>
      <c r="O15" s="35"/>
      <c r="P15" s="55" t="str">
        <f>IF(O15,O15/$O$23,"")</f>
        <v/>
      </c>
      <c r="Q15" s="30"/>
      <c r="R15" s="54" t="str">
        <f>IF(Q15,Q15/$Q$23,"")</f>
        <v/>
      </c>
      <c r="S15" s="34"/>
      <c r="T15" s="35"/>
      <c r="U15" s="55" t="str">
        <f>IF(T15,T15/$T$23,"")</f>
        <v/>
      </c>
      <c r="V15" s="30"/>
      <c r="W15" s="54" t="str">
        <f>IF(V15,V15/$V$23,"")</f>
        <v/>
      </c>
      <c r="X15" s="34"/>
      <c r="Y15" s="35"/>
      <c r="Z15" s="55" t="str">
        <f>IF(Y15,Y15/$Y$23,"")</f>
        <v/>
      </c>
      <c r="AA15" s="30"/>
      <c r="AB15" s="54" t="str">
        <f>IF(AA15,AA15/$AA$23,"")</f>
        <v/>
      </c>
      <c r="AC15" s="34"/>
      <c r="AD15" s="35"/>
      <c r="AE15" s="55" t="str">
        <f>IF(AD15,AD15/$AD$23,"")</f>
        <v/>
      </c>
    </row>
    <row r="16" spans="1:31" s="10" customFormat="1" ht="27" customHeight="1" x14ac:dyDescent="0.25">
      <c r="A16" s="15" t="s">
        <v>21</v>
      </c>
      <c r="B16" s="30"/>
      <c r="C16" s="54" t="str">
        <f>IF(B16,B16/$B$23,"")</f>
        <v/>
      </c>
      <c r="D16" s="34"/>
      <c r="E16" s="35"/>
      <c r="F16" s="55" t="str">
        <f>IF(E16,E16/$E$23,"")</f>
        <v/>
      </c>
      <c r="G16" s="30"/>
      <c r="H16" s="54" t="str">
        <f>IF(G16,G16/$G$23,"")</f>
        <v/>
      </c>
      <c r="I16" s="34"/>
      <c r="J16" s="35"/>
      <c r="K16" s="55" t="str">
        <f>IF(J16,J16/$J$23,"")</f>
        <v/>
      </c>
      <c r="L16" s="30"/>
      <c r="M16" s="54" t="str">
        <f>IF(L16,L16/$L$23,"")</f>
        <v/>
      </c>
      <c r="N16" s="34"/>
      <c r="O16" s="35"/>
      <c r="P16" s="55" t="str">
        <f>IF(O16,O16/$O$23,"")</f>
        <v/>
      </c>
      <c r="Q16" s="30"/>
      <c r="R16" s="54" t="str">
        <f>IF(Q16,Q16/$Q$23,"")</f>
        <v/>
      </c>
      <c r="S16" s="34"/>
      <c r="T16" s="35"/>
      <c r="U16" s="55" t="str">
        <f>IF(T16,T16/$T$23,"")</f>
        <v/>
      </c>
      <c r="V16" s="30"/>
      <c r="W16" s="54" t="str">
        <f>IF(V16,V16/$V$23,"")</f>
        <v/>
      </c>
      <c r="X16" s="34"/>
      <c r="Y16" s="35"/>
      <c r="Z16" s="55" t="str">
        <f>IF(Y16,Y16/$Y$23,"")</f>
        <v/>
      </c>
      <c r="AA16" s="30"/>
      <c r="AB16" s="54" t="str">
        <f>IF(AA16,AA16/$AA$23,"")</f>
        <v/>
      </c>
      <c r="AC16" s="34"/>
      <c r="AD16" s="35"/>
      <c r="AE16" s="55" t="str">
        <f>IF(AD16,AD16/$AD$23,"")</f>
        <v/>
      </c>
    </row>
    <row r="17" spans="1:31" s="10" customFormat="1" ht="27" customHeight="1" x14ac:dyDescent="0.25">
      <c r="A17" s="15" t="s">
        <v>28</v>
      </c>
      <c r="B17" s="30"/>
      <c r="C17" s="54" t="str">
        <f>IF(B17,B17/$B$23,"")</f>
        <v/>
      </c>
      <c r="D17" s="34"/>
      <c r="E17" s="35"/>
      <c r="F17" s="55" t="str">
        <f>IF(E17,E17/$E$23,"")</f>
        <v/>
      </c>
      <c r="G17" s="30"/>
      <c r="H17" s="54" t="str">
        <f>IF(G17,G17/$G$23,"")</f>
        <v/>
      </c>
      <c r="I17" s="34"/>
      <c r="J17" s="35"/>
      <c r="K17" s="55" t="str">
        <f>IF(J17,J17/$J$23,"")</f>
        <v/>
      </c>
      <c r="L17" s="30"/>
      <c r="M17" s="54" t="str">
        <f>IF(L17,L17/$L$23,"")</f>
        <v/>
      </c>
      <c r="N17" s="34"/>
      <c r="O17" s="35"/>
      <c r="P17" s="55" t="str">
        <f>IF(O17,O17/$O$23,"")</f>
        <v/>
      </c>
      <c r="Q17" s="30"/>
      <c r="R17" s="54" t="str">
        <f>IF(Q17,Q17/$Q$23,"")</f>
        <v/>
      </c>
      <c r="S17" s="34"/>
      <c r="T17" s="35"/>
      <c r="U17" s="55" t="str">
        <f>IF(T17,T17/$T$23,"")</f>
        <v/>
      </c>
      <c r="V17" s="30"/>
      <c r="W17" s="54" t="str">
        <f>IF(V17,V17/$V$23,"")</f>
        <v/>
      </c>
      <c r="X17" s="34"/>
      <c r="Y17" s="35"/>
      <c r="Z17" s="55" t="str">
        <f>IF(Y17,Y17/$Y$23,"")</f>
        <v/>
      </c>
      <c r="AA17" s="30"/>
      <c r="AB17" s="54" t="str">
        <f>IF(AA17,AA17/$AA$23,"")</f>
        <v/>
      </c>
      <c r="AC17" s="34"/>
      <c r="AD17" s="35"/>
      <c r="AE17" s="55" t="str">
        <f>IF(AD17,AD17/$AD$23,"")</f>
        <v/>
      </c>
    </row>
    <row r="18" spans="1:31" s="10" customFormat="1" ht="27" customHeight="1" x14ac:dyDescent="0.25">
      <c r="A18" s="15" t="s">
        <v>29</v>
      </c>
      <c r="B18" s="31"/>
      <c r="C18" s="54" t="str">
        <f>IF(B18,B18/$B$23,"")</f>
        <v/>
      </c>
      <c r="D18" s="34"/>
      <c r="E18" s="56"/>
      <c r="F18" s="55" t="str">
        <f>IF(E18,E18/$E$23,"")</f>
        <v/>
      </c>
      <c r="G18" s="31"/>
      <c r="H18" s="54" t="str">
        <f>IF(G18,G18/$G$23,"")</f>
        <v/>
      </c>
      <c r="I18" s="34"/>
      <c r="J18" s="56"/>
      <c r="K18" s="55" t="str">
        <f>IF(J18,J18/$J$23,"")</f>
        <v/>
      </c>
      <c r="L18" s="80">
        <v>0</v>
      </c>
      <c r="M18" s="54" t="str">
        <f>IF(L18,L18/$L$23,"")</f>
        <v/>
      </c>
      <c r="N18" s="34">
        <v>7477.19</v>
      </c>
      <c r="O18" s="56">
        <f>N18*1.21</f>
        <v>9047.3998999999985</v>
      </c>
      <c r="P18" s="55">
        <f>IF(O18,O18/$O$23,"")</f>
        <v>0.10609756755123047</v>
      </c>
      <c r="Q18" s="31"/>
      <c r="R18" s="54" t="str">
        <f>IF(Q18,Q18/$Q$23,"")</f>
        <v/>
      </c>
      <c r="S18" s="34"/>
      <c r="T18" s="56"/>
      <c r="U18" s="55" t="str">
        <f>IF(T18,T18/$T$23,"")</f>
        <v/>
      </c>
      <c r="V18" s="31"/>
      <c r="W18" s="54" t="str">
        <f>IF(V18,V18/$V$23,"")</f>
        <v/>
      </c>
      <c r="X18" s="34"/>
      <c r="Y18" s="56"/>
      <c r="Z18" s="55" t="str">
        <f>IF(Y18,Y18/$Y$23,"")</f>
        <v/>
      </c>
      <c r="AA18" s="31"/>
      <c r="AB18" s="54" t="str">
        <f>IF(AA18,AA18/$AA$23,"")</f>
        <v/>
      </c>
      <c r="AC18" s="34"/>
      <c r="AD18" s="56"/>
      <c r="AE18" s="55" t="str">
        <f>IF(AD18,AD18/$AD$23,"")</f>
        <v/>
      </c>
    </row>
    <row r="19" spans="1:31" s="10" customFormat="1" ht="27" customHeight="1" x14ac:dyDescent="0.25">
      <c r="A19" s="16" t="s">
        <v>43</v>
      </c>
      <c r="B19" s="31"/>
      <c r="C19" s="54"/>
      <c r="D19" s="34"/>
      <c r="E19" s="56"/>
      <c r="F19" s="55"/>
      <c r="G19" s="31"/>
      <c r="H19" s="54"/>
      <c r="I19" s="34"/>
      <c r="J19" s="56"/>
      <c r="K19" s="55"/>
      <c r="L19" s="80"/>
      <c r="M19" s="54"/>
      <c r="N19" s="34"/>
      <c r="O19" s="56"/>
      <c r="P19" s="55"/>
      <c r="Q19" s="31"/>
      <c r="R19" s="54"/>
      <c r="S19" s="34"/>
      <c r="T19" s="56"/>
      <c r="U19" s="55"/>
      <c r="V19" s="31"/>
      <c r="W19" s="54"/>
      <c r="X19" s="34"/>
      <c r="Y19" s="56"/>
      <c r="Z19" s="55"/>
      <c r="AA19" s="31"/>
      <c r="AB19" s="54"/>
      <c r="AC19" s="34"/>
      <c r="AD19" s="56"/>
      <c r="AE19" s="55"/>
    </row>
    <row r="20" spans="1:31" s="10" customFormat="1" ht="27" customHeight="1" x14ac:dyDescent="0.25">
      <c r="A20" s="16" t="s">
        <v>30</v>
      </c>
      <c r="B20" s="30"/>
      <c r="C20" s="54" t="str">
        <f>IF(B20,B20/$B$23,"")</f>
        <v/>
      </c>
      <c r="D20" s="34"/>
      <c r="E20" s="57"/>
      <c r="F20" s="55" t="str">
        <f>IF(E20,E20/$E$23,"")</f>
        <v/>
      </c>
      <c r="G20" s="30">
        <v>4</v>
      </c>
      <c r="H20" s="54">
        <f>IF(G20,G20/$G$23,"")</f>
        <v>0.16</v>
      </c>
      <c r="I20" s="34">
        <v>14879.85</v>
      </c>
      <c r="J20" s="57">
        <f>I20*1.21</f>
        <v>18004.6185</v>
      </c>
      <c r="K20" s="55">
        <f>IF(J20,J20/$J$23,"")</f>
        <v>4.5358632650234994E-2</v>
      </c>
      <c r="L20" s="30">
        <v>1</v>
      </c>
      <c r="M20" s="54">
        <f>IF(L20,L20/$L$23,"")</f>
        <v>0.2</v>
      </c>
      <c r="N20" s="34">
        <v>9401.68</v>
      </c>
      <c r="O20" s="57">
        <f>N20*1.21</f>
        <v>11376.032800000001</v>
      </c>
      <c r="P20" s="55">
        <f>IF(O20,O20/$O$23,"")</f>
        <v>0.13340511327050036</v>
      </c>
      <c r="Q20" s="30"/>
      <c r="R20" s="54" t="str">
        <f>IF(Q20,Q20/$Q$23,"")</f>
        <v/>
      </c>
      <c r="S20" s="34"/>
      <c r="T20" s="57"/>
      <c r="U20" s="55" t="str">
        <f>IF(T20,T20/$T$23,"")</f>
        <v/>
      </c>
      <c r="V20" s="30"/>
      <c r="W20" s="54" t="str">
        <f>IF(V20,V20/$V$23,"")</f>
        <v/>
      </c>
      <c r="X20" s="34"/>
      <c r="Y20" s="57"/>
      <c r="Z20" s="55" t="str">
        <f>IF(Y20,Y20/$Y$23,"")</f>
        <v/>
      </c>
      <c r="AA20" s="30"/>
      <c r="AB20" s="54" t="str">
        <f>IF(AA20,AA20/$AA$23,"")</f>
        <v/>
      </c>
      <c r="AC20" s="34"/>
      <c r="AD20" s="57"/>
      <c r="AE20" s="55" t="str">
        <f>IF(AD20,AD20/$AD$23,"")</f>
        <v/>
      </c>
    </row>
    <row r="21" spans="1:31" s="10" customFormat="1" ht="27" customHeight="1" x14ac:dyDescent="0.25">
      <c r="A21" s="62" t="s">
        <v>31</v>
      </c>
      <c r="B21" s="30">
        <v>4</v>
      </c>
      <c r="C21" s="54">
        <f>IF(B21,B21/$B$23,"")</f>
        <v>0.66666666666666663</v>
      </c>
      <c r="D21" s="34">
        <v>159701.26999999999</v>
      </c>
      <c r="E21" s="57">
        <f>D21*1.21</f>
        <v>193238.53669999997</v>
      </c>
      <c r="F21" s="55">
        <f>IF(E21,E21/$E$23,"")</f>
        <v>0.41222913769711872</v>
      </c>
      <c r="G21" s="30">
        <v>19</v>
      </c>
      <c r="H21" s="54">
        <f>IF(G21,G21/$G$23,"")</f>
        <v>0.76</v>
      </c>
      <c r="I21" s="34">
        <v>241018.77</v>
      </c>
      <c r="J21" s="57">
        <f>I21*1.21</f>
        <v>291632.71169999999</v>
      </c>
      <c r="K21" s="55">
        <f>IF(J21,J21/$J$23,"")</f>
        <v>0.73470376719130082</v>
      </c>
      <c r="L21" s="30">
        <v>4</v>
      </c>
      <c r="M21" s="54">
        <f>IF(L21,L21/$L$23,"")</f>
        <v>0.8</v>
      </c>
      <c r="N21" s="34">
        <v>52980.36</v>
      </c>
      <c r="O21" s="57">
        <f>N21*1.21</f>
        <v>64106.2356</v>
      </c>
      <c r="P21" s="55">
        <f>IF(O21,O21/$O$23,"")</f>
        <v>0.75176467683561732</v>
      </c>
      <c r="Q21" s="30"/>
      <c r="R21" s="54" t="str">
        <f>IF(Q21,Q21/$Q$23,"")</f>
        <v/>
      </c>
      <c r="S21" s="34"/>
      <c r="T21" s="57"/>
      <c r="U21" s="55" t="str">
        <f>IF(T21,T21/$T$23,"")</f>
        <v/>
      </c>
      <c r="V21" s="30"/>
      <c r="W21" s="54" t="str">
        <f>IF(V21,V21/$V$23,"")</f>
        <v/>
      </c>
      <c r="X21" s="34"/>
      <c r="Y21" s="57"/>
      <c r="Z21" s="55" t="str">
        <f>IF(Y21,Y21/$Y$23,"")</f>
        <v/>
      </c>
      <c r="AA21" s="30"/>
      <c r="AB21" s="54" t="str">
        <f>IF(AA21,AA21/$AA$23,"")</f>
        <v/>
      </c>
      <c r="AC21" s="34"/>
      <c r="AD21" s="57"/>
      <c r="AE21" s="55" t="str">
        <f>IF(AD21,AD21/$AD$23,"")</f>
        <v/>
      </c>
    </row>
    <row r="22" spans="1:31" s="10" customFormat="1" ht="27" customHeight="1" x14ac:dyDescent="0.25">
      <c r="A22" s="63" t="s">
        <v>36</v>
      </c>
      <c r="B22" s="30"/>
      <c r="C22" s="54" t="str">
        <f>IF(B22,B22/$B$23,"")</f>
        <v/>
      </c>
      <c r="D22" s="34">
        <v>16773.38</v>
      </c>
      <c r="E22" s="35">
        <f>D22*1.21</f>
        <v>20295.789800000002</v>
      </c>
      <c r="F22" s="55">
        <f>IF(E22,E22/$E$23,"")</f>
        <v>4.3296311755480085E-2</v>
      </c>
      <c r="G22" s="30"/>
      <c r="H22" s="54" t="str">
        <f>IF(G22,G22/$G$23,"")</f>
        <v/>
      </c>
      <c r="I22" s="34">
        <v>20467.5</v>
      </c>
      <c r="J22" s="35">
        <f>I22*1.21</f>
        <v>24765.674999999999</v>
      </c>
      <c r="K22" s="55">
        <f>IF(J22,J22/$J$23,"")</f>
        <v>6.2391611055802626E-2</v>
      </c>
      <c r="L22" s="30"/>
      <c r="M22" s="54" t="str">
        <f>IF(L22,L22/$L$23,"")</f>
        <v/>
      </c>
      <c r="N22" s="34">
        <v>615.42999999999995</v>
      </c>
      <c r="O22" s="35">
        <f>N22*1.21</f>
        <v>744.67029999999988</v>
      </c>
      <c r="P22" s="55">
        <f>IF(O22,O22/$O$23,"")</f>
        <v>8.7326423426519542E-3</v>
      </c>
      <c r="Q22" s="30"/>
      <c r="R22" s="54" t="str">
        <f>IF(Q22,Q22/$Q$23,"")</f>
        <v/>
      </c>
      <c r="S22" s="34"/>
      <c r="T22" s="35"/>
      <c r="U22" s="55" t="str">
        <f>IF(T22,T22/$T$23,"")</f>
        <v/>
      </c>
      <c r="V22" s="30"/>
      <c r="W22" s="54" t="str">
        <f>IF(V22,V22/$V$23,"")</f>
        <v/>
      </c>
      <c r="X22" s="34"/>
      <c r="Y22" s="35"/>
      <c r="Z22" s="55" t="str">
        <f>IF(Y22,Y22/$Y$23,"")</f>
        <v/>
      </c>
      <c r="AA22" s="30"/>
      <c r="AB22" s="54" t="str">
        <f>IF(AA22,AA22/$AA$23,"")</f>
        <v/>
      </c>
      <c r="AC22" s="34"/>
      <c r="AD22" s="35"/>
      <c r="AE22" s="55" t="str">
        <f>IF(AD22,AD22/$AD$23,"")</f>
        <v/>
      </c>
    </row>
    <row r="23" spans="1:31" ht="27" customHeight="1" thickBot="1" x14ac:dyDescent="0.3">
      <c r="A23" s="17" t="s">
        <v>0</v>
      </c>
      <c r="B23" s="25">
        <f t="shared" ref="B23:AE23" si="0">SUM(B14:B22)</f>
        <v>6</v>
      </c>
      <c r="C23" s="26">
        <f t="shared" si="0"/>
        <v>1</v>
      </c>
      <c r="D23" s="36">
        <f t="shared" si="0"/>
        <v>400613.31</v>
      </c>
      <c r="E23" s="36">
        <f t="shared" si="0"/>
        <v>468764.8665</v>
      </c>
      <c r="F23" s="27">
        <f t="shared" si="0"/>
        <v>1</v>
      </c>
      <c r="G23" s="25">
        <f t="shared" si="0"/>
        <v>25</v>
      </c>
      <c r="H23" s="26">
        <f t="shared" si="0"/>
        <v>1</v>
      </c>
      <c r="I23" s="36">
        <f t="shared" si="0"/>
        <v>328048.90999999997</v>
      </c>
      <c r="J23" s="36">
        <f t="shared" si="0"/>
        <v>396939.18109999999</v>
      </c>
      <c r="K23" s="27">
        <f t="shared" si="0"/>
        <v>1</v>
      </c>
      <c r="L23" s="25">
        <f>SUM(L14:L22)</f>
        <v>5</v>
      </c>
      <c r="M23" s="26">
        <f t="shared" si="0"/>
        <v>1</v>
      </c>
      <c r="N23" s="36">
        <f t="shared" si="0"/>
        <v>70474.659999999989</v>
      </c>
      <c r="O23" s="36">
        <f t="shared" si="0"/>
        <v>85274.338599999988</v>
      </c>
      <c r="P23" s="27">
        <f t="shared" si="0"/>
        <v>1</v>
      </c>
      <c r="Q23" s="25">
        <f t="shared" si="0"/>
        <v>0</v>
      </c>
      <c r="R23" s="26">
        <f t="shared" si="0"/>
        <v>0</v>
      </c>
      <c r="S23" s="36">
        <f t="shared" si="0"/>
        <v>0</v>
      </c>
      <c r="T23" s="36">
        <f t="shared" si="0"/>
        <v>0</v>
      </c>
      <c r="U23" s="27">
        <f t="shared" si="0"/>
        <v>0</v>
      </c>
      <c r="V23" s="25">
        <f t="shared" si="0"/>
        <v>0</v>
      </c>
      <c r="W23" s="26">
        <f t="shared" si="0"/>
        <v>0</v>
      </c>
      <c r="X23" s="36">
        <f t="shared" si="0"/>
        <v>0</v>
      </c>
      <c r="Y23" s="36">
        <f t="shared" si="0"/>
        <v>0</v>
      </c>
      <c r="Z23" s="27">
        <f t="shared" si="0"/>
        <v>0</v>
      </c>
      <c r="AA23" s="25">
        <f t="shared" si="0"/>
        <v>0</v>
      </c>
      <c r="AB23" s="26">
        <f t="shared" si="0"/>
        <v>0</v>
      </c>
      <c r="AC23" s="36">
        <f t="shared" si="0"/>
        <v>0</v>
      </c>
      <c r="AD23" s="36">
        <f t="shared" si="0"/>
        <v>0</v>
      </c>
      <c r="AE23" s="27">
        <f t="shared" si="0"/>
        <v>0</v>
      </c>
    </row>
    <row r="24" spans="1:31" s="2" customFormat="1" x14ac:dyDescent="0.25">
      <c r="B24" s="4"/>
      <c r="H24" s="4"/>
      <c r="N24" s="4"/>
    </row>
    <row r="25" spans="1:31" s="69" customFormat="1" x14ac:dyDescent="0.25">
      <c r="A25" s="109" t="s">
        <v>38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68"/>
      <c r="R25" s="68"/>
      <c r="S25" s="68"/>
      <c r="T25" s="68"/>
      <c r="U25" s="68"/>
      <c r="V25" s="13"/>
      <c r="W25" s="13"/>
      <c r="X25" s="13"/>
      <c r="AC25" s="13"/>
      <c r="AD25" s="13"/>
      <c r="AE25" s="13"/>
    </row>
    <row r="26" spans="1:31" s="69" customFormat="1" x14ac:dyDescent="0.25">
      <c r="A26" s="110" t="s">
        <v>37</v>
      </c>
      <c r="B26" s="110"/>
      <c r="C26" s="110"/>
      <c r="D26" s="110"/>
      <c r="E26" s="110"/>
      <c r="F26" s="110"/>
      <c r="G26" s="110"/>
      <c r="H26" s="110"/>
      <c r="I26" s="70"/>
      <c r="J26" s="70"/>
      <c r="K26" s="70"/>
      <c r="L26" s="82"/>
      <c r="M26" s="67"/>
      <c r="N26" s="68"/>
      <c r="O26" s="68"/>
      <c r="P26" s="70"/>
      <c r="Q26" s="70"/>
      <c r="R26" s="82"/>
      <c r="S26" s="68"/>
      <c r="T26" s="68"/>
      <c r="U26" s="68"/>
      <c r="V26" s="13"/>
      <c r="W26" s="13"/>
      <c r="X26" s="13"/>
      <c r="AC26" s="13"/>
      <c r="AD26" s="13"/>
      <c r="AE26" s="13"/>
    </row>
    <row r="27" spans="1:31" s="72" customFormat="1" x14ac:dyDescent="0.25">
      <c r="A27" s="82"/>
      <c r="B27" s="82"/>
      <c r="C27" s="82"/>
      <c r="D27" s="82"/>
      <c r="E27" s="82"/>
      <c r="F27" s="82"/>
      <c r="G27" s="71"/>
      <c r="H27" s="71"/>
      <c r="I27" s="70"/>
      <c r="J27" s="70"/>
      <c r="K27" s="70"/>
      <c r="L27" s="82"/>
      <c r="M27" s="67"/>
      <c r="N27" s="68"/>
      <c r="O27" s="68"/>
      <c r="P27" s="70"/>
      <c r="Q27" s="70"/>
      <c r="R27" s="82"/>
      <c r="S27" s="68"/>
      <c r="T27" s="68"/>
      <c r="U27" s="68"/>
      <c r="V27" s="13"/>
      <c r="W27" s="13"/>
      <c r="X27" s="13"/>
      <c r="Y27" s="69"/>
      <c r="Z27" s="69"/>
      <c r="AA27" s="69"/>
      <c r="AB27" s="69"/>
      <c r="AC27" s="13"/>
      <c r="AD27" s="13"/>
      <c r="AE27" s="13"/>
    </row>
    <row r="28" spans="1:31" s="73" customFormat="1" x14ac:dyDescent="0.25">
      <c r="A28" s="82"/>
      <c r="B28" s="82"/>
      <c r="C28" s="82"/>
      <c r="D28" s="82"/>
      <c r="E28" s="82"/>
      <c r="F28" s="82"/>
      <c r="G28" s="71"/>
      <c r="H28" s="71"/>
      <c r="I28" s="70"/>
      <c r="J28" s="70"/>
      <c r="K28" s="70"/>
      <c r="L28" s="82"/>
      <c r="M28" s="67"/>
      <c r="N28" s="68"/>
      <c r="O28" s="68"/>
      <c r="P28" s="70"/>
      <c r="Q28" s="70"/>
      <c r="R28" s="82"/>
      <c r="S28" s="68"/>
      <c r="T28" s="68"/>
      <c r="U28" s="68"/>
      <c r="V28" s="68"/>
      <c r="W28" s="68"/>
      <c r="X28" s="68"/>
      <c r="Y28" s="69"/>
      <c r="Z28" s="69"/>
      <c r="AA28" s="69"/>
      <c r="AB28" s="69"/>
      <c r="AC28" s="68"/>
      <c r="AD28" s="68"/>
      <c r="AE28" s="68"/>
    </row>
    <row r="29" spans="1:31" s="73" customFormat="1" ht="14.95" thickBot="1" x14ac:dyDescent="0.3">
      <c r="A29" s="82"/>
      <c r="B29" s="82"/>
      <c r="C29" s="82"/>
      <c r="D29" s="82"/>
      <c r="E29" s="82"/>
      <c r="F29" s="82"/>
      <c r="G29" s="71"/>
      <c r="H29" s="71"/>
      <c r="I29" s="70"/>
      <c r="J29" s="70"/>
      <c r="K29" s="70"/>
      <c r="L29" s="82"/>
      <c r="M29" s="67"/>
      <c r="N29" s="68"/>
      <c r="O29" s="68"/>
      <c r="P29" s="70"/>
      <c r="Q29" s="70"/>
      <c r="R29" s="82"/>
      <c r="S29" s="68"/>
      <c r="T29" s="68"/>
      <c r="U29" s="68"/>
      <c r="V29" s="70"/>
      <c r="W29" s="70"/>
      <c r="X29" s="82"/>
      <c r="Y29" s="69"/>
      <c r="Z29" s="69"/>
      <c r="AA29" s="69"/>
      <c r="AB29" s="69"/>
      <c r="AC29" s="70"/>
      <c r="AD29" s="70"/>
      <c r="AE29" s="82"/>
    </row>
    <row r="30" spans="1:31" s="74" customFormat="1" x14ac:dyDescent="0.25">
      <c r="A30" s="111" t="s">
        <v>10</v>
      </c>
      <c r="B30" s="114" t="s">
        <v>19</v>
      </c>
      <c r="C30" s="115"/>
      <c r="D30" s="115"/>
      <c r="E30" s="115"/>
      <c r="F30" s="116"/>
      <c r="G30" s="2"/>
      <c r="J30" s="120" t="s">
        <v>17</v>
      </c>
      <c r="K30" s="121"/>
      <c r="L30" s="114" t="s">
        <v>18</v>
      </c>
      <c r="M30" s="115"/>
      <c r="N30" s="115"/>
      <c r="O30" s="115"/>
      <c r="P30" s="116"/>
      <c r="Q30" s="70"/>
      <c r="R30" s="82"/>
      <c r="S30" s="68"/>
      <c r="T30" s="68"/>
      <c r="U30" s="68"/>
      <c r="V30" s="70"/>
      <c r="W30" s="70"/>
      <c r="X30" s="82"/>
      <c r="AC30" s="70"/>
      <c r="AD30" s="70"/>
      <c r="AE30" s="82"/>
    </row>
    <row r="31" spans="1:31" s="74" customFormat="1" ht="14.95" thickBot="1" x14ac:dyDescent="0.3">
      <c r="A31" s="112"/>
      <c r="B31" s="117"/>
      <c r="C31" s="118"/>
      <c r="D31" s="118"/>
      <c r="E31" s="118"/>
      <c r="F31" s="119"/>
      <c r="G31" s="2"/>
      <c r="J31" s="122"/>
      <c r="K31" s="123"/>
      <c r="L31" s="126"/>
      <c r="M31" s="127"/>
      <c r="N31" s="127"/>
      <c r="O31" s="127"/>
      <c r="P31" s="128"/>
      <c r="Q31" s="70"/>
      <c r="R31" s="82"/>
      <c r="S31" s="68"/>
      <c r="T31" s="68"/>
      <c r="U31" s="68"/>
      <c r="V31" s="70"/>
      <c r="W31" s="70"/>
      <c r="X31" s="82"/>
      <c r="AC31" s="70"/>
      <c r="AD31" s="70"/>
      <c r="AE31" s="82"/>
    </row>
    <row r="32" spans="1:31" s="2" customFormat="1" ht="55.05" thickBot="1" x14ac:dyDescent="0.3">
      <c r="A32" s="113"/>
      <c r="B32" s="37" t="s">
        <v>16</v>
      </c>
      <c r="C32" s="20" t="s">
        <v>8</v>
      </c>
      <c r="D32" s="21" t="s">
        <v>34</v>
      </c>
      <c r="E32" s="22" t="s">
        <v>35</v>
      </c>
      <c r="F32" s="58" t="s">
        <v>9</v>
      </c>
      <c r="J32" s="124"/>
      <c r="K32" s="125"/>
      <c r="L32" s="37" t="s">
        <v>16</v>
      </c>
      <c r="M32" s="20" t="s">
        <v>8</v>
      </c>
      <c r="N32" s="21" t="s">
        <v>34</v>
      </c>
      <c r="O32" s="22" t="s">
        <v>35</v>
      </c>
      <c r="P32" s="58" t="s">
        <v>9</v>
      </c>
    </row>
    <row r="33" spans="1:33" s="2" customFormat="1" x14ac:dyDescent="0.25">
      <c r="A33" s="14" t="s">
        <v>27</v>
      </c>
      <c r="B33" s="43">
        <f>B14+G14+L14+Q14+V14+AA14</f>
        <v>4</v>
      </c>
      <c r="C33" s="38">
        <f t="shared" ref="C33:C40" si="1">IF(B33,B33/$B$41,"")</f>
        <v>0.1111111111111111</v>
      </c>
      <c r="D33" s="44">
        <f t="shared" ref="D33:E37" si="2">D14+I14+N14+S14+X14+AC14</f>
        <v>275821.45</v>
      </c>
      <c r="E33" s="45">
        <f t="shared" si="2"/>
        <v>317766.71590000001</v>
      </c>
      <c r="F33" s="55">
        <f t="shared" ref="F33:F40" si="3">IF(E33,E33/$E$41,"")</f>
        <v>0.33414714835923787</v>
      </c>
      <c r="J33" s="131" t="s">
        <v>3</v>
      </c>
      <c r="K33" s="132"/>
      <c r="L33" s="18">
        <f>B23</f>
        <v>6</v>
      </c>
      <c r="M33" s="38">
        <f>IF(L33,L33/$L$39,"")</f>
        <v>0.16666666666666666</v>
      </c>
      <c r="N33" s="41">
        <f>D23</f>
        <v>400613.31</v>
      </c>
      <c r="O33" s="41">
        <f>E23</f>
        <v>468764.8665</v>
      </c>
      <c r="P33" s="60">
        <f>IF(O33,O33/$O$39,"")</f>
        <v>0.49292904371163515</v>
      </c>
    </row>
    <row r="34" spans="1:33" s="2" customFormat="1" ht="25.5" customHeight="1" x14ac:dyDescent="0.25">
      <c r="A34" s="15" t="s">
        <v>20</v>
      </c>
      <c r="B34" s="46">
        <f>B15+G15+L15+Q15+V15+AA15</f>
        <v>0</v>
      </c>
      <c r="C34" s="38" t="str">
        <f t="shared" si="1"/>
        <v/>
      </c>
      <c r="D34" s="47">
        <f t="shared" si="2"/>
        <v>0</v>
      </c>
      <c r="E34" s="48">
        <f t="shared" si="2"/>
        <v>0</v>
      </c>
      <c r="F34" s="55" t="str">
        <f t="shared" si="3"/>
        <v/>
      </c>
      <c r="J34" s="133" t="s">
        <v>1</v>
      </c>
      <c r="K34" s="134"/>
      <c r="L34" s="6">
        <f>G23</f>
        <v>25</v>
      </c>
      <c r="M34" s="38">
        <f t="shared" ref="M34:M38" si="4">IF(L34,L34/$L$39,"")</f>
        <v>0.69444444444444442</v>
      </c>
      <c r="N34" s="42">
        <f>I23</f>
        <v>328048.90999999997</v>
      </c>
      <c r="O34" s="42">
        <f>J23</f>
        <v>396939.18109999999</v>
      </c>
      <c r="P34" s="60">
        <f t="shared" ref="P34:P38" si="5">IF(O34,O34/$O$39,"")</f>
        <v>0.41740084407819533</v>
      </c>
    </row>
    <row r="35" spans="1:33" ht="24.8" customHeight="1" x14ac:dyDescent="0.25">
      <c r="A35" s="15" t="s">
        <v>21</v>
      </c>
      <c r="B35" s="46">
        <f>B16+G16+L16+Q16+V16+AA16</f>
        <v>0</v>
      </c>
      <c r="C35" s="38" t="str">
        <f t="shared" si="1"/>
        <v/>
      </c>
      <c r="D35" s="47">
        <f t="shared" si="2"/>
        <v>0</v>
      </c>
      <c r="E35" s="48">
        <f t="shared" si="2"/>
        <v>0</v>
      </c>
      <c r="F35" s="55" t="str">
        <f t="shared" si="3"/>
        <v/>
      </c>
      <c r="G35" s="2"/>
      <c r="J35" s="133" t="s">
        <v>2</v>
      </c>
      <c r="K35" s="134"/>
      <c r="L35" s="6">
        <f>L23</f>
        <v>5</v>
      </c>
      <c r="M35" s="38">
        <f t="shared" si="4"/>
        <v>0.1388888888888889</v>
      </c>
      <c r="N35" s="42">
        <f>N23</f>
        <v>70474.659999999989</v>
      </c>
      <c r="O35" s="42">
        <f>O23</f>
        <v>85274.338599999988</v>
      </c>
      <c r="P35" s="60">
        <f t="shared" si="5"/>
        <v>8.9670112210169586E-2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7.549999999999997" customHeight="1" x14ac:dyDescent="0.25">
      <c r="A36" s="15" t="s">
        <v>28</v>
      </c>
      <c r="B36" s="46">
        <f>B17+G17+L17+Q17+V17+AA17</f>
        <v>0</v>
      </c>
      <c r="C36" s="38" t="str">
        <f t="shared" si="1"/>
        <v/>
      </c>
      <c r="D36" s="47">
        <f t="shared" si="2"/>
        <v>0</v>
      </c>
      <c r="E36" s="48">
        <f t="shared" si="2"/>
        <v>0</v>
      </c>
      <c r="F36" s="55" t="str">
        <f t="shared" si="3"/>
        <v/>
      </c>
      <c r="G36" s="2"/>
      <c r="J36" s="133" t="s">
        <v>32</v>
      </c>
      <c r="K36" s="134"/>
      <c r="L36" s="6">
        <f>Q23</f>
        <v>0</v>
      </c>
      <c r="M36" s="38" t="str">
        <f t="shared" si="4"/>
        <v/>
      </c>
      <c r="N36" s="42">
        <f>S23</f>
        <v>0</v>
      </c>
      <c r="O36" s="42">
        <f>T23</f>
        <v>0</v>
      </c>
      <c r="P36" s="60" t="str">
        <f t="shared" si="5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2.950000000000003" customHeight="1" x14ac:dyDescent="0.25">
      <c r="A37" s="15" t="s">
        <v>29</v>
      </c>
      <c r="B37" s="49">
        <f>B18+G18+L18+Q18+V18+AA18</f>
        <v>0</v>
      </c>
      <c r="C37" s="38" t="str">
        <f t="shared" si="1"/>
        <v/>
      </c>
      <c r="D37" s="47">
        <f t="shared" si="2"/>
        <v>7477.19</v>
      </c>
      <c r="E37" s="75">
        <f t="shared" si="2"/>
        <v>9047.3998999999985</v>
      </c>
      <c r="F37" s="55">
        <f t="shared" si="3"/>
        <v>9.5137807875448847E-3</v>
      </c>
      <c r="G37" s="2"/>
      <c r="J37" s="133" t="s">
        <v>4</v>
      </c>
      <c r="K37" s="134"/>
      <c r="L37" s="6">
        <f>V23</f>
        <v>0</v>
      </c>
      <c r="M37" s="38" t="str">
        <f t="shared" si="4"/>
        <v/>
      </c>
      <c r="N37" s="42">
        <f>X23</f>
        <v>0</v>
      </c>
      <c r="O37" s="42">
        <f>Y23</f>
        <v>0</v>
      </c>
      <c r="P37" s="60" t="str">
        <f t="shared" si="5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28.55" customHeight="1" x14ac:dyDescent="0.25">
      <c r="A38" s="16" t="s">
        <v>30</v>
      </c>
      <c r="B38" s="46">
        <f t="shared" ref="B38:B40" si="6">B20+G20+L20+Q20+V20+AA20</f>
        <v>5</v>
      </c>
      <c r="C38" s="38">
        <f t="shared" si="1"/>
        <v>0.1388888888888889</v>
      </c>
      <c r="D38" s="47">
        <f t="shared" ref="D38:E40" si="7">D20+I20+N20+S20+X20+AC20</f>
        <v>24281.53</v>
      </c>
      <c r="E38" s="76">
        <f t="shared" si="7"/>
        <v>29380.651300000001</v>
      </c>
      <c r="F38" s="55">
        <f t="shared" si="3"/>
        <v>3.0895183030817029E-2</v>
      </c>
      <c r="G38" s="2"/>
      <c r="J38" s="133" t="s">
        <v>5</v>
      </c>
      <c r="K38" s="134"/>
      <c r="L38" s="6">
        <f>AA23</f>
        <v>0</v>
      </c>
      <c r="M38" s="38" t="str">
        <f t="shared" si="4"/>
        <v/>
      </c>
      <c r="N38" s="42">
        <f>AC23</f>
        <v>0</v>
      </c>
      <c r="O38" s="42">
        <f>AD23</f>
        <v>0</v>
      </c>
      <c r="P38" s="60" t="str">
        <f t="shared" si="5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8.55" customHeight="1" thickBot="1" x14ac:dyDescent="0.3">
      <c r="A39" s="62" t="s">
        <v>31</v>
      </c>
      <c r="B39" s="46">
        <f t="shared" si="6"/>
        <v>27</v>
      </c>
      <c r="C39" s="38">
        <f t="shared" si="1"/>
        <v>0.75</v>
      </c>
      <c r="D39" s="47">
        <f t="shared" si="7"/>
        <v>453700.39999999997</v>
      </c>
      <c r="E39" s="76">
        <f t="shared" si="7"/>
        <v>548977.48399999994</v>
      </c>
      <c r="F39" s="55">
        <f t="shared" si="3"/>
        <v>0.57727651013568326</v>
      </c>
      <c r="G39" s="2"/>
      <c r="J39" s="129" t="s">
        <v>0</v>
      </c>
      <c r="K39" s="130"/>
      <c r="L39" s="12">
        <f>SUM(L33:L38)</f>
        <v>36</v>
      </c>
      <c r="M39" s="26">
        <f t="shared" ref="M39:P39" si="8">SUM(M33:M38)</f>
        <v>1</v>
      </c>
      <c r="N39" s="39">
        <f t="shared" si="8"/>
        <v>799136.88</v>
      </c>
      <c r="O39" s="40">
        <f t="shared" si="8"/>
        <v>950978.38619999995</v>
      </c>
      <c r="P39" s="61">
        <f t="shared" si="8"/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3.799999999999997" customHeight="1" x14ac:dyDescent="0.25">
      <c r="A40" s="63" t="s">
        <v>36</v>
      </c>
      <c r="B40" s="46">
        <f t="shared" si="6"/>
        <v>0</v>
      </c>
      <c r="C40" s="38" t="str">
        <f t="shared" si="1"/>
        <v/>
      </c>
      <c r="D40" s="47">
        <f t="shared" si="7"/>
        <v>37856.310000000005</v>
      </c>
      <c r="E40" s="48">
        <f t="shared" si="7"/>
        <v>45806.1351</v>
      </c>
      <c r="F40" s="55">
        <f t="shared" si="3"/>
        <v>4.8167377686716979E-2</v>
      </c>
      <c r="G40" s="2"/>
      <c r="H40" s="4"/>
      <c r="I40" s="77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3" customFormat="1" ht="36" customHeight="1" thickBot="1" x14ac:dyDescent="0.3">
      <c r="A41" s="11" t="s">
        <v>0</v>
      </c>
      <c r="B41" s="50">
        <f>SUM(B33:B40)</f>
        <v>36</v>
      </c>
      <c r="C41" s="51">
        <f>SUM(C33:C40)</f>
        <v>1</v>
      </c>
      <c r="D41" s="52">
        <f>SUM(D33:D40)</f>
        <v>799136.88000000012</v>
      </c>
      <c r="E41" s="52">
        <f>SUM(E33:E40)</f>
        <v>950978.38619999995</v>
      </c>
      <c r="F41" s="53">
        <f>SUM(F33:F40)</f>
        <v>1</v>
      </c>
      <c r="G41" s="71"/>
      <c r="H41" s="71"/>
      <c r="I41" s="70"/>
      <c r="J41" s="70"/>
      <c r="K41" s="70"/>
      <c r="L41" s="82"/>
      <c r="M41" s="67"/>
      <c r="N41" s="68"/>
      <c r="O41" s="68"/>
      <c r="P41" s="70"/>
      <c r="Q41" s="70"/>
      <c r="R41" s="82"/>
      <c r="S41" s="68"/>
      <c r="T41" s="68"/>
      <c r="U41" s="68"/>
      <c r="V41" s="70"/>
      <c r="W41" s="70"/>
      <c r="X41" s="82"/>
      <c r="Y41" s="69"/>
      <c r="Z41" s="69"/>
      <c r="AA41" s="69"/>
      <c r="AB41" s="69"/>
      <c r="AC41" s="70"/>
      <c r="AD41" s="70"/>
      <c r="AE41" s="82"/>
    </row>
    <row r="42" spans="1:33" s="73" customFormat="1" ht="18" customHeight="1" x14ac:dyDescent="0.25">
      <c r="A42" s="82"/>
      <c r="B42" s="82"/>
      <c r="C42" s="82"/>
      <c r="D42" s="82"/>
      <c r="E42" s="82"/>
      <c r="F42" s="82"/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8"/>
      <c r="V42" s="70"/>
      <c r="W42" s="70"/>
      <c r="X42" s="82"/>
      <c r="Y42" s="69"/>
      <c r="Z42" s="69"/>
      <c r="AA42" s="69"/>
      <c r="AB42" s="69"/>
      <c r="AC42" s="70"/>
      <c r="AD42" s="70"/>
      <c r="AE42" s="82"/>
    </row>
    <row r="43" spans="1:33" ht="36" customHeight="1" x14ac:dyDescent="0.25">
      <c r="A43" s="2"/>
      <c r="B43" s="4"/>
      <c r="C43" s="2"/>
      <c r="D43" s="2"/>
      <c r="E43" s="2"/>
      <c r="F43" s="2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H100" s="4"/>
      <c r="N100" s="4"/>
    </row>
    <row r="101" spans="1:21" s="2" customFormat="1" x14ac:dyDescent="0.25">
      <c r="B101" s="4"/>
      <c r="H101" s="4"/>
      <c r="N101" s="4"/>
    </row>
    <row r="102" spans="1:21" s="2" customFormat="1" x14ac:dyDescent="0.25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1:21" s="2" customFormat="1" x14ac:dyDescent="0.25">
      <c r="B103" s="4"/>
      <c r="F103" s="3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1:21" s="2" customFormat="1" x14ac:dyDescent="0.25">
      <c r="A104" s="3"/>
      <c r="B104" s="5"/>
      <c r="C104" s="3"/>
      <c r="D104" s="3"/>
      <c r="E104" s="3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mergeCells count="21">
    <mergeCell ref="J39:K39"/>
    <mergeCell ref="J33:K33"/>
    <mergeCell ref="J34:K34"/>
    <mergeCell ref="J35:K35"/>
    <mergeCell ref="J36:K36"/>
    <mergeCell ref="J37:K37"/>
    <mergeCell ref="J38:K38"/>
    <mergeCell ref="A25:P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B4" sqref="B4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75" style="3" customWidth="1"/>
    <col min="4" max="4" width="19.125" style="3" customWidth="1"/>
    <col min="5" max="5" width="18.125" style="3" customWidth="1"/>
    <col min="6" max="6" width="11.5" style="3" customWidth="1"/>
    <col min="7" max="7" width="9.25" style="3" customWidth="1"/>
    <col min="8" max="8" width="10.875" style="5" customWidth="1"/>
    <col min="9" max="9" width="17.25" style="3" customWidth="1"/>
    <col min="10" max="10" width="20" style="3" customWidth="1"/>
    <col min="11" max="11" width="11.5" style="3" customWidth="1"/>
    <col min="12" max="12" width="10" style="3" customWidth="1"/>
    <col min="13" max="13" width="10.75" style="3" customWidth="1"/>
    <col min="14" max="14" width="18.875" style="5" customWidth="1"/>
    <col min="15" max="15" width="19.7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25" style="3" customWidth="1"/>
    <col min="26" max="26" width="9.7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B4" s="4"/>
      <c r="H4" s="4"/>
      <c r="N4" s="4"/>
    </row>
    <row r="5" spans="1:31" s="2" customFormat="1" x14ac:dyDescent="0.25">
      <c r="B5" s="4"/>
      <c r="H5" s="4"/>
      <c r="N5" s="4"/>
    </row>
    <row r="6" spans="1:31" s="2" customFormat="1" ht="18.350000000000001" x14ac:dyDescent="0.25">
      <c r="A6" s="9" t="s">
        <v>13</v>
      </c>
      <c r="B6" s="4"/>
      <c r="H6" s="4"/>
      <c r="N6" s="4"/>
    </row>
    <row r="7" spans="1:31" s="2" customFormat="1" ht="15.65" x14ac:dyDescent="0.25">
      <c r="A7" s="1"/>
      <c r="B7" s="4"/>
      <c r="H7" s="4"/>
      <c r="N7" s="4"/>
    </row>
    <row r="8" spans="1:31" s="2" customFormat="1" ht="16.3" x14ac:dyDescent="0.25">
      <c r="A8" s="7" t="s">
        <v>40</v>
      </c>
      <c r="B8" s="83" t="s">
        <v>41</v>
      </c>
      <c r="C8" s="64"/>
      <c r="D8" s="64"/>
      <c r="E8" s="64"/>
      <c r="F8" s="64"/>
      <c r="G8" s="65"/>
      <c r="H8" s="4"/>
      <c r="J8" s="64"/>
      <c r="K8" s="64"/>
      <c r="L8" s="64"/>
      <c r="N8" s="4"/>
      <c r="P8" s="64"/>
      <c r="Q8" s="64"/>
      <c r="R8" s="64"/>
      <c r="V8" s="64"/>
      <c r="W8" s="64"/>
      <c r="X8" s="64"/>
      <c r="AC8" s="64"/>
      <c r="AD8" s="64"/>
      <c r="AE8" s="64"/>
    </row>
    <row r="9" spans="1:31" s="2" customFormat="1" ht="15.65" x14ac:dyDescent="0.25">
      <c r="A9" s="7" t="s">
        <v>11</v>
      </c>
      <c r="B9" s="84" t="s">
        <v>39</v>
      </c>
      <c r="C9" s="66"/>
      <c r="D9" s="66"/>
      <c r="E9" s="66"/>
      <c r="F9" s="66"/>
      <c r="G9" s="59"/>
      <c r="H9" s="59"/>
      <c r="I9" s="59"/>
      <c r="J9" s="59"/>
      <c r="K9" s="59"/>
      <c r="L9" s="7"/>
      <c r="N9" s="4"/>
      <c r="R9" s="7"/>
      <c r="X9" s="7"/>
      <c r="AE9" s="7"/>
    </row>
    <row r="10" spans="1:31" ht="14.95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6.3" thickBot="1" x14ac:dyDescent="0.3">
      <c r="A11" s="2"/>
      <c r="B11" s="87" t="s">
        <v>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</row>
    <row r="12" spans="1:31" ht="14.95" thickBot="1" x14ac:dyDescent="0.3">
      <c r="A12" s="90" t="s">
        <v>10</v>
      </c>
      <c r="B12" s="92" t="s">
        <v>3</v>
      </c>
      <c r="C12" s="93"/>
      <c r="D12" s="93"/>
      <c r="E12" s="93"/>
      <c r="F12" s="94"/>
      <c r="G12" s="95" t="s">
        <v>1</v>
      </c>
      <c r="H12" s="96"/>
      <c r="I12" s="96"/>
      <c r="J12" s="96"/>
      <c r="K12" s="97"/>
      <c r="L12" s="98" t="s">
        <v>2</v>
      </c>
      <c r="M12" s="99"/>
      <c r="N12" s="99"/>
      <c r="O12" s="99"/>
      <c r="P12" s="99"/>
      <c r="Q12" s="100" t="s">
        <v>42</v>
      </c>
      <c r="R12" s="101"/>
      <c r="S12" s="101"/>
      <c r="T12" s="101"/>
      <c r="U12" s="102"/>
      <c r="V12" s="103" t="s">
        <v>4</v>
      </c>
      <c r="W12" s="104"/>
      <c r="X12" s="104"/>
      <c r="Y12" s="104"/>
      <c r="Z12" s="105"/>
      <c r="AA12" s="106" t="s">
        <v>5</v>
      </c>
      <c r="AB12" s="107"/>
      <c r="AC12" s="107"/>
      <c r="AD12" s="107"/>
      <c r="AE12" s="108"/>
    </row>
    <row r="13" spans="1:31" ht="41.45" thickBot="1" x14ac:dyDescent="0.3">
      <c r="A13" s="91"/>
      <c r="B13" s="19" t="s">
        <v>7</v>
      </c>
      <c r="C13" s="20" t="s">
        <v>8</v>
      </c>
      <c r="D13" s="21" t="s">
        <v>25</v>
      </c>
      <c r="E13" s="22" t="s">
        <v>26</v>
      </c>
      <c r="F13" s="23" t="s">
        <v>14</v>
      </c>
      <c r="G13" s="24" t="s">
        <v>7</v>
      </c>
      <c r="H13" s="20" t="s">
        <v>8</v>
      </c>
      <c r="I13" s="21" t="s">
        <v>25</v>
      </c>
      <c r="J13" s="22" t="s">
        <v>24</v>
      </c>
      <c r="K13" s="23" t="s">
        <v>14</v>
      </c>
      <c r="L13" s="24" t="s">
        <v>7</v>
      </c>
      <c r="M13" s="20" t="s">
        <v>8</v>
      </c>
      <c r="N13" s="21" t="s">
        <v>25</v>
      </c>
      <c r="O13" s="22" t="s">
        <v>22</v>
      </c>
      <c r="P13" s="23" t="s">
        <v>14</v>
      </c>
      <c r="Q13" s="24" t="s">
        <v>7</v>
      </c>
      <c r="R13" s="20" t="s">
        <v>8</v>
      </c>
      <c r="S13" s="21" t="s">
        <v>23</v>
      </c>
      <c r="T13" s="22" t="s">
        <v>24</v>
      </c>
      <c r="U13" s="28" t="s">
        <v>14</v>
      </c>
      <c r="V13" s="19" t="s">
        <v>7</v>
      </c>
      <c r="W13" s="20" t="s">
        <v>8</v>
      </c>
      <c r="X13" s="21" t="s">
        <v>23</v>
      </c>
      <c r="Y13" s="22" t="s">
        <v>24</v>
      </c>
      <c r="Z13" s="23" t="s">
        <v>14</v>
      </c>
      <c r="AA13" s="19" t="s">
        <v>7</v>
      </c>
      <c r="AB13" s="20" t="s">
        <v>8</v>
      </c>
      <c r="AC13" s="21" t="s">
        <v>23</v>
      </c>
      <c r="AD13" s="22" t="s">
        <v>24</v>
      </c>
      <c r="AE13" s="23" t="s">
        <v>14</v>
      </c>
    </row>
    <row r="14" spans="1:31" s="10" customFormat="1" ht="30.1" customHeight="1" x14ac:dyDescent="0.25">
      <c r="A14" s="14" t="s">
        <v>27</v>
      </c>
      <c r="B14" s="29">
        <v>3</v>
      </c>
      <c r="C14" s="54">
        <f t="shared" ref="C14:C22" si="0">IF(B14,B14/$B$23,"")</f>
        <v>0.23076923076923078</v>
      </c>
      <c r="D14" s="32">
        <v>482079.04</v>
      </c>
      <c r="E14" s="33">
        <v>555034.16</v>
      </c>
      <c r="F14" s="55">
        <f t="shared" ref="F14:F22" si="1">IF(E14,E14/$E$23,"")</f>
        <v>0.77383251893054283</v>
      </c>
      <c r="G14" s="29"/>
      <c r="H14" s="54" t="str">
        <f t="shared" ref="H14:H22" si="2">IF(G14,G14/$G$23,"")</f>
        <v/>
      </c>
      <c r="I14" s="32"/>
      <c r="J14" s="33"/>
      <c r="K14" s="55" t="str">
        <f t="shared" ref="K14:K22" si="3">IF(J14,J14/$J$23,"")</f>
        <v/>
      </c>
      <c r="L14" s="29"/>
      <c r="M14" s="54" t="str">
        <f t="shared" ref="M14:M22" si="4">IF(L14,L14/$L$23,"")</f>
        <v/>
      </c>
      <c r="N14" s="32"/>
      <c r="O14" s="33"/>
      <c r="P14" s="55" t="str">
        <f t="shared" ref="P14:P22" si="5">IF(O14,O14/$O$23,"")</f>
        <v/>
      </c>
      <c r="Q14" s="29"/>
      <c r="R14" s="54" t="str">
        <f t="shared" ref="R14:R22" si="6">IF(Q14,Q14/$Q$23,"")</f>
        <v/>
      </c>
      <c r="S14" s="32"/>
      <c r="T14" s="33"/>
      <c r="U14" s="55" t="str">
        <f t="shared" ref="U14:U22" si="7">IF(T14,T14/$T$23,"")</f>
        <v/>
      </c>
      <c r="V14" s="29"/>
      <c r="W14" s="54" t="str">
        <f t="shared" ref="W14:W22" si="8">IF(V14,V14/$V$23,"")</f>
        <v/>
      </c>
      <c r="X14" s="32"/>
      <c r="Y14" s="33"/>
      <c r="Z14" s="55" t="str">
        <f t="shared" ref="Z14:Z22" si="9">IF(Y14,Y14/$Y$23,"")</f>
        <v/>
      </c>
      <c r="AA14" s="29">
        <v>0</v>
      </c>
      <c r="AB14" s="54" t="str">
        <f t="shared" ref="AB14:AB22" si="10">IF(AA14,AA14/$AA$23,"")</f>
        <v/>
      </c>
      <c r="AC14" s="32">
        <f>+AD14/1.21</f>
        <v>1010.5537190082645</v>
      </c>
      <c r="AD14" s="33">
        <v>1222.77</v>
      </c>
      <c r="AE14" s="55">
        <f t="shared" ref="AE14:AE22" si="11">IF(AD14,AD14/$AD$23,"")</f>
        <v>1</v>
      </c>
    </row>
    <row r="15" spans="1:31" s="10" customFormat="1" ht="30.1" customHeight="1" x14ac:dyDescent="0.25">
      <c r="A15" s="15" t="s">
        <v>20</v>
      </c>
      <c r="B15" s="30"/>
      <c r="C15" s="54" t="str">
        <f t="shared" si="0"/>
        <v/>
      </c>
      <c r="D15" s="34"/>
      <c r="E15" s="35"/>
      <c r="F15" s="55" t="str">
        <f t="shared" si="1"/>
        <v/>
      </c>
      <c r="G15" s="30"/>
      <c r="H15" s="54" t="str">
        <f t="shared" si="2"/>
        <v/>
      </c>
      <c r="I15" s="34"/>
      <c r="J15" s="35"/>
      <c r="K15" s="55" t="str">
        <f t="shared" si="3"/>
        <v/>
      </c>
      <c r="L15" s="30"/>
      <c r="M15" s="54" t="str">
        <f t="shared" si="4"/>
        <v/>
      </c>
      <c r="N15" s="34"/>
      <c r="O15" s="35"/>
      <c r="P15" s="55" t="str">
        <f t="shared" si="5"/>
        <v/>
      </c>
      <c r="Q15" s="30"/>
      <c r="R15" s="54" t="str">
        <f t="shared" si="6"/>
        <v/>
      </c>
      <c r="S15" s="34"/>
      <c r="T15" s="35"/>
      <c r="U15" s="55" t="str">
        <f t="shared" si="7"/>
        <v/>
      </c>
      <c r="V15" s="30"/>
      <c r="W15" s="54" t="str">
        <f t="shared" si="8"/>
        <v/>
      </c>
      <c r="X15" s="34"/>
      <c r="Y15" s="35"/>
      <c r="Z15" s="55" t="str">
        <f t="shared" si="9"/>
        <v/>
      </c>
      <c r="AA15" s="30"/>
      <c r="AB15" s="54" t="str">
        <f t="shared" si="10"/>
        <v/>
      </c>
      <c r="AC15" s="34"/>
      <c r="AD15" s="35"/>
      <c r="AE15" s="55" t="str">
        <f t="shared" si="11"/>
        <v/>
      </c>
    </row>
    <row r="16" spans="1:31" s="10" customFormat="1" ht="30.1" customHeight="1" x14ac:dyDescent="0.25">
      <c r="A16" s="15" t="s">
        <v>21</v>
      </c>
      <c r="B16" s="30"/>
      <c r="C16" s="54" t="str">
        <f t="shared" si="0"/>
        <v/>
      </c>
      <c r="D16" s="34"/>
      <c r="E16" s="35"/>
      <c r="F16" s="55" t="str">
        <f t="shared" si="1"/>
        <v/>
      </c>
      <c r="G16" s="30"/>
      <c r="H16" s="54" t="str">
        <f t="shared" si="2"/>
        <v/>
      </c>
      <c r="I16" s="34"/>
      <c r="J16" s="35"/>
      <c r="K16" s="55" t="str">
        <f t="shared" si="3"/>
        <v/>
      </c>
      <c r="L16" s="30"/>
      <c r="M16" s="54" t="str">
        <f t="shared" si="4"/>
        <v/>
      </c>
      <c r="N16" s="34"/>
      <c r="O16" s="35"/>
      <c r="P16" s="55" t="str">
        <f t="shared" si="5"/>
        <v/>
      </c>
      <c r="Q16" s="30"/>
      <c r="R16" s="54" t="str">
        <f t="shared" si="6"/>
        <v/>
      </c>
      <c r="S16" s="34"/>
      <c r="T16" s="35"/>
      <c r="U16" s="55" t="str">
        <f t="shared" si="7"/>
        <v/>
      </c>
      <c r="V16" s="30"/>
      <c r="W16" s="54" t="str">
        <f t="shared" si="8"/>
        <v/>
      </c>
      <c r="X16" s="34"/>
      <c r="Y16" s="35"/>
      <c r="Z16" s="55" t="str">
        <f t="shared" si="9"/>
        <v/>
      </c>
      <c r="AA16" s="30"/>
      <c r="AB16" s="54" t="str">
        <f t="shared" si="10"/>
        <v/>
      </c>
      <c r="AC16" s="34"/>
      <c r="AD16" s="35"/>
      <c r="AE16" s="55" t="str">
        <f t="shared" si="11"/>
        <v/>
      </c>
    </row>
    <row r="17" spans="1:31" s="10" customFormat="1" ht="30.1" customHeight="1" x14ac:dyDescent="0.25">
      <c r="A17" s="15" t="s">
        <v>28</v>
      </c>
      <c r="B17" s="30"/>
      <c r="C17" s="54" t="str">
        <f t="shared" si="0"/>
        <v/>
      </c>
      <c r="D17" s="34"/>
      <c r="E17" s="35"/>
      <c r="F17" s="55" t="str">
        <f t="shared" si="1"/>
        <v/>
      </c>
      <c r="G17" s="30"/>
      <c r="H17" s="54" t="str">
        <f t="shared" si="2"/>
        <v/>
      </c>
      <c r="I17" s="34"/>
      <c r="J17" s="35"/>
      <c r="K17" s="55" t="str">
        <f t="shared" si="3"/>
        <v/>
      </c>
      <c r="L17" s="30"/>
      <c r="M17" s="54" t="str">
        <f t="shared" si="4"/>
        <v/>
      </c>
      <c r="N17" s="34"/>
      <c r="O17" s="35"/>
      <c r="P17" s="55" t="str">
        <f t="shared" si="5"/>
        <v/>
      </c>
      <c r="Q17" s="30"/>
      <c r="R17" s="54" t="str">
        <f t="shared" si="6"/>
        <v/>
      </c>
      <c r="S17" s="34"/>
      <c r="T17" s="35"/>
      <c r="U17" s="55" t="str">
        <f t="shared" si="7"/>
        <v/>
      </c>
      <c r="V17" s="30"/>
      <c r="W17" s="54" t="str">
        <f t="shared" si="8"/>
        <v/>
      </c>
      <c r="X17" s="34"/>
      <c r="Y17" s="35"/>
      <c r="Z17" s="55" t="str">
        <f t="shared" si="9"/>
        <v/>
      </c>
      <c r="AA17" s="30"/>
      <c r="AB17" s="54" t="str">
        <f t="shared" si="10"/>
        <v/>
      </c>
      <c r="AC17" s="34"/>
      <c r="AD17" s="35"/>
      <c r="AE17" s="55" t="str">
        <f t="shared" si="11"/>
        <v/>
      </c>
    </row>
    <row r="18" spans="1:31" s="10" customFormat="1" ht="30.1" customHeight="1" x14ac:dyDescent="0.25">
      <c r="A18" s="15" t="s">
        <v>29</v>
      </c>
      <c r="B18" s="31"/>
      <c r="C18" s="54" t="str">
        <f t="shared" si="0"/>
        <v/>
      </c>
      <c r="D18" s="34"/>
      <c r="E18" s="35"/>
      <c r="F18" s="55" t="str">
        <f t="shared" si="1"/>
        <v/>
      </c>
      <c r="G18" s="31"/>
      <c r="H18" s="54" t="str">
        <f t="shared" si="2"/>
        <v/>
      </c>
      <c r="I18" s="34"/>
      <c r="J18" s="35"/>
      <c r="K18" s="55" t="str">
        <f t="shared" si="3"/>
        <v/>
      </c>
      <c r="L18" s="31"/>
      <c r="M18" s="54" t="str">
        <f t="shared" si="4"/>
        <v/>
      </c>
      <c r="N18" s="34"/>
      <c r="O18" s="35"/>
      <c r="P18" s="55" t="str">
        <f t="shared" si="5"/>
        <v/>
      </c>
      <c r="Q18" s="31"/>
      <c r="R18" s="54" t="str">
        <f t="shared" si="6"/>
        <v/>
      </c>
      <c r="S18" s="34"/>
      <c r="T18" s="35"/>
      <c r="U18" s="55" t="str">
        <f t="shared" si="7"/>
        <v/>
      </c>
      <c r="V18" s="31"/>
      <c r="W18" s="54" t="str">
        <f t="shared" si="8"/>
        <v/>
      </c>
      <c r="X18" s="34"/>
      <c r="Y18" s="35"/>
      <c r="Z18" s="55" t="str">
        <f t="shared" si="9"/>
        <v/>
      </c>
      <c r="AA18" s="31"/>
      <c r="AB18" s="54" t="str">
        <f t="shared" si="10"/>
        <v/>
      </c>
      <c r="AC18" s="34"/>
      <c r="AD18" s="35"/>
      <c r="AE18" s="55" t="str">
        <f t="shared" si="11"/>
        <v/>
      </c>
    </row>
    <row r="19" spans="1:31" s="10" customFormat="1" ht="30.1" customHeight="1" x14ac:dyDescent="0.25">
      <c r="A19" s="16" t="s">
        <v>43</v>
      </c>
      <c r="B19" s="31"/>
      <c r="C19" s="54" t="str">
        <f t="shared" si="0"/>
        <v/>
      </c>
      <c r="D19" s="34"/>
      <c r="E19" s="35"/>
      <c r="F19" s="55" t="str">
        <f t="shared" si="1"/>
        <v/>
      </c>
      <c r="G19" s="31"/>
      <c r="H19" s="54" t="str">
        <f t="shared" si="2"/>
        <v/>
      </c>
      <c r="I19" s="34"/>
      <c r="J19" s="35"/>
      <c r="K19" s="55" t="str">
        <f t="shared" si="3"/>
        <v/>
      </c>
      <c r="L19" s="31"/>
      <c r="M19" s="54" t="str">
        <f t="shared" si="4"/>
        <v/>
      </c>
      <c r="N19" s="34"/>
      <c r="O19" s="35"/>
      <c r="P19" s="55" t="str">
        <f t="shared" si="5"/>
        <v/>
      </c>
      <c r="Q19" s="31"/>
      <c r="R19" s="54" t="str">
        <f t="shared" si="6"/>
        <v/>
      </c>
      <c r="S19" s="34"/>
      <c r="T19" s="35"/>
      <c r="U19" s="55" t="str">
        <f t="shared" si="7"/>
        <v/>
      </c>
      <c r="V19" s="31"/>
      <c r="W19" s="54" t="str">
        <f t="shared" si="8"/>
        <v/>
      </c>
      <c r="X19" s="34"/>
      <c r="Y19" s="35"/>
      <c r="Z19" s="55" t="str">
        <f t="shared" si="9"/>
        <v/>
      </c>
      <c r="AA19" s="31"/>
      <c r="AB19" s="54" t="str">
        <f t="shared" si="10"/>
        <v/>
      </c>
      <c r="AC19" s="34"/>
      <c r="AD19" s="35"/>
      <c r="AE19" s="55" t="str">
        <f t="shared" si="11"/>
        <v/>
      </c>
    </row>
    <row r="20" spans="1:31" s="10" customFormat="1" ht="30.1" customHeight="1" x14ac:dyDescent="0.25">
      <c r="A20" s="16" t="s">
        <v>30</v>
      </c>
      <c r="B20" s="30"/>
      <c r="C20" s="54" t="str">
        <f t="shared" si="0"/>
        <v/>
      </c>
      <c r="D20" s="34"/>
      <c r="E20" s="35"/>
      <c r="F20" s="55" t="str">
        <f t="shared" si="1"/>
        <v/>
      </c>
      <c r="G20" s="30">
        <v>1</v>
      </c>
      <c r="H20" s="54">
        <f t="shared" si="2"/>
        <v>0.05</v>
      </c>
      <c r="I20" s="34">
        <f>+J20/1.21</f>
        <v>6547.1074380165292</v>
      </c>
      <c r="J20" s="35">
        <v>7922</v>
      </c>
      <c r="K20" s="55">
        <f t="shared" si="3"/>
        <v>4.2978071092955893E-2</v>
      </c>
      <c r="L20" s="30"/>
      <c r="M20" s="54" t="str">
        <f t="shared" si="4"/>
        <v/>
      </c>
      <c r="N20" s="34"/>
      <c r="O20" s="35"/>
      <c r="P20" s="55" t="str">
        <f t="shared" si="5"/>
        <v/>
      </c>
      <c r="Q20" s="30"/>
      <c r="R20" s="54" t="str">
        <f t="shared" si="6"/>
        <v/>
      </c>
      <c r="S20" s="34"/>
      <c r="T20" s="35"/>
      <c r="U20" s="55" t="str">
        <f t="shared" si="7"/>
        <v/>
      </c>
      <c r="V20" s="30"/>
      <c r="W20" s="54" t="str">
        <f t="shared" si="8"/>
        <v/>
      </c>
      <c r="X20" s="34"/>
      <c r="Y20" s="35"/>
      <c r="Z20" s="55" t="str">
        <f t="shared" si="9"/>
        <v/>
      </c>
      <c r="AA20" s="30"/>
      <c r="AB20" s="54" t="str">
        <f t="shared" si="10"/>
        <v/>
      </c>
      <c r="AC20" s="34"/>
      <c r="AD20" s="35"/>
      <c r="AE20" s="55" t="str">
        <f t="shared" si="11"/>
        <v/>
      </c>
    </row>
    <row r="21" spans="1:31" s="10" customFormat="1" ht="30.1" customHeight="1" x14ac:dyDescent="0.25">
      <c r="A21" s="62" t="s">
        <v>31</v>
      </c>
      <c r="B21" s="30">
        <v>10</v>
      </c>
      <c r="C21" s="54">
        <f t="shared" si="0"/>
        <v>0.76923076923076927</v>
      </c>
      <c r="D21" s="34">
        <f>+E21/1.21</f>
        <v>123213.65289256198</v>
      </c>
      <c r="E21" s="35">
        <v>149088.51999999999</v>
      </c>
      <c r="F21" s="55">
        <f t="shared" si="1"/>
        <v>0.20786026030402632</v>
      </c>
      <c r="G21" s="30">
        <v>19</v>
      </c>
      <c r="H21" s="54">
        <f t="shared" si="2"/>
        <v>0.95</v>
      </c>
      <c r="I21" s="34">
        <f>+J21/1.21</f>
        <v>54653.280991735541</v>
      </c>
      <c r="J21" s="35">
        <v>66130.47</v>
      </c>
      <c r="K21" s="55">
        <f t="shared" si="3"/>
        <v>0.35876799306621898</v>
      </c>
      <c r="L21" s="30"/>
      <c r="M21" s="54" t="str">
        <f t="shared" si="4"/>
        <v/>
      </c>
      <c r="N21" s="34"/>
      <c r="O21" s="35"/>
      <c r="P21" s="55" t="str">
        <f t="shared" si="5"/>
        <v/>
      </c>
      <c r="Q21" s="30"/>
      <c r="R21" s="54" t="str">
        <f t="shared" si="6"/>
        <v/>
      </c>
      <c r="S21" s="34"/>
      <c r="T21" s="35"/>
      <c r="U21" s="55" t="str">
        <f t="shared" si="7"/>
        <v/>
      </c>
      <c r="V21" s="30"/>
      <c r="W21" s="54" t="str">
        <f t="shared" si="8"/>
        <v/>
      </c>
      <c r="X21" s="34"/>
      <c r="Y21" s="35"/>
      <c r="Z21" s="55" t="str">
        <f t="shared" si="9"/>
        <v/>
      </c>
      <c r="AA21" s="30"/>
      <c r="AB21" s="54" t="str">
        <f t="shared" si="10"/>
        <v/>
      </c>
      <c r="AC21" s="34"/>
      <c r="AD21" s="35"/>
      <c r="AE21" s="55" t="str">
        <f t="shared" si="11"/>
        <v/>
      </c>
    </row>
    <row r="22" spans="1:31" s="10" customFormat="1" ht="30.1" customHeight="1" x14ac:dyDescent="0.25">
      <c r="A22" s="63" t="s">
        <v>44</v>
      </c>
      <c r="B22" s="30"/>
      <c r="C22" s="54" t="str">
        <f t="shared" si="0"/>
        <v/>
      </c>
      <c r="D22" s="34">
        <f>+E22/1.21</f>
        <v>10852</v>
      </c>
      <c r="E22" s="35">
        <v>13130.92</v>
      </c>
      <c r="F22" s="55">
        <f t="shared" si="1"/>
        <v>1.8307220765430801E-2</v>
      </c>
      <c r="G22" s="30"/>
      <c r="H22" s="54" t="str">
        <f t="shared" si="2"/>
        <v/>
      </c>
      <c r="I22" s="34">
        <f>+J22/1.21</f>
        <v>91135.611570247929</v>
      </c>
      <c r="J22" s="35">
        <v>110274.09</v>
      </c>
      <c r="K22" s="55">
        <f t="shared" si="3"/>
        <v>0.59825393584082509</v>
      </c>
      <c r="L22" s="30"/>
      <c r="M22" s="54" t="str">
        <f t="shared" si="4"/>
        <v/>
      </c>
      <c r="N22" s="34">
        <f>+O22/0.121</f>
        <v>11064.297520661157</v>
      </c>
      <c r="O22" s="35">
        <v>1338.78</v>
      </c>
      <c r="P22" s="55">
        <f t="shared" si="5"/>
        <v>1</v>
      </c>
      <c r="Q22" s="30"/>
      <c r="R22" s="54" t="str">
        <f t="shared" si="6"/>
        <v/>
      </c>
      <c r="S22" s="34"/>
      <c r="T22" s="35"/>
      <c r="U22" s="55" t="str">
        <f t="shared" si="7"/>
        <v/>
      </c>
      <c r="V22" s="30"/>
      <c r="W22" s="54" t="str">
        <f t="shared" si="8"/>
        <v/>
      </c>
      <c r="X22" s="34"/>
      <c r="Y22" s="35"/>
      <c r="Z22" s="55" t="str">
        <f t="shared" si="9"/>
        <v/>
      </c>
      <c r="AA22" s="30"/>
      <c r="AB22" s="54" t="str">
        <f t="shared" si="10"/>
        <v/>
      </c>
      <c r="AC22" s="34"/>
      <c r="AD22" s="35"/>
      <c r="AE22" s="55" t="str">
        <f t="shared" si="11"/>
        <v/>
      </c>
    </row>
    <row r="23" spans="1:31" ht="14.95" thickBot="1" x14ac:dyDescent="0.3">
      <c r="A23" s="17" t="s">
        <v>0</v>
      </c>
      <c r="B23" s="25">
        <f t="shared" ref="B23:AE23" si="12">SUM(B14:B22)</f>
        <v>13</v>
      </c>
      <c r="C23" s="26">
        <f t="shared" si="12"/>
        <v>1</v>
      </c>
      <c r="D23" s="36">
        <f t="shared" si="12"/>
        <v>616144.6928925619</v>
      </c>
      <c r="E23" s="36">
        <f t="shared" si="12"/>
        <v>717253.60000000009</v>
      </c>
      <c r="F23" s="27">
        <f t="shared" si="12"/>
        <v>0.99999999999999989</v>
      </c>
      <c r="G23" s="25">
        <f t="shared" si="12"/>
        <v>20</v>
      </c>
      <c r="H23" s="26">
        <f t="shared" si="12"/>
        <v>1</v>
      </c>
      <c r="I23" s="36">
        <f t="shared" si="12"/>
        <v>152336</v>
      </c>
      <c r="J23" s="36">
        <f t="shared" si="12"/>
        <v>184326.56</v>
      </c>
      <c r="K23" s="27">
        <f t="shared" si="12"/>
        <v>1</v>
      </c>
      <c r="L23" s="25">
        <f>SUM(L14:L22)</f>
        <v>0</v>
      </c>
      <c r="M23" s="26">
        <f t="shared" si="12"/>
        <v>0</v>
      </c>
      <c r="N23" s="36">
        <f t="shared" si="12"/>
        <v>11064.297520661157</v>
      </c>
      <c r="O23" s="36">
        <f t="shared" si="12"/>
        <v>1338.78</v>
      </c>
      <c r="P23" s="27">
        <f t="shared" si="12"/>
        <v>1</v>
      </c>
      <c r="Q23" s="25">
        <f t="shared" si="12"/>
        <v>0</v>
      </c>
      <c r="R23" s="26">
        <f t="shared" si="12"/>
        <v>0</v>
      </c>
      <c r="S23" s="36">
        <f t="shared" si="12"/>
        <v>0</v>
      </c>
      <c r="T23" s="36">
        <f t="shared" si="12"/>
        <v>0</v>
      </c>
      <c r="U23" s="27">
        <f t="shared" si="12"/>
        <v>0</v>
      </c>
      <c r="V23" s="25">
        <f t="shared" si="12"/>
        <v>0</v>
      </c>
      <c r="W23" s="26">
        <f t="shared" si="12"/>
        <v>0</v>
      </c>
      <c r="X23" s="36">
        <f t="shared" si="12"/>
        <v>0</v>
      </c>
      <c r="Y23" s="36">
        <f t="shared" si="12"/>
        <v>0</v>
      </c>
      <c r="Z23" s="27">
        <f t="shared" si="12"/>
        <v>0</v>
      </c>
      <c r="AA23" s="25">
        <f t="shared" si="12"/>
        <v>0</v>
      </c>
      <c r="AB23" s="26">
        <f t="shared" si="12"/>
        <v>0</v>
      </c>
      <c r="AC23" s="36">
        <f t="shared" si="12"/>
        <v>1010.5537190082645</v>
      </c>
      <c r="AD23" s="36">
        <f t="shared" si="12"/>
        <v>1222.77</v>
      </c>
      <c r="AE23" s="27">
        <f t="shared" si="12"/>
        <v>1</v>
      </c>
    </row>
    <row r="24" spans="1:31" s="2" customFormat="1" x14ac:dyDescent="0.25">
      <c r="B24" s="4"/>
      <c r="H24" s="4"/>
      <c r="N24" s="4"/>
    </row>
    <row r="25" spans="1:31" s="69" customFormat="1" x14ac:dyDescent="0.25">
      <c r="A25" s="109" t="s">
        <v>45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68"/>
      <c r="S25" s="68"/>
      <c r="T25" s="68"/>
      <c r="U25" s="68"/>
      <c r="V25" s="13"/>
      <c r="W25" s="13"/>
      <c r="X25" s="13"/>
      <c r="AC25" s="13"/>
      <c r="AD25" s="13"/>
      <c r="AE25" s="13"/>
    </row>
    <row r="26" spans="1:31" s="69" customFormat="1" x14ac:dyDescent="0.25">
      <c r="A26" s="110" t="s">
        <v>46</v>
      </c>
      <c r="B26" s="110"/>
      <c r="C26" s="110"/>
      <c r="D26" s="110"/>
      <c r="E26" s="110"/>
      <c r="F26" s="110"/>
      <c r="G26" s="110"/>
      <c r="H26" s="110"/>
      <c r="I26" s="70"/>
      <c r="J26" s="70"/>
      <c r="K26" s="70"/>
      <c r="L26" s="81"/>
      <c r="M26" s="67"/>
      <c r="N26" s="68"/>
      <c r="O26" s="68"/>
      <c r="P26" s="70"/>
      <c r="Q26" s="70"/>
      <c r="R26" s="81"/>
      <c r="S26" s="68"/>
      <c r="T26" s="68"/>
      <c r="U26" s="68"/>
      <c r="V26" s="13"/>
      <c r="W26" s="13"/>
      <c r="X26" s="13"/>
      <c r="AC26" s="13"/>
      <c r="AD26" s="13"/>
      <c r="AE26" s="13"/>
    </row>
    <row r="27" spans="1:31" s="72" customFormat="1" x14ac:dyDescent="0.25">
      <c r="A27" s="81"/>
      <c r="B27" s="81"/>
      <c r="C27" s="81"/>
      <c r="D27" s="81"/>
      <c r="E27" s="81"/>
      <c r="F27" s="81"/>
      <c r="G27" s="71"/>
      <c r="H27" s="71"/>
      <c r="I27" s="70"/>
      <c r="J27" s="70"/>
      <c r="K27" s="70"/>
      <c r="L27" s="81"/>
      <c r="M27" s="67"/>
      <c r="N27" s="68"/>
      <c r="O27" s="68"/>
      <c r="P27" s="70"/>
      <c r="Q27" s="70"/>
      <c r="R27" s="81"/>
      <c r="S27" s="68"/>
      <c r="T27" s="68"/>
      <c r="U27" s="68"/>
      <c r="V27" s="13"/>
      <c r="W27" s="13"/>
      <c r="X27" s="13"/>
      <c r="Y27" s="69"/>
      <c r="Z27" s="69"/>
      <c r="AA27" s="69"/>
      <c r="AB27" s="69"/>
      <c r="AC27" s="13"/>
      <c r="AD27" s="13"/>
      <c r="AE27" s="13"/>
    </row>
    <row r="28" spans="1:31" s="73" customFormat="1" x14ac:dyDescent="0.25">
      <c r="A28" s="81"/>
      <c r="B28" s="81"/>
      <c r="C28" s="81"/>
      <c r="D28" s="81"/>
      <c r="E28" s="81"/>
      <c r="F28" s="81"/>
      <c r="G28" s="71"/>
      <c r="H28" s="71"/>
      <c r="I28" s="70"/>
      <c r="J28" s="70"/>
      <c r="K28" s="70"/>
      <c r="L28" s="81"/>
      <c r="M28" s="67"/>
      <c r="N28" s="68"/>
      <c r="O28" s="68"/>
      <c r="P28" s="70"/>
      <c r="Q28" s="70"/>
      <c r="R28" s="81"/>
      <c r="S28" s="68"/>
      <c r="T28" s="68"/>
      <c r="U28" s="68"/>
      <c r="V28" s="68"/>
      <c r="W28" s="68"/>
      <c r="X28" s="68"/>
      <c r="Y28" s="69"/>
      <c r="Z28" s="69"/>
      <c r="AA28" s="69"/>
      <c r="AB28" s="69"/>
      <c r="AC28" s="68"/>
      <c r="AD28" s="68"/>
      <c r="AE28" s="68"/>
    </row>
    <row r="29" spans="1:31" s="73" customFormat="1" ht="14.95" thickBot="1" x14ac:dyDescent="0.3">
      <c r="A29" s="81"/>
      <c r="B29" s="81"/>
      <c r="C29" s="81"/>
      <c r="D29" s="81"/>
      <c r="E29" s="81"/>
      <c r="F29" s="81"/>
      <c r="G29" s="71"/>
      <c r="H29" s="71"/>
      <c r="I29" s="70"/>
      <c r="J29" s="70"/>
      <c r="K29" s="70"/>
      <c r="L29" s="81"/>
      <c r="M29" s="67"/>
      <c r="N29" s="68"/>
      <c r="O29" s="68"/>
      <c r="P29" s="70"/>
      <c r="Q29" s="70"/>
      <c r="R29" s="81"/>
      <c r="S29" s="68"/>
      <c r="T29" s="68"/>
      <c r="U29" s="68"/>
      <c r="V29" s="70"/>
      <c r="W29" s="70"/>
      <c r="X29" s="81"/>
      <c r="Y29" s="69"/>
      <c r="Z29" s="69"/>
      <c r="AA29" s="69"/>
      <c r="AB29" s="69"/>
      <c r="AC29" s="70"/>
      <c r="AD29" s="70"/>
      <c r="AE29" s="81"/>
    </row>
    <row r="30" spans="1:31" s="74" customFormat="1" x14ac:dyDescent="0.25">
      <c r="A30" s="111" t="s">
        <v>10</v>
      </c>
      <c r="B30" s="114" t="s">
        <v>19</v>
      </c>
      <c r="C30" s="115"/>
      <c r="D30" s="115"/>
      <c r="E30" s="115"/>
      <c r="F30" s="116"/>
      <c r="G30" s="2"/>
      <c r="J30" s="120" t="s">
        <v>17</v>
      </c>
      <c r="K30" s="121"/>
      <c r="L30" s="114" t="s">
        <v>18</v>
      </c>
      <c r="M30" s="115"/>
      <c r="N30" s="115"/>
      <c r="O30" s="115"/>
      <c r="P30" s="116"/>
      <c r="Q30" s="70"/>
      <c r="R30" s="81"/>
      <c r="S30" s="68"/>
      <c r="T30" s="68"/>
      <c r="U30" s="68"/>
      <c r="V30" s="70"/>
      <c r="W30" s="70"/>
      <c r="X30" s="81"/>
      <c r="AC30" s="70"/>
      <c r="AD30" s="70"/>
      <c r="AE30" s="81"/>
    </row>
    <row r="31" spans="1:31" s="74" customFormat="1" ht="14.95" thickBot="1" x14ac:dyDescent="0.3">
      <c r="A31" s="112"/>
      <c r="B31" s="117"/>
      <c r="C31" s="118"/>
      <c r="D31" s="118"/>
      <c r="E31" s="118"/>
      <c r="F31" s="119"/>
      <c r="G31" s="2"/>
      <c r="J31" s="122"/>
      <c r="K31" s="123"/>
      <c r="L31" s="126"/>
      <c r="M31" s="127"/>
      <c r="N31" s="127"/>
      <c r="O31" s="127"/>
      <c r="P31" s="128"/>
      <c r="Q31" s="70"/>
      <c r="R31" s="81"/>
      <c r="S31" s="68"/>
      <c r="T31" s="68"/>
      <c r="U31" s="68"/>
      <c r="V31" s="70"/>
      <c r="W31" s="70"/>
      <c r="X31" s="81"/>
      <c r="AC31" s="70"/>
      <c r="AD31" s="70"/>
      <c r="AE31" s="81"/>
    </row>
    <row r="32" spans="1:31" s="2" customFormat="1" ht="55.05" thickBot="1" x14ac:dyDescent="0.3">
      <c r="A32" s="113"/>
      <c r="B32" s="37" t="s">
        <v>16</v>
      </c>
      <c r="C32" s="20" t="s">
        <v>8</v>
      </c>
      <c r="D32" s="21" t="s">
        <v>34</v>
      </c>
      <c r="E32" s="22" t="s">
        <v>35</v>
      </c>
      <c r="F32" s="58" t="s">
        <v>9</v>
      </c>
      <c r="J32" s="124"/>
      <c r="K32" s="125"/>
      <c r="L32" s="37" t="s">
        <v>16</v>
      </c>
      <c r="M32" s="20" t="s">
        <v>8</v>
      </c>
      <c r="N32" s="21" t="s">
        <v>34</v>
      </c>
      <c r="O32" s="22" t="s">
        <v>35</v>
      </c>
      <c r="P32" s="58" t="s">
        <v>9</v>
      </c>
    </row>
    <row r="33" spans="1:33" s="2" customFormat="1" ht="30.1" customHeight="1" x14ac:dyDescent="0.25">
      <c r="A33" s="14" t="s">
        <v>27</v>
      </c>
      <c r="B33" s="43">
        <f t="shared" ref="B33:B41" si="13">B14+G14+L14+Q14+V14+AA14</f>
        <v>3</v>
      </c>
      <c r="C33" s="38">
        <f t="shared" ref="C33:C41" si="14">IF(B33,B33/$B$42,"")</f>
        <v>9.0909090909090912E-2</v>
      </c>
      <c r="D33" s="44">
        <f t="shared" ref="D33:E38" si="15">D14+I14+N14+S14+X14+AC14</f>
        <v>483089.59371900826</v>
      </c>
      <c r="E33" s="45">
        <f t="shared" si="15"/>
        <v>556256.93000000005</v>
      </c>
      <c r="F33" s="55">
        <f t="shared" ref="F33:F41" si="16">IF(E33,E33/$E$42,"")</f>
        <v>0.61523201932582006</v>
      </c>
      <c r="J33" s="131" t="s">
        <v>3</v>
      </c>
      <c r="K33" s="132"/>
      <c r="L33" s="18">
        <f>B23</f>
        <v>13</v>
      </c>
      <c r="M33" s="38">
        <f>IF(L33,L33/$L$39,"")</f>
        <v>0.39393939393939392</v>
      </c>
      <c r="N33" s="41">
        <f>D23</f>
        <v>616144.6928925619</v>
      </c>
      <c r="O33" s="41">
        <f>E23</f>
        <v>717253.60000000009</v>
      </c>
      <c r="P33" s="60">
        <f>IF(O33,O33/$O$39,"")</f>
        <v>0.79329776744842351</v>
      </c>
    </row>
    <row r="34" spans="1:33" s="2" customFormat="1" ht="30.1" customHeight="1" x14ac:dyDescent="0.25">
      <c r="A34" s="15" t="s">
        <v>20</v>
      </c>
      <c r="B34" s="46">
        <f t="shared" si="13"/>
        <v>0</v>
      </c>
      <c r="C34" s="38" t="str">
        <f t="shared" si="14"/>
        <v/>
      </c>
      <c r="D34" s="47">
        <f t="shared" si="15"/>
        <v>0</v>
      </c>
      <c r="E34" s="48">
        <f t="shared" si="15"/>
        <v>0</v>
      </c>
      <c r="F34" s="55" t="str">
        <f t="shared" si="16"/>
        <v/>
      </c>
      <c r="J34" s="133" t="s">
        <v>1</v>
      </c>
      <c r="K34" s="134"/>
      <c r="L34" s="6">
        <f>G23</f>
        <v>20</v>
      </c>
      <c r="M34" s="38">
        <f t="shared" ref="M34:M38" si="17">IF(L34,L34/$L$39,"")</f>
        <v>0.60606060606060608</v>
      </c>
      <c r="N34" s="42">
        <f>I23</f>
        <v>152336</v>
      </c>
      <c r="O34" s="42">
        <f>J23</f>
        <v>184326.56</v>
      </c>
      <c r="P34" s="60">
        <f t="shared" ref="P34:P38" si="18">IF(O34,O34/$O$39,"")</f>
        <v>0.20386910366075242</v>
      </c>
    </row>
    <row r="35" spans="1:33" ht="30.1" customHeight="1" x14ac:dyDescent="0.25">
      <c r="A35" s="15" t="s">
        <v>21</v>
      </c>
      <c r="B35" s="46">
        <f t="shared" si="13"/>
        <v>0</v>
      </c>
      <c r="C35" s="38" t="str">
        <f t="shared" si="14"/>
        <v/>
      </c>
      <c r="D35" s="47">
        <f t="shared" si="15"/>
        <v>0</v>
      </c>
      <c r="E35" s="48">
        <f t="shared" si="15"/>
        <v>0</v>
      </c>
      <c r="F35" s="55" t="str">
        <f t="shared" si="16"/>
        <v/>
      </c>
      <c r="G35" s="2"/>
      <c r="J35" s="133" t="s">
        <v>2</v>
      </c>
      <c r="K35" s="134"/>
      <c r="L35" s="6">
        <f>L23</f>
        <v>0</v>
      </c>
      <c r="M35" s="38" t="str">
        <f t="shared" si="17"/>
        <v/>
      </c>
      <c r="N35" s="42">
        <f>N23</f>
        <v>11064.297520661157</v>
      </c>
      <c r="O35" s="42">
        <f>O23</f>
        <v>1338.78</v>
      </c>
      <c r="P35" s="60">
        <f t="shared" si="18"/>
        <v>1.4807192115935009E-3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28</v>
      </c>
      <c r="B36" s="46">
        <f t="shared" si="13"/>
        <v>0</v>
      </c>
      <c r="C36" s="38" t="str">
        <f t="shared" si="14"/>
        <v/>
      </c>
      <c r="D36" s="47">
        <f t="shared" si="15"/>
        <v>0</v>
      </c>
      <c r="E36" s="48">
        <f t="shared" si="15"/>
        <v>0</v>
      </c>
      <c r="F36" s="55" t="str">
        <f t="shared" si="16"/>
        <v/>
      </c>
      <c r="G36" s="2"/>
      <c r="J36" s="133" t="s">
        <v>42</v>
      </c>
      <c r="K36" s="134"/>
      <c r="L36" s="6">
        <f>Q23</f>
        <v>0</v>
      </c>
      <c r="M36" s="38" t="str">
        <f t="shared" si="17"/>
        <v/>
      </c>
      <c r="N36" s="42">
        <f>S23</f>
        <v>0</v>
      </c>
      <c r="O36" s="42">
        <f>T23</f>
        <v>0</v>
      </c>
      <c r="P36" s="60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5" t="s">
        <v>29</v>
      </c>
      <c r="B37" s="49">
        <f t="shared" si="13"/>
        <v>0</v>
      </c>
      <c r="C37" s="38" t="str">
        <f t="shared" si="14"/>
        <v/>
      </c>
      <c r="D37" s="47">
        <f t="shared" si="15"/>
        <v>0</v>
      </c>
      <c r="E37" s="75">
        <f t="shared" si="15"/>
        <v>0</v>
      </c>
      <c r="F37" s="55" t="str">
        <f t="shared" si="16"/>
        <v/>
      </c>
      <c r="G37" s="2"/>
      <c r="J37" s="133" t="s">
        <v>4</v>
      </c>
      <c r="K37" s="134"/>
      <c r="L37" s="6">
        <f>V23</f>
        <v>0</v>
      </c>
      <c r="M37" s="38" t="str">
        <f t="shared" si="17"/>
        <v/>
      </c>
      <c r="N37" s="42">
        <f>X23</f>
        <v>0</v>
      </c>
      <c r="O37" s="42">
        <f>Y23</f>
        <v>0</v>
      </c>
      <c r="P37" s="60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16" t="s">
        <v>43</v>
      </c>
      <c r="B38" s="49">
        <f t="shared" si="13"/>
        <v>0</v>
      </c>
      <c r="C38" s="38" t="str">
        <f t="shared" si="14"/>
        <v/>
      </c>
      <c r="D38" s="47">
        <f t="shared" si="15"/>
        <v>0</v>
      </c>
      <c r="E38" s="75">
        <f>E19+J19+O19+T19+Y19+AD19</f>
        <v>0</v>
      </c>
      <c r="F38" s="55" t="str">
        <f t="shared" si="16"/>
        <v/>
      </c>
      <c r="G38" s="2"/>
      <c r="J38" s="133" t="s">
        <v>5</v>
      </c>
      <c r="K38" s="134"/>
      <c r="L38" s="6">
        <f>AA23</f>
        <v>0</v>
      </c>
      <c r="M38" s="38" t="str">
        <f t="shared" si="17"/>
        <v/>
      </c>
      <c r="N38" s="42">
        <f>AC23</f>
        <v>1010.5537190082645</v>
      </c>
      <c r="O38" s="42">
        <f>AD23</f>
        <v>1222.77</v>
      </c>
      <c r="P38" s="60">
        <f t="shared" si="18"/>
        <v>1.3524096792304824E-3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3">
      <c r="A39" s="16" t="s">
        <v>30</v>
      </c>
      <c r="B39" s="46">
        <f t="shared" si="13"/>
        <v>1</v>
      </c>
      <c r="C39" s="38">
        <f t="shared" si="14"/>
        <v>3.0303030303030304E-2</v>
      </c>
      <c r="D39" s="47">
        <f>D20+I20+N20+S20+X20+AC20</f>
        <v>6547.1074380165292</v>
      </c>
      <c r="E39" s="76">
        <f>E20+J20+O20+T20+Y20+AD20</f>
        <v>7922</v>
      </c>
      <c r="F39" s="55">
        <f t="shared" si="16"/>
        <v>8.7619008307890135E-3</v>
      </c>
      <c r="G39" s="2"/>
      <c r="J39" s="129" t="s">
        <v>0</v>
      </c>
      <c r="K39" s="130"/>
      <c r="L39" s="12">
        <f>SUM(L33:L38)</f>
        <v>33</v>
      </c>
      <c r="M39" s="26">
        <f t="shared" ref="M39:P39" si="19">SUM(M33:M38)</f>
        <v>1</v>
      </c>
      <c r="N39" s="39">
        <f t="shared" si="19"/>
        <v>780555.54413223127</v>
      </c>
      <c r="O39" s="40">
        <f t="shared" si="19"/>
        <v>904141.7100000002</v>
      </c>
      <c r="P39" s="61">
        <f t="shared" si="19"/>
        <v>0.99999999999999989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25">
      <c r="A40" s="62" t="s">
        <v>31</v>
      </c>
      <c r="B40" s="46">
        <f t="shared" si="13"/>
        <v>29</v>
      </c>
      <c r="C40" s="38">
        <f t="shared" si="14"/>
        <v>0.87878787878787878</v>
      </c>
      <c r="D40" s="47">
        <f>D21+I21+N21+S21+X21+AC21</f>
        <v>177866.93388429753</v>
      </c>
      <c r="E40" s="76">
        <f>E21+J21+O21+T21+Y21+AD21</f>
        <v>215218.99</v>
      </c>
      <c r="F40" s="55">
        <f t="shared" si="16"/>
        <v>0.23803678960900937</v>
      </c>
      <c r="G40" s="2"/>
      <c r="H40" s="4"/>
      <c r="I40" s="77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3" customFormat="1" ht="30.1" customHeight="1" x14ac:dyDescent="0.25">
      <c r="A41" s="63" t="s">
        <v>36</v>
      </c>
      <c r="B41" s="46">
        <f t="shared" si="13"/>
        <v>0</v>
      </c>
      <c r="C41" s="38" t="str">
        <f t="shared" si="14"/>
        <v/>
      </c>
      <c r="D41" s="47">
        <f>D22+I22+N22+S22+X22+AC22</f>
        <v>113051.90909090909</v>
      </c>
      <c r="E41" s="48">
        <f>E22+J22+O22+T22+Y22+AD22</f>
        <v>124743.79</v>
      </c>
      <c r="F41" s="55">
        <f t="shared" si="16"/>
        <v>0.13796929023438148</v>
      </c>
      <c r="G41" s="71"/>
      <c r="H41" s="71"/>
      <c r="I41" s="70"/>
      <c r="J41" s="70"/>
      <c r="K41" s="70"/>
      <c r="L41" s="81"/>
      <c r="M41" s="67"/>
      <c r="N41" s="68"/>
      <c r="O41" s="68"/>
      <c r="P41" s="70"/>
      <c r="Q41" s="70"/>
      <c r="R41" s="81"/>
      <c r="S41" s="68"/>
      <c r="T41" s="68"/>
      <c r="U41" s="68"/>
      <c r="V41" s="70"/>
      <c r="W41" s="70"/>
      <c r="X41" s="81"/>
      <c r="Y41" s="69"/>
      <c r="Z41" s="69"/>
      <c r="AA41" s="69"/>
      <c r="AB41" s="69"/>
      <c r="AC41" s="70"/>
      <c r="AD41" s="70"/>
      <c r="AE41" s="81"/>
    </row>
    <row r="42" spans="1:33" s="73" customFormat="1" ht="30.1" customHeight="1" thickBot="1" x14ac:dyDescent="0.3">
      <c r="A42" s="11" t="s">
        <v>0</v>
      </c>
      <c r="B42" s="50">
        <f>SUM(B33:B41)</f>
        <v>33</v>
      </c>
      <c r="C42" s="51">
        <f>SUM(C33:C41)</f>
        <v>1</v>
      </c>
      <c r="D42" s="52">
        <f>SUM(D33:D41)</f>
        <v>780555.54413223139</v>
      </c>
      <c r="E42" s="52">
        <f>SUM(E33:E41)</f>
        <v>904141.71000000008</v>
      </c>
      <c r="F42" s="53">
        <f>SUM(F33:F41)</f>
        <v>0.99999999999999978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8"/>
      <c r="V42" s="70"/>
      <c r="W42" s="70"/>
      <c r="X42" s="81"/>
      <c r="Y42" s="69"/>
      <c r="Z42" s="69"/>
      <c r="AA42" s="69"/>
      <c r="AB42" s="69"/>
      <c r="AC42" s="70"/>
      <c r="AD42" s="70"/>
      <c r="AE42" s="81"/>
    </row>
    <row r="43" spans="1:33" ht="36" customHeight="1" x14ac:dyDescent="0.25">
      <c r="A43" s="81"/>
      <c r="B43" s="81"/>
      <c r="C43" s="81"/>
      <c r="D43" s="81"/>
      <c r="E43" s="81"/>
      <c r="F43" s="81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5" style="3" customWidth="1"/>
    <col min="10" max="10" width="20" style="3" customWidth="1"/>
    <col min="11" max="11" width="11.5" style="3" customWidth="1"/>
    <col min="12" max="12" width="10" style="3" customWidth="1"/>
    <col min="13" max="13" width="10.5" style="3" customWidth="1"/>
    <col min="14" max="14" width="18.875" style="5" customWidth="1"/>
    <col min="15" max="15" width="19.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5" style="3" customWidth="1"/>
    <col min="26" max="26" width="9.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B4" s="4"/>
      <c r="H4" s="4"/>
      <c r="N4" s="4"/>
    </row>
    <row r="5" spans="1:31" s="2" customFormat="1" x14ac:dyDescent="0.25">
      <c r="B5" s="4"/>
      <c r="H5" s="4"/>
      <c r="N5" s="4"/>
    </row>
    <row r="6" spans="1:31" s="2" customFormat="1" ht="30.75" customHeight="1" x14ac:dyDescent="0.25">
      <c r="A6" s="9" t="s">
        <v>13</v>
      </c>
      <c r="B6" s="4"/>
      <c r="H6" s="4"/>
      <c r="N6" s="4"/>
    </row>
    <row r="7" spans="1:31" s="2" customFormat="1" ht="6.8" customHeight="1" x14ac:dyDescent="0.25">
      <c r="A7" s="1"/>
      <c r="B7" s="4"/>
      <c r="H7" s="4"/>
      <c r="N7" s="4"/>
    </row>
    <row r="8" spans="1:31" s="2" customFormat="1" ht="24.8" customHeight="1" x14ac:dyDescent="0.25">
      <c r="A8" s="7" t="s">
        <v>47</v>
      </c>
      <c r="B8" s="83" t="s">
        <v>48</v>
      </c>
      <c r="C8" s="64"/>
      <c r="D8" s="64"/>
      <c r="E8" s="64"/>
      <c r="F8" s="64"/>
      <c r="G8" s="65"/>
      <c r="H8" s="4"/>
      <c r="J8" s="64"/>
      <c r="K8" s="64"/>
      <c r="L8" s="64"/>
      <c r="N8" s="4"/>
      <c r="P8" s="64"/>
      <c r="Q8" s="64"/>
      <c r="R8" s="64"/>
      <c r="V8" s="64"/>
      <c r="W8" s="64"/>
      <c r="X8" s="64"/>
      <c r="AC8" s="64"/>
      <c r="AD8" s="64"/>
      <c r="AE8" s="64"/>
    </row>
    <row r="9" spans="1:31" s="2" customFormat="1" ht="34.5" customHeight="1" x14ac:dyDescent="0.25">
      <c r="A9" s="7" t="s">
        <v>11</v>
      </c>
      <c r="B9" s="84" t="s">
        <v>39</v>
      </c>
      <c r="C9" s="66"/>
      <c r="D9" s="66"/>
      <c r="E9" s="66"/>
      <c r="F9" s="66"/>
      <c r="G9" s="59"/>
      <c r="H9" s="59"/>
      <c r="I9" s="59"/>
      <c r="J9" s="59"/>
      <c r="K9" s="59"/>
      <c r="L9" s="7"/>
      <c r="N9" s="4"/>
      <c r="R9" s="7"/>
      <c r="X9" s="7"/>
      <c r="AE9" s="7"/>
    </row>
    <row r="10" spans="1:31" ht="26.35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">
      <c r="A11" s="2"/>
      <c r="B11" s="87" t="s">
        <v>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</row>
    <row r="12" spans="1:31" ht="30.1" customHeight="1" thickBot="1" x14ac:dyDescent="0.3">
      <c r="A12" s="90" t="s">
        <v>10</v>
      </c>
      <c r="B12" s="92" t="s">
        <v>3</v>
      </c>
      <c r="C12" s="93"/>
      <c r="D12" s="93"/>
      <c r="E12" s="93"/>
      <c r="F12" s="94"/>
      <c r="G12" s="95" t="s">
        <v>1</v>
      </c>
      <c r="H12" s="96"/>
      <c r="I12" s="96"/>
      <c r="J12" s="96"/>
      <c r="K12" s="97"/>
      <c r="L12" s="98" t="s">
        <v>2</v>
      </c>
      <c r="M12" s="99"/>
      <c r="N12" s="99"/>
      <c r="O12" s="99"/>
      <c r="P12" s="99"/>
      <c r="Q12" s="100" t="s">
        <v>42</v>
      </c>
      <c r="R12" s="101"/>
      <c r="S12" s="101"/>
      <c r="T12" s="101"/>
      <c r="U12" s="102"/>
      <c r="V12" s="103" t="s">
        <v>4</v>
      </c>
      <c r="W12" s="104"/>
      <c r="X12" s="104"/>
      <c r="Y12" s="104"/>
      <c r="Z12" s="105"/>
      <c r="AA12" s="106" t="s">
        <v>5</v>
      </c>
      <c r="AB12" s="107"/>
      <c r="AC12" s="107"/>
      <c r="AD12" s="107"/>
      <c r="AE12" s="108"/>
    </row>
    <row r="13" spans="1:31" ht="39.1" customHeight="1" thickBot="1" x14ac:dyDescent="0.3">
      <c r="A13" s="91"/>
      <c r="B13" s="19" t="s">
        <v>7</v>
      </c>
      <c r="C13" s="20" t="s">
        <v>8</v>
      </c>
      <c r="D13" s="21" t="s">
        <v>25</v>
      </c>
      <c r="E13" s="22" t="s">
        <v>26</v>
      </c>
      <c r="F13" s="23" t="s">
        <v>14</v>
      </c>
      <c r="G13" s="24" t="s">
        <v>7</v>
      </c>
      <c r="H13" s="20" t="s">
        <v>8</v>
      </c>
      <c r="I13" s="21" t="s">
        <v>25</v>
      </c>
      <c r="J13" s="22" t="s">
        <v>24</v>
      </c>
      <c r="K13" s="23" t="s">
        <v>14</v>
      </c>
      <c r="L13" s="24" t="s">
        <v>7</v>
      </c>
      <c r="M13" s="20" t="s">
        <v>8</v>
      </c>
      <c r="N13" s="21" t="s">
        <v>25</v>
      </c>
      <c r="O13" s="22" t="s">
        <v>22</v>
      </c>
      <c r="P13" s="23" t="s">
        <v>14</v>
      </c>
      <c r="Q13" s="24" t="s">
        <v>7</v>
      </c>
      <c r="R13" s="20" t="s">
        <v>8</v>
      </c>
      <c r="S13" s="21" t="s">
        <v>23</v>
      </c>
      <c r="T13" s="22" t="s">
        <v>24</v>
      </c>
      <c r="U13" s="28" t="s">
        <v>14</v>
      </c>
      <c r="V13" s="19" t="s">
        <v>7</v>
      </c>
      <c r="W13" s="20" t="s">
        <v>8</v>
      </c>
      <c r="X13" s="21" t="s">
        <v>23</v>
      </c>
      <c r="Y13" s="22" t="s">
        <v>24</v>
      </c>
      <c r="Z13" s="23" t="s">
        <v>14</v>
      </c>
      <c r="AA13" s="19" t="s">
        <v>7</v>
      </c>
      <c r="AB13" s="20" t="s">
        <v>8</v>
      </c>
      <c r="AC13" s="21" t="s">
        <v>23</v>
      </c>
      <c r="AD13" s="22" t="s">
        <v>24</v>
      </c>
      <c r="AE13" s="23" t="s">
        <v>14</v>
      </c>
    </row>
    <row r="14" spans="1:31" s="10" customFormat="1" ht="36" customHeight="1" x14ac:dyDescent="0.25">
      <c r="A14" s="14" t="s">
        <v>27</v>
      </c>
      <c r="B14" s="29"/>
      <c r="C14" s="54" t="str">
        <f t="shared" ref="C14:C22" si="0">IF(B14,B14/$B$23,"")</f>
        <v/>
      </c>
      <c r="D14" s="32"/>
      <c r="E14" s="33"/>
      <c r="F14" s="55" t="str">
        <f t="shared" ref="F14:F22" si="1">IF(E14,E14/$E$23,"")</f>
        <v/>
      </c>
      <c r="G14" s="29"/>
      <c r="H14" s="54" t="str">
        <f t="shared" ref="H14:H22" si="2">IF(G14,G14/$G$23,"")</f>
        <v/>
      </c>
      <c r="I14" s="32">
        <v>5585.83</v>
      </c>
      <c r="J14" s="33">
        <v>6758.86</v>
      </c>
      <c r="K14" s="55">
        <f t="shared" ref="K14:K22" si="3">IF(J14,J14/$J$23,"")</f>
        <v>4.024818501281132E-2</v>
      </c>
      <c r="L14" s="29"/>
      <c r="M14" s="54" t="str">
        <f t="shared" ref="M14:M22" si="4">IF(L14,L14/$L$23,"")</f>
        <v/>
      </c>
      <c r="N14" s="32">
        <v>226.17</v>
      </c>
      <c r="O14" s="33">
        <v>273.67</v>
      </c>
      <c r="P14" s="55">
        <f t="shared" ref="P14:P22" si="5">IF(O14,O14/$O$23,"")</f>
        <v>8.4852784279461375E-3</v>
      </c>
      <c r="Q14" s="29"/>
      <c r="R14" s="54" t="str">
        <f t="shared" ref="R14:R22" si="6">IF(Q14,Q14/$Q$23,"")</f>
        <v/>
      </c>
      <c r="S14" s="32"/>
      <c r="T14" s="33"/>
      <c r="U14" s="55" t="str">
        <f t="shared" ref="U14:U22" si="7">IF(T14,T14/$T$23,"")</f>
        <v/>
      </c>
      <c r="V14" s="29"/>
      <c r="W14" s="54" t="str">
        <f t="shared" ref="W14:W22" si="8">IF(V14,V14/$V$23,"")</f>
        <v/>
      </c>
      <c r="X14" s="32"/>
      <c r="Y14" s="33"/>
      <c r="Z14" s="55" t="str">
        <f t="shared" ref="Z14:Z22" si="9">IF(Y14,Y14/$Y$23,"")</f>
        <v/>
      </c>
      <c r="AA14" s="29"/>
      <c r="AB14" s="54" t="str">
        <f t="shared" ref="AB14:AB22" si="10">IF(AA14,AA14/$AA$23,"")</f>
        <v/>
      </c>
      <c r="AC14" s="32"/>
      <c r="AD14" s="33"/>
      <c r="AE14" s="55" t="str">
        <f t="shared" ref="AE14:AE22" si="11">IF(AD14,AD14/$AD$23,"")</f>
        <v/>
      </c>
    </row>
    <row r="15" spans="1:31" s="10" customFormat="1" ht="36" customHeight="1" x14ac:dyDescent="0.25">
      <c r="A15" s="15" t="s">
        <v>20</v>
      </c>
      <c r="B15" s="30"/>
      <c r="C15" s="54" t="str">
        <f t="shared" si="0"/>
        <v/>
      </c>
      <c r="D15" s="34"/>
      <c r="E15" s="35"/>
      <c r="F15" s="55" t="str">
        <f t="shared" si="1"/>
        <v/>
      </c>
      <c r="G15" s="30"/>
      <c r="H15" s="54" t="str">
        <f t="shared" si="2"/>
        <v/>
      </c>
      <c r="I15" s="34"/>
      <c r="J15" s="35"/>
      <c r="K15" s="55" t="str">
        <f t="shared" si="3"/>
        <v/>
      </c>
      <c r="L15" s="30"/>
      <c r="M15" s="54" t="str">
        <f t="shared" si="4"/>
        <v/>
      </c>
      <c r="N15" s="34"/>
      <c r="O15" s="35"/>
      <c r="P15" s="55" t="str">
        <f t="shared" si="5"/>
        <v/>
      </c>
      <c r="Q15" s="30"/>
      <c r="R15" s="54" t="str">
        <f t="shared" si="6"/>
        <v/>
      </c>
      <c r="S15" s="34"/>
      <c r="T15" s="35"/>
      <c r="U15" s="55" t="str">
        <f t="shared" si="7"/>
        <v/>
      </c>
      <c r="V15" s="30"/>
      <c r="W15" s="54" t="str">
        <f t="shared" si="8"/>
        <v/>
      </c>
      <c r="X15" s="34"/>
      <c r="Y15" s="35"/>
      <c r="Z15" s="55" t="str">
        <f t="shared" si="9"/>
        <v/>
      </c>
      <c r="AA15" s="30"/>
      <c r="AB15" s="54" t="str">
        <f t="shared" si="10"/>
        <v/>
      </c>
      <c r="AC15" s="34"/>
      <c r="AD15" s="35"/>
      <c r="AE15" s="55" t="str">
        <f t="shared" si="11"/>
        <v/>
      </c>
    </row>
    <row r="16" spans="1:31" s="10" customFormat="1" ht="36" customHeight="1" x14ac:dyDescent="0.25">
      <c r="A16" s="15" t="s">
        <v>21</v>
      </c>
      <c r="B16" s="30"/>
      <c r="C16" s="54" t="str">
        <f t="shared" si="0"/>
        <v/>
      </c>
      <c r="D16" s="34"/>
      <c r="E16" s="35"/>
      <c r="F16" s="55" t="str">
        <f t="shared" si="1"/>
        <v/>
      </c>
      <c r="G16" s="30"/>
      <c r="H16" s="54" t="str">
        <f t="shared" si="2"/>
        <v/>
      </c>
      <c r="I16" s="34"/>
      <c r="J16" s="35"/>
      <c r="K16" s="55" t="str">
        <f t="shared" si="3"/>
        <v/>
      </c>
      <c r="L16" s="30"/>
      <c r="M16" s="54" t="str">
        <f t="shared" si="4"/>
        <v/>
      </c>
      <c r="N16" s="34"/>
      <c r="O16" s="35"/>
      <c r="P16" s="55" t="str">
        <f t="shared" si="5"/>
        <v/>
      </c>
      <c r="Q16" s="30"/>
      <c r="R16" s="54" t="str">
        <f t="shared" si="6"/>
        <v/>
      </c>
      <c r="S16" s="34"/>
      <c r="T16" s="35"/>
      <c r="U16" s="55" t="str">
        <f t="shared" si="7"/>
        <v/>
      </c>
      <c r="V16" s="30"/>
      <c r="W16" s="54" t="str">
        <f t="shared" si="8"/>
        <v/>
      </c>
      <c r="X16" s="34"/>
      <c r="Y16" s="35"/>
      <c r="Z16" s="55" t="str">
        <f t="shared" si="9"/>
        <v/>
      </c>
      <c r="AA16" s="30"/>
      <c r="AB16" s="54" t="str">
        <f t="shared" si="10"/>
        <v/>
      </c>
      <c r="AC16" s="34"/>
      <c r="AD16" s="35"/>
      <c r="AE16" s="55" t="str">
        <f t="shared" si="11"/>
        <v/>
      </c>
    </row>
    <row r="17" spans="1:31" s="10" customFormat="1" ht="36" customHeight="1" x14ac:dyDescent="0.25">
      <c r="A17" s="15" t="s">
        <v>28</v>
      </c>
      <c r="B17" s="30"/>
      <c r="C17" s="54" t="str">
        <f t="shared" si="0"/>
        <v/>
      </c>
      <c r="D17" s="34"/>
      <c r="E17" s="35"/>
      <c r="F17" s="55" t="str">
        <f t="shared" si="1"/>
        <v/>
      </c>
      <c r="G17" s="30"/>
      <c r="H17" s="54" t="str">
        <f t="shared" si="2"/>
        <v/>
      </c>
      <c r="I17" s="34"/>
      <c r="J17" s="35"/>
      <c r="K17" s="55" t="str">
        <f t="shared" si="3"/>
        <v/>
      </c>
      <c r="L17" s="30"/>
      <c r="M17" s="54" t="str">
        <f t="shared" si="4"/>
        <v/>
      </c>
      <c r="N17" s="34"/>
      <c r="O17" s="35"/>
      <c r="P17" s="55" t="str">
        <f t="shared" si="5"/>
        <v/>
      </c>
      <c r="Q17" s="30"/>
      <c r="R17" s="54" t="str">
        <f t="shared" si="6"/>
        <v/>
      </c>
      <c r="S17" s="34"/>
      <c r="T17" s="35"/>
      <c r="U17" s="55" t="str">
        <f t="shared" si="7"/>
        <v/>
      </c>
      <c r="V17" s="30"/>
      <c r="W17" s="54" t="str">
        <f t="shared" si="8"/>
        <v/>
      </c>
      <c r="X17" s="34"/>
      <c r="Y17" s="35"/>
      <c r="Z17" s="55" t="str">
        <f t="shared" si="9"/>
        <v/>
      </c>
      <c r="AA17" s="30"/>
      <c r="AB17" s="54" t="str">
        <f t="shared" si="10"/>
        <v/>
      </c>
      <c r="AC17" s="34"/>
      <c r="AD17" s="35"/>
      <c r="AE17" s="55" t="str">
        <f t="shared" si="11"/>
        <v/>
      </c>
    </row>
    <row r="18" spans="1:31" s="10" customFormat="1" ht="36" customHeight="1" x14ac:dyDescent="0.25">
      <c r="A18" s="15" t="s">
        <v>29</v>
      </c>
      <c r="B18" s="31"/>
      <c r="C18" s="54" t="str">
        <f t="shared" si="0"/>
        <v/>
      </c>
      <c r="D18" s="34"/>
      <c r="E18" s="35"/>
      <c r="F18" s="55" t="str">
        <f t="shared" si="1"/>
        <v/>
      </c>
      <c r="G18" s="31"/>
      <c r="H18" s="54" t="str">
        <f t="shared" si="2"/>
        <v/>
      </c>
      <c r="I18" s="34"/>
      <c r="J18" s="35"/>
      <c r="K18" s="55" t="str">
        <f t="shared" si="3"/>
        <v/>
      </c>
      <c r="L18" s="31"/>
      <c r="M18" s="54" t="str">
        <f t="shared" si="4"/>
        <v/>
      </c>
      <c r="N18" s="34"/>
      <c r="O18" s="35"/>
      <c r="P18" s="55" t="str">
        <f t="shared" si="5"/>
        <v/>
      </c>
      <c r="Q18" s="31"/>
      <c r="R18" s="54" t="str">
        <f t="shared" si="6"/>
        <v/>
      </c>
      <c r="S18" s="34"/>
      <c r="T18" s="35"/>
      <c r="U18" s="55" t="str">
        <f t="shared" si="7"/>
        <v/>
      </c>
      <c r="V18" s="31"/>
      <c r="W18" s="54" t="str">
        <f t="shared" si="8"/>
        <v/>
      </c>
      <c r="X18" s="34"/>
      <c r="Y18" s="35"/>
      <c r="Z18" s="55" t="str">
        <f t="shared" si="9"/>
        <v/>
      </c>
      <c r="AA18" s="31"/>
      <c r="AB18" s="54" t="str">
        <f t="shared" si="10"/>
        <v/>
      </c>
      <c r="AC18" s="34"/>
      <c r="AD18" s="35"/>
      <c r="AE18" s="55" t="str">
        <f t="shared" si="11"/>
        <v/>
      </c>
    </row>
    <row r="19" spans="1:31" s="10" customFormat="1" ht="36" customHeight="1" x14ac:dyDescent="0.25">
      <c r="A19" s="16" t="s">
        <v>43</v>
      </c>
      <c r="B19" s="31"/>
      <c r="C19" s="54" t="str">
        <f t="shared" si="0"/>
        <v/>
      </c>
      <c r="D19" s="34"/>
      <c r="E19" s="35"/>
      <c r="F19" s="55" t="str">
        <f t="shared" si="1"/>
        <v/>
      </c>
      <c r="G19" s="31"/>
      <c r="H19" s="54" t="str">
        <f t="shared" si="2"/>
        <v/>
      </c>
      <c r="I19" s="34"/>
      <c r="J19" s="35"/>
      <c r="K19" s="55" t="str">
        <f t="shared" si="3"/>
        <v/>
      </c>
      <c r="L19" s="31"/>
      <c r="M19" s="54" t="str">
        <f t="shared" si="4"/>
        <v/>
      </c>
      <c r="N19" s="34"/>
      <c r="O19" s="35"/>
      <c r="P19" s="55" t="str">
        <f t="shared" si="5"/>
        <v/>
      </c>
      <c r="Q19" s="31"/>
      <c r="R19" s="54" t="str">
        <f t="shared" si="6"/>
        <v/>
      </c>
      <c r="S19" s="34"/>
      <c r="T19" s="35"/>
      <c r="U19" s="55" t="str">
        <f t="shared" si="7"/>
        <v/>
      </c>
      <c r="V19" s="31"/>
      <c r="W19" s="54" t="str">
        <f t="shared" si="8"/>
        <v/>
      </c>
      <c r="X19" s="34"/>
      <c r="Y19" s="35"/>
      <c r="Z19" s="55" t="str">
        <f t="shared" si="9"/>
        <v/>
      </c>
      <c r="AA19" s="31"/>
      <c r="AB19" s="54" t="str">
        <f t="shared" si="10"/>
        <v/>
      </c>
      <c r="AC19" s="34"/>
      <c r="AD19" s="35"/>
      <c r="AE19" s="55" t="str">
        <f t="shared" si="11"/>
        <v/>
      </c>
    </row>
    <row r="20" spans="1:31" s="10" customFormat="1" ht="36" customHeight="1" x14ac:dyDescent="0.25">
      <c r="A20" s="16" t="s">
        <v>30</v>
      </c>
      <c r="B20" s="30"/>
      <c r="C20" s="54" t="str">
        <f t="shared" si="0"/>
        <v/>
      </c>
      <c r="D20" s="34"/>
      <c r="E20" s="35"/>
      <c r="F20" s="55" t="str">
        <f t="shared" si="1"/>
        <v/>
      </c>
      <c r="G20" s="30"/>
      <c r="H20" s="54" t="str">
        <f t="shared" si="2"/>
        <v/>
      </c>
      <c r="I20" s="34"/>
      <c r="J20" s="35"/>
      <c r="K20" s="55" t="str">
        <f t="shared" si="3"/>
        <v/>
      </c>
      <c r="L20" s="30"/>
      <c r="M20" s="54" t="str">
        <f t="shared" si="4"/>
        <v/>
      </c>
      <c r="N20" s="34"/>
      <c r="O20" s="35"/>
      <c r="P20" s="55" t="str">
        <f t="shared" si="5"/>
        <v/>
      </c>
      <c r="Q20" s="30"/>
      <c r="R20" s="54" t="str">
        <f t="shared" si="6"/>
        <v/>
      </c>
      <c r="S20" s="34"/>
      <c r="T20" s="35"/>
      <c r="U20" s="55" t="str">
        <f t="shared" si="7"/>
        <v/>
      </c>
      <c r="V20" s="30"/>
      <c r="W20" s="54" t="str">
        <f t="shared" si="8"/>
        <v/>
      </c>
      <c r="X20" s="34"/>
      <c r="Y20" s="35"/>
      <c r="Z20" s="55" t="str">
        <f t="shared" si="9"/>
        <v/>
      </c>
      <c r="AA20" s="30"/>
      <c r="AB20" s="54" t="str">
        <f t="shared" si="10"/>
        <v/>
      </c>
      <c r="AC20" s="34"/>
      <c r="AD20" s="35"/>
      <c r="AE20" s="55" t="str">
        <f t="shared" si="11"/>
        <v/>
      </c>
    </row>
    <row r="21" spans="1:31" s="10" customFormat="1" ht="36" customHeight="1" x14ac:dyDescent="0.25">
      <c r="A21" s="62" t="s">
        <v>31</v>
      </c>
      <c r="B21" s="30">
        <v>3</v>
      </c>
      <c r="C21" s="54">
        <f t="shared" si="0"/>
        <v>1</v>
      </c>
      <c r="D21" s="34">
        <v>25543.57</v>
      </c>
      <c r="E21" s="35">
        <v>30907.72</v>
      </c>
      <c r="F21" s="55">
        <f t="shared" si="1"/>
        <v>0.58899603355943353</v>
      </c>
      <c r="G21" s="30">
        <v>6</v>
      </c>
      <c r="H21" s="54">
        <f t="shared" si="2"/>
        <v>1</v>
      </c>
      <c r="I21" s="34">
        <v>46277.98</v>
      </c>
      <c r="J21" s="35">
        <v>55996.35</v>
      </c>
      <c r="K21" s="55">
        <f t="shared" si="3"/>
        <v>0.33345141855906724</v>
      </c>
      <c r="L21" s="30">
        <v>3</v>
      </c>
      <c r="M21" s="54">
        <f t="shared" si="4"/>
        <v>1</v>
      </c>
      <c r="N21" s="34">
        <v>7231.49</v>
      </c>
      <c r="O21" s="35">
        <v>8750.1</v>
      </c>
      <c r="P21" s="55">
        <f t="shared" si="5"/>
        <v>0.27130132923729855</v>
      </c>
      <c r="Q21" s="30"/>
      <c r="R21" s="54" t="str">
        <f t="shared" si="6"/>
        <v/>
      </c>
      <c r="S21" s="34"/>
      <c r="T21" s="35"/>
      <c r="U21" s="55" t="str">
        <f t="shared" si="7"/>
        <v/>
      </c>
      <c r="V21" s="30"/>
      <c r="W21" s="54" t="str">
        <f t="shared" si="8"/>
        <v/>
      </c>
      <c r="X21" s="34"/>
      <c r="Y21" s="35"/>
      <c r="Z21" s="55" t="str">
        <f t="shared" si="9"/>
        <v/>
      </c>
      <c r="AA21" s="30"/>
      <c r="AB21" s="54" t="str">
        <f t="shared" si="10"/>
        <v/>
      </c>
      <c r="AC21" s="34"/>
      <c r="AD21" s="35"/>
      <c r="AE21" s="55" t="str">
        <f t="shared" si="11"/>
        <v/>
      </c>
    </row>
    <row r="22" spans="1:31" s="10" customFormat="1" ht="40.1" customHeight="1" x14ac:dyDescent="0.25">
      <c r="A22" s="63" t="s">
        <v>44</v>
      </c>
      <c r="B22" s="30"/>
      <c r="C22" s="54" t="str">
        <f t="shared" si="0"/>
        <v/>
      </c>
      <c r="D22" s="34">
        <v>17824.41</v>
      </c>
      <c r="E22" s="35">
        <v>21567.54</v>
      </c>
      <c r="F22" s="55">
        <f t="shared" si="1"/>
        <v>0.41100396644056647</v>
      </c>
      <c r="G22" s="30"/>
      <c r="H22" s="54" t="str">
        <f t="shared" si="2"/>
        <v/>
      </c>
      <c r="I22" s="34">
        <f>J22/1.21</f>
        <v>86920.950413223138</v>
      </c>
      <c r="J22" s="35">
        <v>105174.34999999999</v>
      </c>
      <c r="K22" s="55">
        <f t="shared" si="3"/>
        <v>0.62630039642812141</v>
      </c>
      <c r="L22" s="30"/>
      <c r="M22" s="54" t="str">
        <f t="shared" si="4"/>
        <v/>
      </c>
      <c r="N22" s="34">
        <f>O22/1.21</f>
        <v>19197.157024793389</v>
      </c>
      <c r="O22" s="35">
        <v>23228.559999999998</v>
      </c>
      <c r="P22" s="55">
        <f t="shared" si="5"/>
        <v>0.72021339233475534</v>
      </c>
      <c r="Q22" s="30"/>
      <c r="R22" s="54" t="str">
        <f t="shared" si="6"/>
        <v/>
      </c>
      <c r="S22" s="34"/>
      <c r="T22" s="35"/>
      <c r="U22" s="55" t="str">
        <f t="shared" si="7"/>
        <v/>
      </c>
      <c r="V22" s="30"/>
      <c r="W22" s="54" t="str">
        <f t="shared" si="8"/>
        <v/>
      </c>
      <c r="X22" s="34"/>
      <c r="Y22" s="35"/>
      <c r="Z22" s="55" t="str">
        <f t="shared" si="9"/>
        <v/>
      </c>
      <c r="AA22" s="30"/>
      <c r="AB22" s="54" t="str">
        <f t="shared" si="10"/>
        <v/>
      </c>
      <c r="AC22" s="34"/>
      <c r="AD22" s="35"/>
      <c r="AE22" s="55" t="str">
        <f t="shared" si="11"/>
        <v/>
      </c>
    </row>
    <row r="23" spans="1:31" ht="32.950000000000003" customHeight="1" thickBot="1" x14ac:dyDescent="0.3">
      <c r="A23" s="17" t="s">
        <v>0</v>
      </c>
      <c r="B23" s="25">
        <f t="shared" ref="B23:AE23" si="12">SUM(B14:B22)</f>
        <v>3</v>
      </c>
      <c r="C23" s="26">
        <f t="shared" si="12"/>
        <v>1</v>
      </c>
      <c r="D23" s="36">
        <f t="shared" si="12"/>
        <v>43367.979999999996</v>
      </c>
      <c r="E23" s="36">
        <f t="shared" si="12"/>
        <v>52475.26</v>
      </c>
      <c r="F23" s="27">
        <f t="shared" si="12"/>
        <v>1</v>
      </c>
      <c r="G23" s="25">
        <f t="shared" si="12"/>
        <v>6</v>
      </c>
      <c r="H23" s="26">
        <f t="shared" si="12"/>
        <v>1</v>
      </c>
      <c r="I23" s="36">
        <f t="shared" si="12"/>
        <v>138784.76041322315</v>
      </c>
      <c r="J23" s="36">
        <f t="shared" si="12"/>
        <v>167929.56</v>
      </c>
      <c r="K23" s="27">
        <f t="shared" si="12"/>
        <v>1</v>
      </c>
      <c r="L23" s="25">
        <f>SUM(L14:L22)</f>
        <v>3</v>
      </c>
      <c r="M23" s="26">
        <f t="shared" si="12"/>
        <v>1</v>
      </c>
      <c r="N23" s="36">
        <f t="shared" si="12"/>
        <v>26654.817024793389</v>
      </c>
      <c r="O23" s="36">
        <f t="shared" si="12"/>
        <v>32252.329999999998</v>
      </c>
      <c r="P23" s="27">
        <f t="shared" si="12"/>
        <v>1</v>
      </c>
      <c r="Q23" s="25">
        <f t="shared" si="12"/>
        <v>0</v>
      </c>
      <c r="R23" s="26">
        <f t="shared" si="12"/>
        <v>0</v>
      </c>
      <c r="S23" s="36">
        <f t="shared" si="12"/>
        <v>0</v>
      </c>
      <c r="T23" s="36">
        <f t="shared" si="12"/>
        <v>0</v>
      </c>
      <c r="U23" s="27">
        <f t="shared" si="12"/>
        <v>0</v>
      </c>
      <c r="V23" s="25">
        <f t="shared" si="12"/>
        <v>0</v>
      </c>
      <c r="W23" s="26">
        <f t="shared" si="12"/>
        <v>0</v>
      </c>
      <c r="X23" s="36">
        <f t="shared" si="12"/>
        <v>0</v>
      </c>
      <c r="Y23" s="36">
        <f t="shared" si="12"/>
        <v>0</v>
      </c>
      <c r="Z23" s="27">
        <f t="shared" si="12"/>
        <v>0</v>
      </c>
      <c r="AA23" s="25">
        <f t="shared" si="12"/>
        <v>0</v>
      </c>
      <c r="AB23" s="26">
        <f t="shared" si="12"/>
        <v>0</v>
      </c>
      <c r="AC23" s="36">
        <f t="shared" si="12"/>
        <v>0</v>
      </c>
      <c r="AD23" s="36">
        <f t="shared" si="12"/>
        <v>0</v>
      </c>
      <c r="AE23" s="27">
        <f t="shared" si="12"/>
        <v>0</v>
      </c>
    </row>
    <row r="24" spans="1:31" s="2" customFormat="1" ht="18.7" customHeight="1" x14ac:dyDescent="0.25">
      <c r="B24" s="4"/>
      <c r="H24" s="4"/>
      <c r="N24" s="4"/>
    </row>
    <row r="25" spans="1:31" s="69" customFormat="1" ht="48.1" customHeight="1" x14ac:dyDescent="0.25">
      <c r="A25" s="109" t="s">
        <v>45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68"/>
      <c r="S25" s="68"/>
      <c r="T25" s="68"/>
      <c r="U25" s="68"/>
      <c r="V25" s="13"/>
      <c r="W25" s="13"/>
      <c r="X25" s="13"/>
      <c r="AC25" s="13"/>
      <c r="AD25" s="13"/>
      <c r="AE25" s="13"/>
    </row>
    <row r="26" spans="1:31" s="69" customFormat="1" ht="43.85" customHeight="1" x14ac:dyDescent="0.25">
      <c r="A26" s="110" t="s">
        <v>46</v>
      </c>
      <c r="B26" s="110"/>
      <c r="C26" s="110"/>
      <c r="D26" s="110"/>
      <c r="E26" s="110"/>
      <c r="F26" s="110"/>
      <c r="G26" s="110"/>
      <c r="H26" s="110"/>
      <c r="I26" s="70"/>
      <c r="J26" s="70"/>
      <c r="K26" s="70"/>
      <c r="L26" s="85"/>
      <c r="M26" s="67"/>
      <c r="N26" s="68"/>
      <c r="O26" s="68"/>
      <c r="P26" s="70"/>
      <c r="Q26" s="70"/>
      <c r="R26" s="85"/>
      <c r="S26" s="68"/>
      <c r="T26" s="68"/>
      <c r="U26" s="68"/>
      <c r="V26" s="13"/>
      <c r="W26" s="13"/>
      <c r="X26" s="13"/>
      <c r="AC26" s="13"/>
      <c r="AD26" s="13"/>
      <c r="AE26" s="13"/>
    </row>
    <row r="27" spans="1:31" s="72" customFormat="1" x14ac:dyDescent="0.25">
      <c r="A27" s="85"/>
      <c r="B27" s="85"/>
      <c r="C27" s="85"/>
      <c r="D27" s="85"/>
      <c r="E27" s="85"/>
      <c r="F27" s="85"/>
      <c r="G27" s="71"/>
      <c r="H27" s="71"/>
      <c r="I27" s="70"/>
      <c r="J27" s="70"/>
      <c r="K27" s="70"/>
      <c r="L27" s="85"/>
      <c r="M27" s="67"/>
      <c r="N27" s="68"/>
      <c r="O27" s="68"/>
      <c r="P27" s="70"/>
      <c r="Q27" s="70"/>
      <c r="R27" s="85"/>
      <c r="S27" s="68"/>
      <c r="T27" s="68"/>
      <c r="U27" s="68"/>
      <c r="V27" s="13"/>
      <c r="W27" s="13"/>
      <c r="X27" s="13"/>
      <c r="Y27" s="69"/>
      <c r="Z27" s="69"/>
      <c r="AA27" s="69"/>
      <c r="AB27" s="69"/>
      <c r="AC27" s="13"/>
      <c r="AD27" s="13"/>
      <c r="AE27" s="13"/>
    </row>
    <row r="28" spans="1:31" s="73" customFormat="1" ht="13.75" customHeight="1" x14ac:dyDescent="0.25">
      <c r="A28" s="85"/>
      <c r="B28" s="85"/>
      <c r="C28" s="85"/>
      <c r="D28" s="85"/>
      <c r="E28" s="85"/>
      <c r="F28" s="85"/>
      <c r="G28" s="71"/>
      <c r="H28" s="71"/>
      <c r="I28" s="70"/>
      <c r="J28" s="70"/>
      <c r="K28" s="70"/>
      <c r="L28" s="85"/>
      <c r="M28" s="67"/>
      <c r="N28" s="68"/>
      <c r="O28" s="68"/>
      <c r="P28" s="70"/>
      <c r="Q28" s="70"/>
      <c r="R28" s="85"/>
      <c r="S28" s="68"/>
      <c r="T28" s="68"/>
      <c r="U28" s="68"/>
      <c r="V28" s="68"/>
      <c r="W28" s="68"/>
      <c r="X28" s="68"/>
      <c r="Y28" s="69"/>
      <c r="Z28" s="69"/>
      <c r="AA28" s="69"/>
      <c r="AB28" s="69"/>
      <c r="AC28" s="68"/>
      <c r="AD28" s="68"/>
      <c r="AE28" s="68"/>
    </row>
    <row r="29" spans="1:31" s="73" customFormat="1" ht="18" customHeight="1" thickBot="1" x14ac:dyDescent="0.3">
      <c r="A29" s="85"/>
      <c r="B29" s="85"/>
      <c r="C29" s="85"/>
      <c r="D29" s="85"/>
      <c r="E29" s="85"/>
      <c r="F29" s="85"/>
      <c r="G29" s="71"/>
      <c r="H29" s="71"/>
      <c r="I29" s="70"/>
      <c r="J29" s="70"/>
      <c r="K29" s="70"/>
      <c r="L29" s="85"/>
      <c r="M29" s="67"/>
      <c r="N29" s="68"/>
      <c r="O29" s="68"/>
      <c r="P29" s="70"/>
      <c r="Q29" s="70"/>
      <c r="R29" s="85"/>
      <c r="S29" s="68"/>
      <c r="T29" s="68"/>
      <c r="U29" s="68"/>
      <c r="V29" s="70"/>
      <c r="W29" s="70"/>
      <c r="X29" s="85"/>
      <c r="Y29" s="69"/>
      <c r="Z29" s="69"/>
      <c r="AA29" s="69"/>
      <c r="AB29" s="69"/>
      <c r="AC29" s="70"/>
      <c r="AD29" s="70"/>
      <c r="AE29" s="85"/>
    </row>
    <row r="30" spans="1:31" s="74" customFormat="1" ht="18" customHeight="1" x14ac:dyDescent="0.25">
      <c r="A30" s="111" t="s">
        <v>10</v>
      </c>
      <c r="B30" s="114" t="s">
        <v>19</v>
      </c>
      <c r="C30" s="115"/>
      <c r="D30" s="115"/>
      <c r="E30" s="115"/>
      <c r="F30" s="116"/>
      <c r="G30" s="2"/>
      <c r="J30" s="120" t="s">
        <v>17</v>
      </c>
      <c r="K30" s="121"/>
      <c r="L30" s="114" t="s">
        <v>18</v>
      </c>
      <c r="M30" s="115"/>
      <c r="N30" s="115"/>
      <c r="O30" s="115"/>
      <c r="P30" s="116"/>
      <c r="Q30" s="70"/>
      <c r="R30" s="85"/>
      <c r="S30" s="68"/>
      <c r="T30" s="68"/>
      <c r="U30" s="68"/>
      <c r="V30" s="70"/>
      <c r="W30" s="70"/>
      <c r="X30" s="85"/>
      <c r="AC30" s="70"/>
      <c r="AD30" s="70"/>
      <c r="AE30" s="85"/>
    </row>
    <row r="31" spans="1:31" s="74" customFormat="1" ht="18" customHeight="1" thickBot="1" x14ac:dyDescent="0.3">
      <c r="A31" s="112"/>
      <c r="B31" s="117"/>
      <c r="C31" s="118"/>
      <c r="D31" s="118"/>
      <c r="E31" s="118"/>
      <c r="F31" s="119"/>
      <c r="G31" s="2"/>
      <c r="J31" s="122"/>
      <c r="K31" s="123"/>
      <c r="L31" s="126"/>
      <c r="M31" s="127"/>
      <c r="N31" s="127"/>
      <c r="O31" s="127"/>
      <c r="P31" s="128"/>
      <c r="Q31" s="70"/>
      <c r="R31" s="85"/>
      <c r="S31" s="68"/>
      <c r="T31" s="68"/>
      <c r="U31" s="68"/>
      <c r="V31" s="70"/>
      <c r="W31" s="70"/>
      <c r="X31" s="85"/>
      <c r="AC31" s="70"/>
      <c r="AD31" s="70"/>
      <c r="AE31" s="85"/>
    </row>
    <row r="32" spans="1:31" s="2" customFormat="1" ht="47.55" customHeight="1" thickBot="1" x14ac:dyDescent="0.3">
      <c r="A32" s="113"/>
      <c r="B32" s="37" t="s">
        <v>16</v>
      </c>
      <c r="C32" s="20" t="s">
        <v>8</v>
      </c>
      <c r="D32" s="21" t="s">
        <v>34</v>
      </c>
      <c r="E32" s="22" t="s">
        <v>35</v>
      </c>
      <c r="F32" s="58" t="s">
        <v>9</v>
      </c>
      <c r="J32" s="124"/>
      <c r="K32" s="125"/>
      <c r="L32" s="37" t="s">
        <v>16</v>
      </c>
      <c r="M32" s="20" t="s">
        <v>8</v>
      </c>
      <c r="N32" s="21" t="s">
        <v>34</v>
      </c>
      <c r="O32" s="22" t="s">
        <v>35</v>
      </c>
      <c r="P32" s="58" t="s">
        <v>9</v>
      </c>
    </row>
    <row r="33" spans="1:33" s="2" customFormat="1" ht="30.1" customHeight="1" x14ac:dyDescent="0.25">
      <c r="A33" s="14" t="s">
        <v>27</v>
      </c>
      <c r="B33" s="43">
        <f t="shared" ref="B33:B41" si="13">B14+G14+L14+Q14+V14+AA14</f>
        <v>0</v>
      </c>
      <c r="C33" s="38" t="str">
        <f t="shared" ref="C33:C41" si="14">IF(B33,B33/$B$42,"")</f>
        <v/>
      </c>
      <c r="D33" s="44">
        <f t="shared" ref="D33:E38" si="15">D14+I14+N14+S14+X14+AC14</f>
        <v>5812</v>
      </c>
      <c r="E33" s="45">
        <f t="shared" si="15"/>
        <v>7032.53</v>
      </c>
      <c r="F33" s="55">
        <f t="shared" ref="F33:F41" si="16">IF(E33,E33/$E$42,"")</f>
        <v>2.7834280565580669E-2</v>
      </c>
      <c r="J33" s="131" t="s">
        <v>3</v>
      </c>
      <c r="K33" s="132"/>
      <c r="L33" s="18">
        <f>B23</f>
        <v>3</v>
      </c>
      <c r="M33" s="38">
        <f>IF(L33,L33/$L$39,"")</f>
        <v>0.25</v>
      </c>
      <c r="N33" s="41">
        <f>D23</f>
        <v>43367.979999999996</v>
      </c>
      <c r="O33" s="41">
        <f>E23</f>
        <v>52475.26</v>
      </c>
      <c r="P33" s="60">
        <f>IF(O33,O33/$O$39,"")</f>
        <v>0.20769354835198608</v>
      </c>
    </row>
    <row r="34" spans="1:33" s="2" customFormat="1" ht="30.1" customHeight="1" x14ac:dyDescent="0.25">
      <c r="A34" s="15" t="s">
        <v>20</v>
      </c>
      <c r="B34" s="46">
        <f t="shared" si="13"/>
        <v>0</v>
      </c>
      <c r="C34" s="38" t="str">
        <f t="shared" si="14"/>
        <v/>
      </c>
      <c r="D34" s="47">
        <f t="shared" si="15"/>
        <v>0</v>
      </c>
      <c r="E34" s="48">
        <f t="shared" si="15"/>
        <v>0</v>
      </c>
      <c r="F34" s="55" t="str">
        <f t="shared" si="16"/>
        <v/>
      </c>
      <c r="J34" s="133" t="s">
        <v>1</v>
      </c>
      <c r="K34" s="134"/>
      <c r="L34" s="6">
        <f>G23</f>
        <v>6</v>
      </c>
      <c r="M34" s="38">
        <f t="shared" ref="M34:M38" si="17">IF(L34,L34/$L$39,"")</f>
        <v>0.5</v>
      </c>
      <c r="N34" s="42">
        <f>I23</f>
        <v>138784.76041322315</v>
      </c>
      <c r="O34" s="42">
        <f>J23</f>
        <v>167929.56</v>
      </c>
      <c r="P34" s="60">
        <f t="shared" ref="P34:P38" si="18">IF(O34,O34/$O$39,"")</f>
        <v>0.66465389956310361</v>
      </c>
    </row>
    <row r="35" spans="1:33" ht="30.1" customHeight="1" x14ac:dyDescent="0.25">
      <c r="A35" s="15" t="s">
        <v>21</v>
      </c>
      <c r="B35" s="46">
        <f t="shared" si="13"/>
        <v>0</v>
      </c>
      <c r="C35" s="38" t="str">
        <f t="shared" si="14"/>
        <v/>
      </c>
      <c r="D35" s="47">
        <f t="shared" si="15"/>
        <v>0</v>
      </c>
      <c r="E35" s="48">
        <f t="shared" si="15"/>
        <v>0</v>
      </c>
      <c r="F35" s="55" t="str">
        <f t="shared" si="16"/>
        <v/>
      </c>
      <c r="G35" s="2"/>
      <c r="J35" s="133" t="s">
        <v>2</v>
      </c>
      <c r="K35" s="134"/>
      <c r="L35" s="6">
        <f>L23</f>
        <v>3</v>
      </c>
      <c r="M35" s="38">
        <f t="shared" si="17"/>
        <v>0.25</v>
      </c>
      <c r="N35" s="42">
        <f>N23</f>
        <v>26654.817024793389</v>
      </c>
      <c r="O35" s="42">
        <f>O23</f>
        <v>32252.329999999998</v>
      </c>
      <c r="P35" s="60">
        <f t="shared" si="18"/>
        <v>0.12765255208491033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28</v>
      </c>
      <c r="B36" s="46">
        <f t="shared" si="13"/>
        <v>0</v>
      </c>
      <c r="C36" s="38" t="str">
        <f t="shared" si="14"/>
        <v/>
      </c>
      <c r="D36" s="47">
        <f t="shared" si="15"/>
        <v>0</v>
      </c>
      <c r="E36" s="48">
        <f t="shared" si="15"/>
        <v>0</v>
      </c>
      <c r="F36" s="55" t="str">
        <f t="shared" si="16"/>
        <v/>
      </c>
      <c r="G36" s="2"/>
      <c r="J36" s="133" t="s">
        <v>42</v>
      </c>
      <c r="K36" s="134"/>
      <c r="L36" s="6">
        <f>Q23</f>
        <v>0</v>
      </c>
      <c r="M36" s="38" t="str">
        <f t="shared" si="17"/>
        <v/>
      </c>
      <c r="N36" s="42">
        <f>S23</f>
        <v>0</v>
      </c>
      <c r="O36" s="42">
        <f>T23</f>
        <v>0</v>
      </c>
      <c r="P36" s="60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5" t="s">
        <v>29</v>
      </c>
      <c r="B37" s="49">
        <f t="shared" si="13"/>
        <v>0</v>
      </c>
      <c r="C37" s="38" t="str">
        <f t="shared" si="14"/>
        <v/>
      </c>
      <c r="D37" s="47">
        <f t="shared" si="15"/>
        <v>0</v>
      </c>
      <c r="E37" s="75">
        <f t="shared" si="15"/>
        <v>0</v>
      </c>
      <c r="F37" s="55" t="str">
        <f t="shared" si="16"/>
        <v/>
      </c>
      <c r="G37" s="2"/>
      <c r="J37" s="133" t="s">
        <v>4</v>
      </c>
      <c r="K37" s="134"/>
      <c r="L37" s="6">
        <f>V23</f>
        <v>0</v>
      </c>
      <c r="M37" s="38" t="str">
        <f t="shared" si="17"/>
        <v/>
      </c>
      <c r="N37" s="42">
        <f>X23</f>
        <v>0</v>
      </c>
      <c r="O37" s="42">
        <f>Y23</f>
        <v>0</v>
      </c>
      <c r="P37" s="60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16" t="s">
        <v>43</v>
      </c>
      <c r="B38" s="49">
        <f t="shared" si="13"/>
        <v>0</v>
      </c>
      <c r="C38" s="38" t="str">
        <f t="shared" si="14"/>
        <v/>
      </c>
      <c r="D38" s="47">
        <f t="shared" si="15"/>
        <v>0</v>
      </c>
      <c r="E38" s="75">
        <f>E19+J19+O19+T19+Y19+AD19</f>
        <v>0</v>
      </c>
      <c r="F38" s="55" t="str">
        <f t="shared" si="16"/>
        <v/>
      </c>
      <c r="G38" s="2"/>
      <c r="J38" s="133" t="s">
        <v>5</v>
      </c>
      <c r="K38" s="134"/>
      <c r="L38" s="6">
        <f>AA23</f>
        <v>0</v>
      </c>
      <c r="M38" s="38" t="str">
        <f t="shared" si="17"/>
        <v/>
      </c>
      <c r="N38" s="42">
        <f>AC23</f>
        <v>0</v>
      </c>
      <c r="O38" s="42">
        <f>AD23</f>
        <v>0</v>
      </c>
      <c r="P38" s="60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3">
      <c r="A39" s="16" t="s">
        <v>30</v>
      </c>
      <c r="B39" s="46">
        <f t="shared" si="13"/>
        <v>0</v>
      </c>
      <c r="C39" s="38" t="str">
        <f t="shared" si="14"/>
        <v/>
      </c>
      <c r="D39" s="47">
        <f>D20+I20+N20+S20+X20+AC20</f>
        <v>0</v>
      </c>
      <c r="E39" s="76">
        <f>E20+J20+O20+T20+Y20+AD20</f>
        <v>0</v>
      </c>
      <c r="F39" s="55" t="str">
        <f t="shared" si="16"/>
        <v/>
      </c>
      <c r="G39" s="2"/>
      <c r="J39" s="129" t="s">
        <v>0</v>
      </c>
      <c r="K39" s="130"/>
      <c r="L39" s="12">
        <f>SUM(L33:L38)</f>
        <v>12</v>
      </c>
      <c r="M39" s="26">
        <f t="shared" ref="M39:P39" si="19">SUM(M33:M38)</f>
        <v>1</v>
      </c>
      <c r="N39" s="39">
        <f t="shared" si="19"/>
        <v>208807.55743801655</v>
      </c>
      <c r="O39" s="40">
        <f t="shared" si="19"/>
        <v>252657.15</v>
      </c>
      <c r="P39" s="61">
        <f t="shared" si="19"/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25">
      <c r="A40" s="62" t="s">
        <v>31</v>
      </c>
      <c r="B40" s="46">
        <f t="shared" si="13"/>
        <v>12</v>
      </c>
      <c r="C40" s="38">
        <f t="shared" si="14"/>
        <v>1</v>
      </c>
      <c r="D40" s="47">
        <f>D21+I21+N21+S21+X21+AC21</f>
        <v>79053.040000000008</v>
      </c>
      <c r="E40" s="76">
        <f>E21+J21+O21+T21+Y21+AD21</f>
        <v>95654.170000000013</v>
      </c>
      <c r="F40" s="55">
        <f t="shared" si="16"/>
        <v>0.37859276889650667</v>
      </c>
      <c r="G40" s="2"/>
      <c r="H40" s="4"/>
      <c r="I40" s="77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3" customFormat="1" ht="30.1" customHeight="1" x14ac:dyDescent="0.25">
      <c r="A41" s="63" t="s">
        <v>36</v>
      </c>
      <c r="B41" s="46">
        <f t="shared" si="13"/>
        <v>0</v>
      </c>
      <c r="C41" s="38" t="str">
        <f t="shared" si="14"/>
        <v/>
      </c>
      <c r="D41" s="47">
        <f>D22+I22+N22+S22+X22+AC22</f>
        <v>123942.51743801653</v>
      </c>
      <c r="E41" s="48">
        <f>E22+J22+O22+T22+Y22+AD22</f>
        <v>149970.44999999998</v>
      </c>
      <c r="F41" s="55">
        <f t="shared" si="16"/>
        <v>0.5935729505379127</v>
      </c>
      <c r="G41" s="71"/>
      <c r="H41" s="71"/>
      <c r="I41" s="70"/>
      <c r="J41" s="70"/>
      <c r="K41" s="70"/>
      <c r="L41" s="85"/>
      <c r="M41" s="67"/>
      <c r="N41" s="68"/>
      <c r="O41" s="68"/>
      <c r="P41" s="70"/>
      <c r="Q41" s="70"/>
      <c r="R41" s="85"/>
      <c r="S41" s="68"/>
      <c r="T41" s="68"/>
      <c r="U41" s="68"/>
      <c r="V41" s="70"/>
      <c r="W41" s="70"/>
      <c r="X41" s="85"/>
      <c r="Y41" s="69"/>
      <c r="Z41" s="69"/>
      <c r="AA41" s="69"/>
      <c r="AB41" s="69"/>
      <c r="AC41" s="70"/>
      <c r="AD41" s="70"/>
      <c r="AE41" s="85"/>
    </row>
    <row r="42" spans="1:33" s="73" customFormat="1" ht="30.1" customHeight="1" thickBot="1" x14ac:dyDescent="0.3">
      <c r="A42" s="11" t="s">
        <v>0</v>
      </c>
      <c r="B42" s="50">
        <f>SUM(B33:B41)</f>
        <v>12</v>
      </c>
      <c r="C42" s="51">
        <f>SUM(C33:C41)</f>
        <v>1</v>
      </c>
      <c r="D42" s="52">
        <f>SUM(D33:D41)</f>
        <v>208807.55743801652</v>
      </c>
      <c r="E42" s="52">
        <f>SUM(E33:E41)</f>
        <v>252657.15</v>
      </c>
      <c r="F42" s="53">
        <f>SUM(F33:F41)</f>
        <v>1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8"/>
      <c r="V42" s="70"/>
      <c r="W42" s="70"/>
      <c r="X42" s="85"/>
      <c r="Y42" s="69"/>
      <c r="Z42" s="69"/>
      <c r="AA42" s="69"/>
      <c r="AB42" s="69"/>
      <c r="AC42" s="70"/>
      <c r="AD42" s="70"/>
      <c r="AE42" s="85"/>
    </row>
    <row r="43" spans="1:33" ht="36" customHeight="1" x14ac:dyDescent="0.25">
      <c r="A43" s="85"/>
      <c r="B43" s="85"/>
      <c r="C43" s="85"/>
      <c r="D43" s="85"/>
      <c r="E43" s="85"/>
      <c r="F43" s="85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abSelected="1" zoomScale="80" zoomScaleNormal="80" workbookViewId="0"/>
  </sheetViews>
  <sheetFormatPr defaultColWidth="9.125" defaultRowHeight="14.3" x14ac:dyDescent="0.25"/>
  <cols>
    <col min="1" max="1" width="26.125" style="3" customWidth="1"/>
    <col min="2" max="2" width="11.125" style="5" customWidth="1"/>
    <col min="3" max="3" width="10.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5" style="3" customWidth="1"/>
    <col min="10" max="10" width="20" style="3" customWidth="1"/>
    <col min="11" max="11" width="11.5" style="3" customWidth="1"/>
    <col min="12" max="12" width="11.875" style="3" customWidth="1"/>
    <col min="13" max="13" width="10.5" style="3" customWidth="1"/>
    <col min="14" max="14" width="18.875" style="5" customWidth="1"/>
    <col min="15" max="15" width="19.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5" style="3" customWidth="1"/>
    <col min="26" max="26" width="9.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B4" s="4"/>
      <c r="H4" s="4"/>
      <c r="N4" s="4"/>
    </row>
    <row r="5" spans="1:31" s="2" customFormat="1" x14ac:dyDescent="0.25">
      <c r="B5" s="4"/>
      <c r="H5" s="4"/>
      <c r="N5" s="4"/>
    </row>
    <row r="6" spans="1:31" s="2" customFormat="1" ht="30.75" customHeight="1" x14ac:dyDescent="0.25">
      <c r="A6" s="9" t="s">
        <v>13</v>
      </c>
      <c r="B6" s="4"/>
      <c r="H6" s="4"/>
      <c r="N6" s="4"/>
    </row>
    <row r="7" spans="1:31" s="2" customFormat="1" ht="6.8" customHeight="1" x14ac:dyDescent="0.25">
      <c r="A7" s="1"/>
      <c r="B7" s="4"/>
      <c r="H7" s="4"/>
      <c r="N7" s="4"/>
    </row>
    <row r="8" spans="1:31" s="2" customFormat="1" ht="24.8" customHeight="1" x14ac:dyDescent="0.25">
      <c r="A8" s="7" t="s">
        <v>49</v>
      </c>
      <c r="B8" s="83" t="s">
        <v>50</v>
      </c>
      <c r="C8" s="64"/>
      <c r="D8" s="64"/>
      <c r="E8" s="64"/>
      <c r="F8" s="64"/>
      <c r="G8" s="65"/>
      <c r="H8" s="4"/>
      <c r="J8" s="64"/>
      <c r="K8" s="64"/>
      <c r="L8" s="64"/>
      <c r="N8" s="4"/>
      <c r="P8" s="64"/>
      <c r="Q8" s="64"/>
      <c r="R8" s="64"/>
      <c r="V8" s="64"/>
      <c r="W8" s="64"/>
      <c r="X8" s="64"/>
      <c r="AC8" s="64"/>
      <c r="AD8" s="64"/>
      <c r="AE8" s="64"/>
    </row>
    <row r="9" spans="1:31" s="2" customFormat="1" ht="34.5" customHeight="1" x14ac:dyDescent="0.25">
      <c r="A9" s="7" t="s">
        <v>11</v>
      </c>
      <c r="B9" s="84" t="s">
        <v>39</v>
      </c>
      <c r="C9" s="66"/>
      <c r="D9" s="66"/>
      <c r="E9" s="66"/>
      <c r="F9" s="66"/>
      <c r="G9" s="59"/>
      <c r="H9" s="59"/>
      <c r="I9" s="59"/>
      <c r="J9" s="59"/>
      <c r="K9" s="59"/>
      <c r="L9" s="7"/>
      <c r="N9" s="4"/>
      <c r="R9" s="7"/>
      <c r="X9" s="7"/>
      <c r="AE9" s="7"/>
    </row>
    <row r="10" spans="1:31" ht="26.35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">
      <c r="A11" s="2"/>
      <c r="B11" s="87" t="s">
        <v>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</row>
    <row r="12" spans="1:31" ht="30.1" customHeight="1" thickBot="1" x14ac:dyDescent="0.3">
      <c r="A12" s="90" t="s">
        <v>10</v>
      </c>
      <c r="B12" s="92" t="s">
        <v>3</v>
      </c>
      <c r="C12" s="93"/>
      <c r="D12" s="93"/>
      <c r="E12" s="93"/>
      <c r="F12" s="94"/>
      <c r="G12" s="95" t="s">
        <v>1</v>
      </c>
      <c r="H12" s="96"/>
      <c r="I12" s="96"/>
      <c r="J12" s="96"/>
      <c r="K12" s="97"/>
      <c r="L12" s="98" t="s">
        <v>2</v>
      </c>
      <c r="M12" s="99"/>
      <c r="N12" s="99"/>
      <c r="O12" s="99"/>
      <c r="P12" s="99"/>
      <c r="Q12" s="100" t="s">
        <v>42</v>
      </c>
      <c r="R12" s="101"/>
      <c r="S12" s="101"/>
      <c r="T12" s="101"/>
      <c r="U12" s="102"/>
      <c r="V12" s="103" t="s">
        <v>4</v>
      </c>
      <c r="W12" s="104"/>
      <c r="X12" s="104"/>
      <c r="Y12" s="104"/>
      <c r="Z12" s="105"/>
      <c r="AA12" s="106" t="s">
        <v>5</v>
      </c>
      <c r="AB12" s="107"/>
      <c r="AC12" s="107"/>
      <c r="AD12" s="107"/>
      <c r="AE12" s="108"/>
    </row>
    <row r="13" spans="1:31" ht="39.1" customHeight="1" thickBot="1" x14ac:dyDescent="0.3">
      <c r="A13" s="91"/>
      <c r="B13" s="19" t="s">
        <v>7</v>
      </c>
      <c r="C13" s="20" t="s">
        <v>8</v>
      </c>
      <c r="D13" s="21" t="s">
        <v>25</v>
      </c>
      <c r="E13" s="22" t="s">
        <v>26</v>
      </c>
      <c r="F13" s="23" t="s">
        <v>14</v>
      </c>
      <c r="G13" s="24" t="s">
        <v>7</v>
      </c>
      <c r="H13" s="20" t="s">
        <v>8</v>
      </c>
      <c r="I13" s="21" t="s">
        <v>25</v>
      </c>
      <c r="J13" s="22" t="s">
        <v>24</v>
      </c>
      <c r="K13" s="23" t="s">
        <v>14</v>
      </c>
      <c r="L13" s="24" t="s">
        <v>7</v>
      </c>
      <c r="M13" s="20" t="s">
        <v>8</v>
      </c>
      <c r="N13" s="21" t="s">
        <v>25</v>
      </c>
      <c r="O13" s="22" t="s">
        <v>22</v>
      </c>
      <c r="P13" s="23" t="s">
        <v>14</v>
      </c>
      <c r="Q13" s="24" t="s">
        <v>7</v>
      </c>
      <c r="R13" s="20" t="s">
        <v>8</v>
      </c>
      <c r="S13" s="21" t="s">
        <v>23</v>
      </c>
      <c r="T13" s="22" t="s">
        <v>24</v>
      </c>
      <c r="U13" s="28" t="s">
        <v>14</v>
      </c>
      <c r="V13" s="19" t="s">
        <v>7</v>
      </c>
      <c r="W13" s="20" t="s">
        <v>8</v>
      </c>
      <c r="X13" s="21" t="s">
        <v>23</v>
      </c>
      <c r="Y13" s="22" t="s">
        <v>24</v>
      </c>
      <c r="Z13" s="23" t="s">
        <v>14</v>
      </c>
      <c r="AA13" s="19" t="s">
        <v>7</v>
      </c>
      <c r="AB13" s="20" t="s">
        <v>8</v>
      </c>
      <c r="AC13" s="21" t="s">
        <v>23</v>
      </c>
      <c r="AD13" s="22" t="s">
        <v>24</v>
      </c>
      <c r="AE13" s="23" t="s">
        <v>14</v>
      </c>
    </row>
    <row r="14" spans="1:31" s="10" customFormat="1" ht="36" customHeight="1" x14ac:dyDescent="0.25">
      <c r="A14" s="14" t="s">
        <v>27</v>
      </c>
      <c r="B14" s="29">
        <v>1</v>
      </c>
      <c r="C14" s="54">
        <f t="shared" ref="C14:C22" si="0">IF(B14,B14/$B$23,"")</f>
        <v>0.1</v>
      </c>
      <c r="D14" s="32">
        <v>8138.5</v>
      </c>
      <c r="E14" s="33">
        <v>9847.59</v>
      </c>
      <c r="F14" s="55">
        <f t="shared" ref="F14:F22" si="1">IF(E14,E14/$E$23,"")</f>
        <v>4.0569126812060805E-2</v>
      </c>
      <c r="G14" s="29">
        <v>3</v>
      </c>
      <c r="H14" s="54">
        <f t="shared" ref="H14:H22" si="2">IF(G14,G14/$G$23,"")</f>
        <v>9.6774193548387094E-2</v>
      </c>
      <c r="I14" s="32">
        <v>6167.43</v>
      </c>
      <c r="J14" s="33">
        <v>6202.59</v>
      </c>
      <c r="K14" s="55">
        <f t="shared" ref="K14:K22" si="3">IF(J14,J14/$J$23,"")</f>
        <v>2.1169375585007762E-2</v>
      </c>
      <c r="L14" s="29"/>
      <c r="M14" s="54" t="str">
        <f t="shared" ref="M14:M22" si="4">IF(L14,L14/$L$23,"")</f>
        <v/>
      </c>
      <c r="N14" s="32"/>
      <c r="O14" s="33"/>
      <c r="P14" s="55" t="str">
        <f t="shared" ref="P14:P22" si="5">IF(O14,O14/$O$23,"")</f>
        <v/>
      </c>
      <c r="Q14" s="29"/>
      <c r="R14" s="54" t="str">
        <f t="shared" ref="R14:R22" si="6">IF(Q14,Q14/$Q$23,"")</f>
        <v/>
      </c>
      <c r="S14" s="32"/>
      <c r="T14" s="33"/>
      <c r="U14" s="55" t="str">
        <f t="shared" ref="U14:U22" si="7">IF(T14,T14/$T$23,"")</f>
        <v/>
      </c>
      <c r="V14" s="29"/>
      <c r="W14" s="54" t="str">
        <f t="shared" ref="W14:W22" si="8">IF(V14,V14/$V$23,"")</f>
        <v/>
      </c>
      <c r="X14" s="32"/>
      <c r="Y14" s="33"/>
      <c r="Z14" s="55" t="str">
        <f t="shared" ref="Z14:Z22" si="9">IF(Y14,Y14/$Y$23,"")</f>
        <v/>
      </c>
      <c r="AA14" s="29"/>
      <c r="AB14" s="54" t="str">
        <f t="shared" ref="AB14:AB22" si="10">IF(AA14,AA14/$AA$23,"")</f>
        <v/>
      </c>
      <c r="AC14" s="32"/>
      <c r="AD14" s="33"/>
      <c r="AE14" s="55" t="str">
        <f t="shared" ref="AE14:AE22" si="11">IF(AD14,AD14/$AD$23,"")</f>
        <v/>
      </c>
    </row>
    <row r="15" spans="1:31" s="10" customFormat="1" ht="36" customHeight="1" x14ac:dyDescent="0.25">
      <c r="A15" s="15" t="s">
        <v>20</v>
      </c>
      <c r="B15" s="30"/>
      <c r="C15" s="54" t="str">
        <f t="shared" si="0"/>
        <v/>
      </c>
      <c r="D15" s="34"/>
      <c r="E15" s="35"/>
      <c r="F15" s="55" t="str">
        <f t="shared" si="1"/>
        <v/>
      </c>
      <c r="G15" s="30">
        <v>1</v>
      </c>
      <c r="H15" s="54">
        <f t="shared" si="2"/>
        <v>3.2258064516129031E-2</v>
      </c>
      <c r="I15" s="34">
        <v>29850.53</v>
      </c>
      <c r="J15" s="35">
        <v>36119.14</v>
      </c>
      <c r="K15" s="55">
        <f t="shared" si="3"/>
        <v>0.12327425163802172</v>
      </c>
      <c r="L15" s="30"/>
      <c r="M15" s="54" t="str">
        <f t="shared" si="4"/>
        <v/>
      </c>
      <c r="N15" s="34"/>
      <c r="O15" s="35"/>
      <c r="P15" s="55" t="str">
        <f t="shared" si="5"/>
        <v/>
      </c>
      <c r="Q15" s="30"/>
      <c r="R15" s="54" t="str">
        <f t="shared" si="6"/>
        <v/>
      </c>
      <c r="S15" s="34"/>
      <c r="T15" s="35"/>
      <c r="U15" s="55" t="str">
        <f t="shared" si="7"/>
        <v/>
      </c>
      <c r="V15" s="30"/>
      <c r="W15" s="54" t="str">
        <f t="shared" si="8"/>
        <v/>
      </c>
      <c r="X15" s="34"/>
      <c r="Y15" s="35"/>
      <c r="Z15" s="55" t="str">
        <f t="shared" si="9"/>
        <v/>
      </c>
      <c r="AA15" s="30"/>
      <c r="AB15" s="54" t="str">
        <f t="shared" si="10"/>
        <v/>
      </c>
      <c r="AC15" s="34"/>
      <c r="AD15" s="35"/>
      <c r="AE15" s="55" t="str">
        <f t="shared" si="11"/>
        <v/>
      </c>
    </row>
    <row r="16" spans="1:31" s="10" customFormat="1" ht="36" customHeight="1" x14ac:dyDescent="0.25">
      <c r="A16" s="15" t="s">
        <v>21</v>
      </c>
      <c r="B16" s="30"/>
      <c r="C16" s="54" t="str">
        <f t="shared" si="0"/>
        <v/>
      </c>
      <c r="D16" s="34"/>
      <c r="E16" s="35"/>
      <c r="F16" s="55" t="str">
        <f t="shared" si="1"/>
        <v/>
      </c>
      <c r="G16" s="30"/>
      <c r="H16" s="54" t="str">
        <f t="shared" si="2"/>
        <v/>
      </c>
      <c r="I16" s="34"/>
      <c r="J16" s="35"/>
      <c r="K16" s="55" t="str">
        <f t="shared" si="3"/>
        <v/>
      </c>
      <c r="L16" s="30"/>
      <c r="M16" s="54" t="str">
        <f t="shared" si="4"/>
        <v/>
      </c>
      <c r="N16" s="34"/>
      <c r="O16" s="35"/>
      <c r="P16" s="55" t="str">
        <f t="shared" si="5"/>
        <v/>
      </c>
      <c r="Q16" s="30"/>
      <c r="R16" s="54" t="str">
        <f t="shared" si="6"/>
        <v/>
      </c>
      <c r="S16" s="34"/>
      <c r="T16" s="35"/>
      <c r="U16" s="55" t="str">
        <f t="shared" si="7"/>
        <v/>
      </c>
      <c r="V16" s="30"/>
      <c r="W16" s="54" t="str">
        <f t="shared" si="8"/>
        <v/>
      </c>
      <c r="X16" s="34"/>
      <c r="Y16" s="35"/>
      <c r="Z16" s="55" t="str">
        <f t="shared" si="9"/>
        <v/>
      </c>
      <c r="AA16" s="30"/>
      <c r="AB16" s="54" t="str">
        <f t="shared" si="10"/>
        <v/>
      </c>
      <c r="AC16" s="34"/>
      <c r="AD16" s="35"/>
      <c r="AE16" s="55" t="str">
        <f t="shared" si="11"/>
        <v/>
      </c>
    </row>
    <row r="17" spans="1:31" s="10" customFormat="1" ht="36" customHeight="1" x14ac:dyDescent="0.25">
      <c r="A17" s="15" t="s">
        <v>28</v>
      </c>
      <c r="B17" s="30"/>
      <c r="C17" s="54" t="str">
        <f t="shared" si="0"/>
        <v/>
      </c>
      <c r="D17" s="34"/>
      <c r="E17" s="35"/>
      <c r="F17" s="55" t="str">
        <f t="shared" si="1"/>
        <v/>
      </c>
      <c r="G17" s="30"/>
      <c r="H17" s="54" t="str">
        <f t="shared" si="2"/>
        <v/>
      </c>
      <c r="I17" s="34"/>
      <c r="J17" s="35"/>
      <c r="K17" s="55" t="str">
        <f t="shared" si="3"/>
        <v/>
      </c>
      <c r="L17" s="30"/>
      <c r="M17" s="54" t="str">
        <f t="shared" si="4"/>
        <v/>
      </c>
      <c r="N17" s="34"/>
      <c r="O17" s="35"/>
      <c r="P17" s="55" t="str">
        <f t="shared" si="5"/>
        <v/>
      </c>
      <c r="Q17" s="30"/>
      <c r="R17" s="54" t="str">
        <f t="shared" si="6"/>
        <v/>
      </c>
      <c r="S17" s="34"/>
      <c r="T17" s="35"/>
      <c r="U17" s="55" t="str">
        <f t="shared" si="7"/>
        <v/>
      </c>
      <c r="V17" s="30"/>
      <c r="W17" s="54" t="str">
        <f t="shared" si="8"/>
        <v/>
      </c>
      <c r="X17" s="34"/>
      <c r="Y17" s="35"/>
      <c r="Z17" s="55" t="str">
        <f t="shared" si="9"/>
        <v/>
      </c>
      <c r="AA17" s="30"/>
      <c r="AB17" s="54" t="str">
        <f t="shared" si="10"/>
        <v/>
      </c>
      <c r="AC17" s="34"/>
      <c r="AD17" s="35"/>
      <c r="AE17" s="55" t="str">
        <f t="shared" si="11"/>
        <v/>
      </c>
    </row>
    <row r="18" spans="1:31" s="10" customFormat="1" ht="36" customHeight="1" x14ac:dyDescent="0.25">
      <c r="A18" s="15" t="s">
        <v>29</v>
      </c>
      <c r="B18" s="31"/>
      <c r="C18" s="54" t="str">
        <f t="shared" si="0"/>
        <v/>
      </c>
      <c r="D18" s="34"/>
      <c r="E18" s="35"/>
      <c r="F18" s="55" t="str">
        <f t="shared" si="1"/>
        <v/>
      </c>
      <c r="G18" s="31"/>
      <c r="H18" s="54" t="str">
        <f t="shared" si="2"/>
        <v/>
      </c>
      <c r="I18" s="34"/>
      <c r="J18" s="35"/>
      <c r="K18" s="55" t="str">
        <f t="shared" si="3"/>
        <v/>
      </c>
      <c r="L18" s="31"/>
      <c r="M18" s="54" t="str">
        <f t="shared" si="4"/>
        <v/>
      </c>
      <c r="N18" s="34"/>
      <c r="O18" s="35"/>
      <c r="P18" s="55" t="str">
        <f t="shared" si="5"/>
        <v/>
      </c>
      <c r="Q18" s="31"/>
      <c r="R18" s="54" t="str">
        <f t="shared" si="6"/>
        <v/>
      </c>
      <c r="S18" s="34"/>
      <c r="T18" s="35"/>
      <c r="U18" s="55" t="str">
        <f t="shared" si="7"/>
        <v/>
      </c>
      <c r="V18" s="31"/>
      <c r="W18" s="54" t="str">
        <f t="shared" si="8"/>
        <v/>
      </c>
      <c r="X18" s="34"/>
      <c r="Y18" s="35"/>
      <c r="Z18" s="55" t="str">
        <f t="shared" si="9"/>
        <v/>
      </c>
      <c r="AA18" s="31"/>
      <c r="AB18" s="54" t="str">
        <f t="shared" si="10"/>
        <v/>
      </c>
      <c r="AC18" s="34"/>
      <c r="AD18" s="35"/>
      <c r="AE18" s="55" t="str">
        <f t="shared" si="11"/>
        <v/>
      </c>
    </row>
    <row r="19" spans="1:31" s="10" customFormat="1" ht="36" customHeight="1" x14ac:dyDescent="0.25">
      <c r="A19" s="16" t="s">
        <v>43</v>
      </c>
      <c r="B19" s="31"/>
      <c r="C19" s="54" t="str">
        <f t="shared" si="0"/>
        <v/>
      </c>
      <c r="D19" s="34"/>
      <c r="E19" s="35"/>
      <c r="F19" s="55" t="str">
        <f t="shared" si="1"/>
        <v/>
      </c>
      <c r="G19" s="31"/>
      <c r="H19" s="54" t="str">
        <f t="shared" si="2"/>
        <v/>
      </c>
      <c r="I19" s="34"/>
      <c r="J19" s="35"/>
      <c r="K19" s="55" t="str">
        <f t="shared" si="3"/>
        <v/>
      </c>
      <c r="L19" s="31"/>
      <c r="M19" s="54" t="str">
        <f t="shared" si="4"/>
        <v/>
      </c>
      <c r="N19" s="34"/>
      <c r="O19" s="35"/>
      <c r="P19" s="55" t="str">
        <f t="shared" si="5"/>
        <v/>
      </c>
      <c r="Q19" s="31"/>
      <c r="R19" s="54" t="str">
        <f t="shared" si="6"/>
        <v/>
      </c>
      <c r="S19" s="34"/>
      <c r="T19" s="35"/>
      <c r="U19" s="55" t="str">
        <f t="shared" si="7"/>
        <v/>
      </c>
      <c r="V19" s="31"/>
      <c r="W19" s="54" t="str">
        <f t="shared" si="8"/>
        <v/>
      </c>
      <c r="X19" s="34"/>
      <c r="Y19" s="35"/>
      <c r="Z19" s="55" t="str">
        <f t="shared" si="9"/>
        <v/>
      </c>
      <c r="AA19" s="31"/>
      <c r="AB19" s="54" t="str">
        <f t="shared" si="10"/>
        <v/>
      </c>
      <c r="AC19" s="34"/>
      <c r="AD19" s="35"/>
      <c r="AE19" s="55" t="str">
        <f t="shared" si="11"/>
        <v/>
      </c>
    </row>
    <row r="20" spans="1:31" s="10" customFormat="1" ht="36" customHeight="1" x14ac:dyDescent="0.25">
      <c r="A20" s="16" t="s">
        <v>30</v>
      </c>
      <c r="B20" s="30"/>
      <c r="C20" s="54" t="str">
        <f t="shared" si="0"/>
        <v/>
      </c>
      <c r="D20" s="34"/>
      <c r="E20" s="35"/>
      <c r="F20" s="55" t="str">
        <f t="shared" si="1"/>
        <v/>
      </c>
      <c r="G20" s="30">
        <v>1</v>
      </c>
      <c r="H20" s="54">
        <f t="shared" si="2"/>
        <v>3.2258064516129031E-2</v>
      </c>
      <c r="I20" s="34">
        <v>13636.36</v>
      </c>
      <c r="J20" s="35">
        <v>16500</v>
      </c>
      <c r="K20" s="55">
        <f t="shared" si="3"/>
        <v>5.6314329522445951E-2</v>
      </c>
      <c r="L20" s="30">
        <v>1</v>
      </c>
      <c r="M20" s="54">
        <f t="shared" si="4"/>
        <v>0.33333333333333331</v>
      </c>
      <c r="N20" s="34">
        <v>14325.74</v>
      </c>
      <c r="O20" s="35">
        <v>17334.14</v>
      </c>
      <c r="P20" s="55">
        <f t="shared" si="5"/>
        <v>0.47087480573922591</v>
      </c>
      <c r="Q20" s="30"/>
      <c r="R20" s="54" t="str">
        <f t="shared" si="6"/>
        <v/>
      </c>
      <c r="S20" s="34"/>
      <c r="T20" s="35"/>
      <c r="U20" s="55" t="str">
        <f t="shared" si="7"/>
        <v/>
      </c>
      <c r="V20" s="30"/>
      <c r="W20" s="54" t="str">
        <f t="shared" si="8"/>
        <v/>
      </c>
      <c r="X20" s="34"/>
      <c r="Y20" s="35"/>
      <c r="Z20" s="55" t="str">
        <f t="shared" si="9"/>
        <v/>
      </c>
      <c r="AA20" s="30"/>
      <c r="AB20" s="54" t="str">
        <f t="shared" si="10"/>
        <v/>
      </c>
      <c r="AC20" s="34"/>
      <c r="AD20" s="35"/>
      <c r="AE20" s="55" t="str">
        <f t="shared" si="11"/>
        <v/>
      </c>
    </row>
    <row r="21" spans="1:31" s="10" customFormat="1" ht="36" customHeight="1" x14ac:dyDescent="0.25">
      <c r="A21" s="62" t="s">
        <v>31</v>
      </c>
      <c r="B21" s="30">
        <v>9</v>
      </c>
      <c r="C21" s="54">
        <f t="shared" si="0"/>
        <v>0.9</v>
      </c>
      <c r="D21" s="34">
        <v>115060.03</v>
      </c>
      <c r="E21" s="35">
        <v>139222.64000000001</v>
      </c>
      <c r="F21" s="55">
        <f t="shared" si="1"/>
        <v>0.57355565547203824</v>
      </c>
      <c r="G21" s="30">
        <v>26</v>
      </c>
      <c r="H21" s="54">
        <f t="shared" si="2"/>
        <v>0.83870967741935487</v>
      </c>
      <c r="I21" s="34">
        <v>68930.41</v>
      </c>
      <c r="J21" s="35">
        <v>83405.8</v>
      </c>
      <c r="K21" s="55">
        <f t="shared" si="3"/>
        <v>0.28466313365352863</v>
      </c>
      <c r="L21" s="30">
        <v>2</v>
      </c>
      <c r="M21" s="54">
        <f t="shared" si="4"/>
        <v>0.66666666666666663</v>
      </c>
      <c r="N21" s="34">
        <v>7130</v>
      </c>
      <c r="O21" s="35">
        <v>8627.2999999999993</v>
      </c>
      <c r="P21" s="55">
        <f t="shared" si="5"/>
        <v>0.23435706712614665</v>
      </c>
      <c r="Q21" s="30"/>
      <c r="R21" s="54" t="str">
        <f t="shared" si="6"/>
        <v/>
      </c>
      <c r="S21" s="34"/>
      <c r="T21" s="35"/>
      <c r="U21" s="55" t="str">
        <f t="shared" si="7"/>
        <v/>
      </c>
      <c r="V21" s="30"/>
      <c r="W21" s="54" t="str">
        <f t="shared" si="8"/>
        <v/>
      </c>
      <c r="X21" s="34"/>
      <c r="Y21" s="35"/>
      <c r="Z21" s="55" t="str">
        <f t="shared" si="9"/>
        <v/>
      </c>
      <c r="AA21" s="30"/>
      <c r="AB21" s="54" t="str">
        <f t="shared" si="10"/>
        <v/>
      </c>
      <c r="AC21" s="34"/>
      <c r="AD21" s="35"/>
      <c r="AE21" s="55" t="str">
        <f t="shared" si="11"/>
        <v/>
      </c>
    </row>
    <row r="22" spans="1:31" s="10" customFormat="1" ht="40.1" customHeight="1" x14ac:dyDescent="0.25">
      <c r="A22" s="63" t="s">
        <v>44</v>
      </c>
      <c r="B22" s="30"/>
      <c r="C22" s="54" t="str">
        <f t="shared" si="0"/>
        <v/>
      </c>
      <c r="D22" s="34">
        <v>77409.78</v>
      </c>
      <c r="E22" s="35">
        <v>93665.83</v>
      </c>
      <c r="F22" s="55">
        <f t="shared" si="1"/>
        <v>0.385875217715901</v>
      </c>
      <c r="G22" s="30"/>
      <c r="H22" s="54" t="str">
        <f t="shared" si="2"/>
        <v/>
      </c>
      <c r="I22" s="34">
        <v>124603.9</v>
      </c>
      <c r="J22" s="35">
        <v>150770.72</v>
      </c>
      <c r="K22" s="55">
        <f t="shared" si="3"/>
        <v>0.51457890960099595</v>
      </c>
      <c r="L22" s="30"/>
      <c r="M22" s="54" t="str">
        <f t="shared" si="4"/>
        <v/>
      </c>
      <c r="N22" s="34">
        <v>8967.93</v>
      </c>
      <c r="O22" s="35">
        <v>10851.19</v>
      </c>
      <c r="P22" s="55">
        <f t="shared" si="5"/>
        <v>0.29476812713462747</v>
      </c>
      <c r="Q22" s="30"/>
      <c r="R22" s="54" t="str">
        <f t="shared" si="6"/>
        <v/>
      </c>
      <c r="S22" s="34"/>
      <c r="T22" s="35"/>
      <c r="U22" s="55" t="str">
        <f t="shared" si="7"/>
        <v/>
      </c>
      <c r="V22" s="30"/>
      <c r="W22" s="54" t="str">
        <f t="shared" si="8"/>
        <v/>
      </c>
      <c r="X22" s="34"/>
      <c r="Y22" s="35"/>
      <c r="Z22" s="55" t="str">
        <f t="shared" si="9"/>
        <v/>
      </c>
      <c r="AA22" s="30"/>
      <c r="AB22" s="54" t="str">
        <f t="shared" si="10"/>
        <v/>
      </c>
      <c r="AC22" s="34"/>
      <c r="AD22" s="35"/>
      <c r="AE22" s="55" t="str">
        <f t="shared" si="11"/>
        <v/>
      </c>
    </row>
    <row r="23" spans="1:31" ht="32.950000000000003" customHeight="1" thickBot="1" x14ac:dyDescent="0.3">
      <c r="A23" s="17" t="s">
        <v>0</v>
      </c>
      <c r="B23" s="25">
        <f t="shared" ref="B23:AE23" si="12">SUM(B14:B22)</f>
        <v>10</v>
      </c>
      <c r="C23" s="26">
        <f t="shared" si="12"/>
        <v>1</v>
      </c>
      <c r="D23" s="36">
        <f t="shared" si="12"/>
        <v>200608.31</v>
      </c>
      <c r="E23" s="36">
        <f t="shared" si="12"/>
        <v>242736.06</v>
      </c>
      <c r="F23" s="27">
        <f t="shared" si="12"/>
        <v>1</v>
      </c>
      <c r="G23" s="25">
        <f t="shared" si="12"/>
        <v>31</v>
      </c>
      <c r="H23" s="26">
        <f t="shared" si="12"/>
        <v>1</v>
      </c>
      <c r="I23" s="36">
        <f t="shared" si="12"/>
        <v>243188.63</v>
      </c>
      <c r="J23" s="36">
        <f t="shared" si="12"/>
        <v>292998.25</v>
      </c>
      <c r="K23" s="27">
        <f t="shared" si="12"/>
        <v>1</v>
      </c>
      <c r="L23" s="25">
        <f>SUM(L14:L22)</f>
        <v>3</v>
      </c>
      <c r="M23" s="26">
        <f t="shared" si="12"/>
        <v>1</v>
      </c>
      <c r="N23" s="36">
        <f t="shared" si="12"/>
        <v>30423.67</v>
      </c>
      <c r="O23" s="36">
        <f t="shared" si="12"/>
        <v>36812.629999999997</v>
      </c>
      <c r="P23" s="27">
        <f t="shared" si="12"/>
        <v>1</v>
      </c>
      <c r="Q23" s="25">
        <f t="shared" si="12"/>
        <v>0</v>
      </c>
      <c r="R23" s="26">
        <f t="shared" si="12"/>
        <v>0</v>
      </c>
      <c r="S23" s="36">
        <f t="shared" si="12"/>
        <v>0</v>
      </c>
      <c r="T23" s="36">
        <f t="shared" si="12"/>
        <v>0</v>
      </c>
      <c r="U23" s="27">
        <f t="shared" si="12"/>
        <v>0</v>
      </c>
      <c r="V23" s="25">
        <f t="shared" si="12"/>
        <v>0</v>
      </c>
      <c r="W23" s="26">
        <f t="shared" si="12"/>
        <v>0</v>
      </c>
      <c r="X23" s="36">
        <f t="shared" si="12"/>
        <v>0</v>
      </c>
      <c r="Y23" s="36">
        <f t="shared" si="12"/>
        <v>0</v>
      </c>
      <c r="Z23" s="27">
        <f t="shared" si="12"/>
        <v>0</v>
      </c>
      <c r="AA23" s="25">
        <f t="shared" si="12"/>
        <v>0</v>
      </c>
      <c r="AB23" s="26">
        <f t="shared" si="12"/>
        <v>0</v>
      </c>
      <c r="AC23" s="36">
        <f t="shared" si="12"/>
        <v>0</v>
      </c>
      <c r="AD23" s="36">
        <f t="shared" si="12"/>
        <v>0</v>
      </c>
      <c r="AE23" s="27">
        <f t="shared" si="12"/>
        <v>0</v>
      </c>
    </row>
    <row r="24" spans="1:31" s="2" customFormat="1" ht="18.7" customHeight="1" x14ac:dyDescent="0.25">
      <c r="B24" s="4"/>
      <c r="H24" s="4"/>
      <c r="N24" s="4"/>
    </row>
    <row r="25" spans="1:31" s="69" customFormat="1" ht="48.1" customHeight="1" x14ac:dyDescent="0.25">
      <c r="A25" s="109" t="s">
        <v>45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68"/>
      <c r="S25" s="68"/>
      <c r="T25" s="68"/>
      <c r="U25" s="68"/>
      <c r="V25" s="13"/>
      <c r="W25" s="13"/>
      <c r="X25" s="13"/>
      <c r="AC25" s="13"/>
      <c r="AD25" s="13"/>
      <c r="AE25" s="13"/>
    </row>
    <row r="26" spans="1:31" s="69" customFormat="1" ht="43.85" customHeight="1" x14ac:dyDescent="0.25">
      <c r="A26" s="110" t="s">
        <v>46</v>
      </c>
      <c r="B26" s="110"/>
      <c r="C26" s="110"/>
      <c r="D26" s="110"/>
      <c r="E26" s="110"/>
      <c r="F26" s="110"/>
      <c r="G26" s="110"/>
      <c r="H26" s="110"/>
      <c r="I26" s="70"/>
      <c r="J26" s="70"/>
      <c r="K26" s="70"/>
      <c r="L26" s="86"/>
      <c r="M26" s="67"/>
      <c r="N26" s="68"/>
      <c r="O26" s="68"/>
      <c r="P26" s="70"/>
      <c r="Q26" s="70"/>
      <c r="R26" s="86"/>
      <c r="S26" s="68"/>
      <c r="T26" s="68"/>
      <c r="U26" s="68"/>
      <c r="V26" s="13"/>
      <c r="W26" s="13"/>
      <c r="X26" s="13"/>
      <c r="AC26" s="13"/>
      <c r="AD26" s="13"/>
      <c r="AE26" s="13"/>
    </row>
    <row r="27" spans="1:31" s="72" customFormat="1" x14ac:dyDescent="0.25">
      <c r="A27" s="86"/>
      <c r="B27" s="86"/>
      <c r="C27" s="86"/>
      <c r="D27" s="86"/>
      <c r="E27" s="86"/>
      <c r="F27" s="86"/>
      <c r="G27" s="71"/>
      <c r="H27" s="71"/>
      <c r="I27" s="70"/>
      <c r="J27" s="70"/>
      <c r="K27" s="70"/>
      <c r="L27" s="86"/>
      <c r="M27" s="67"/>
      <c r="N27" s="68"/>
      <c r="O27" s="68"/>
      <c r="P27" s="70"/>
      <c r="Q27" s="70"/>
      <c r="R27" s="86"/>
      <c r="S27" s="68"/>
      <c r="T27" s="68"/>
      <c r="U27" s="68"/>
      <c r="V27" s="13"/>
      <c r="W27" s="13"/>
      <c r="X27" s="13"/>
      <c r="Y27" s="69"/>
      <c r="Z27" s="69"/>
      <c r="AA27" s="69"/>
      <c r="AB27" s="69"/>
      <c r="AC27" s="13"/>
      <c r="AD27" s="13"/>
      <c r="AE27" s="13"/>
    </row>
    <row r="28" spans="1:31" s="73" customFormat="1" ht="13.75" customHeight="1" x14ac:dyDescent="0.25">
      <c r="A28" s="86"/>
      <c r="B28" s="86"/>
      <c r="C28" s="86"/>
      <c r="D28" s="86"/>
      <c r="E28" s="86"/>
      <c r="F28" s="86"/>
      <c r="G28" s="71"/>
      <c r="H28" s="71"/>
      <c r="I28" s="70"/>
      <c r="J28" s="70"/>
      <c r="K28" s="70"/>
      <c r="L28" s="86"/>
      <c r="M28" s="67"/>
      <c r="N28" s="68"/>
      <c r="O28" s="68"/>
      <c r="P28" s="70"/>
      <c r="Q28" s="70"/>
      <c r="R28" s="86"/>
      <c r="S28" s="68"/>
      <c r="T28" s="68"/>
      <c r="U28" s="68"/>
      <c r="V28" s="68"/>
      <c r="W28" s="68"/>
      <c r="X28" s="68"/>
      <c r="Y28" s="69"/>
      <c r="Z28" s="69"/>
      <c r="AA28" s="69"/>
      <c r="AB28" s="69"/>
      <c r="AC28" s="68"/>
      <c r="AD28" s="68"/>
      <c r="AE28" s="68"/>
    </row>
    <row r="29" spans="1:31" s="73" customFormat="1" ht="18" customHeight="1" thickBot="1" x14ac:dyDescent="0.3">
      <c r="A29" s="86"/>
      <c r="B29" s="86"/>
      <c r="C29" s="86"/>
      <c r="D29" s="86"/>
      <c r="E29" s="86"/>
      <c r="F29" s="86"/>
      <c r="G29" s="71"/>
      <c r="H29" s="71"/>
      <c r="I29" s="70"/>
      <c r="J29" s="70"/>
      <c r="K29" s="70"/>
      <c r="L29" s="86"/>
      <c r="M29" s="67"/>
      <c r="N29" s="68"/>
      <c r="O29" s="68"/>
      <c r="P29" s="70"/>
      <c r="Q29" s="70"/>
      <c r="R29" s="86"/>
      <c r="S29" s="68"/>
      <c r="T29" s="68"/>
      <c r="U29" s="68"/>
      <c r="V29" s="70"/>
      <c r="W29" s="70"/>
      <c r="X29" s="86"/>
      <c r="Y29" s="69"/>
      <c r="Z29" s="69"/>
      <c r="AA29" s="69"/>
      <c r="AB29" s="69"/>
      <c r="AC29" s="70"/>
      <c r="AD29" s="70"/>
      <c r="AE29" s="86"/>
    </row>
    <row r="30" spans="1:31" s="74" customFormat="1" ht="18" customHeight="1" x14ac:dyDescent="0.25">
      <c r="A30" s="111" t="s">
        <v>10</v>
      </c>
      <c r="B30" s="114" t="s">
        <v>19</v>
      </c>
      <c r="C30" s="115"/>
      <c r="D30" s="115"/>
      <c r="E30" s="115"/>
      <c r="F30" s="116"/>
      <c r="G30" s="2"/>
      <c r="J30" s="120" t="s">
        <v>17</v>
      </c>
      <c r="K30" s="121"/>
      <c r="L30" s="114" t="s">
        <v>18</v>
      </c>
      <c r="M30" s="115"/>
      <c r="N30" s="115"/>
      <c r="O30" s="115"/>
      <c r="P30" s="116"/>
      <c r="Q30" s="70"/>
      <c r="R30" s="86"/>
      <c r="S30" s="68"/>
      <c r="T30" s="68"/>
      <c r="U30" s="68"/>
      <c r="V30" s="70"/>
      <c r="W30" s="70"/>
      <c r="X30" s="86"/>
      <c r="AC30" s="70"/>
      <c r="AD30" s="70"/>
      <c r="AE30" s="86"/>
    </row>
    <row r="31" spans="1:31" s="74" customFormat="1" ht="18" customHeight="1" thickBot="1" x14ac:dyDescent="0.3">
      <c r="A31" s="112"/>
      <c r="B31" s="117"/>
      <c r="C31" s="118"/>
      <c r="D31" s="118"/>
      <c r="E31" s="118"/>
      <c r="F31" s="119"/>
      <c r="G31" s="2"/>
      <c r="J31" s="122"/>
      <c r="K31" s="123"/>
      <c r="L31" s="126"/>
      <c r="M31" s="127"/>
      <c r="N31" s="127"/>
      <c r="O31" s="127"/>
      <c r="P31" s="128"/>
      <c r="Q31" s="70"/>
      <c r="R31" s="86"/>
      <c r="S31" s="68"/>
      <c r="T31" s="68"/>
      <c r="U31" s="68"/>
      <c r="V31" s="70"/>
      <c r="W31" s="70"/>
      <c r="X31" s="86"/>
      <c r="AC31" s="70"/>
      <c r="AD31" s="70"/>
      <c r="AE31" s="86"/>
    </row>
    <row r="32" spans="1:31" s="2" customFormat="1" ht="47.55" customHeight="1" thickBot="1" x14ac:dyDescent="0.3">
      <c r="A32" s="113"/>
      <c r="B32" s="37" t="s">
        <v>16</v>
      </c>
      <c r="C32" s="20" t="s">
        <v>8</v>
      </c>
      <c r="D32" s="21" t="s">
        <v>34</v>
      </c>
      <c r="E32" s="22" t="s">
        <v>35</v>
      </c>
      <c r="F32" s="58" t="s">
        <v>9</v>
      </c>
      <c r="J32" s="124"/>
      <c r="K32" s="125"/>
      <c r="L32" s="37" t="s">
        <v>16</v>
      </c>
      <c r="M32" s="20" t="s">
        <v>8</v>
      </c>
      <c r="N32" s="21" t="s">
        <v>34</v>
      </c>
      <c r="O32" s="22" t="s">
        <v>35</v>
      </c>
      <c r="P32" s="58" t="s">
        <v>9</v>
      </c>
    </row>
    <row r="33" spans="1:33" s="2" customFormat="1" ht="30.1" customHeight="1" x14ac:dyDescent="0.25">
      <c r="A33" s="14" t="s">
        <v>27</v>
      </c>
      <c r="B33" s="43">
        <f t="shared" ref="B33:B41" si="13">B14+G14+L14+Q14+V14+AA14</f>
        <v>4</v>
      </c>
      <c r="C33" s="38">
        <f t="shared" ref="C33:C41" si="14">IF(B33,B33/$B$42,"")</f>
        <v>9.0909090909090912E-2</v>
      </c>
      <c r="D33" s="44">
        <f t="shared" ref="D33:E38" si="15">D14+I14+N14+S14+X14+AC14</f>
        <v>14305.93</v>
      </c>
      <c r="E33" s="45">
        <f t="shared" si="15"/>
        <v>16050.18</v>
      </c>
      <c r="F33" s="55">
        <f t="shared" ref="F33:F41" si="16">IF(E33,E33/$E$42,"")</f>
        <v>2.8032950451189212E-2</v>
      </c>
      <c r="J33" s="131" t="s">
        <v>3</v>
      </c>
      <c r="K33" s="132"/>
      <c r="L33" s="18">
        <f>B23</f>
        <v>10</v>
      </c>
      <c r="M33" s="38">
        <f>IF(L33,L33/$L$39,"")</f>
        <v>0.22727272727272727</v>
      </c>
      <c r="N33" s="41">
        <f>D23</f>
        <v>200608.31</v>
      </c>
      <c r="O33" s="41">
        <f>E23</f>
        <v>242736.06</v>
      </c>
      <c r="P33" s="60">
        <f>IF(O33,O33/$O$39,"")</f>
        <v>0.42395835702134743</v>
      </c>
    </row>
    <row r="34" spans="1:33" s="2" customFormat="1" ht="30.1" customHeight="1" x14ac:dyDescent="0.25">
      <c r="A34" s="15" t="s">
        <v>20</v>
      </c>
      <c r="B34" s="46">
        <f t="shared" si="13"/>
        <v>1</v>
      </c>
      <c r="C34" s="38">
        <f t="shared" si="14"/>
        <v>2.2727272727272728E-2</v>
      </c>
      <c r="D34" s="47">
        <f t="shared" si="15"/>
        <v>29850.53</v>
      </c>
      <c r="E34" s="48">
        <f t="shared" si="15"/>
        <v>36119.14</v>
      </c>
      <c r="F34" s="55">
        <f t="shared" si="16"/>
        <v>6.3085028451990335E-2</v>
      </c>
      <c r="J34" s="133" t="s">
        <v>1</v>
      </c>
      <c r="K34" s="134"/>
      <c r="L34" s="6">
        <f>G23</f>
        <v>31</v>
      </c>
      <c r="M34" s="38">
        <f t="shared" ref="M34:M38" si="17">IF(L34,L34/$L$39,"")</f>
        <v>0.70454545454545459</v>
      </c>
      <c r="N34" s="42">
        <f>I23</f>
        <v>243188.63</v>
      </c>
      <c r="O34" s="42">
        <f>J23</f>
        <v>292998.25</v>
      </c>
      <c r="P34" s="60">
        <f t="shared" ref="P34:P38" si="18">IF(O34,O34/$O$39,"")</f>
        <v>0.51174537759297078</v>
      </c>
    </row>
    <row r="35" spans="1:33" ht="30.1" customHeight="1" x14ac:dyDescent="0.25">
      <c r="A35" s="15" t="s">
        <v>21</v>
      </c>
      <c r="B35" s="46">
        <f t="shared" si="13"/>
        <v>0</v>
      </c>
      <c r="C35" s="38" t="str">
        <f t="shared" si="14"/>
        <v/>
      </c>
      <c r="D35" s="47">
        <f t="shared" si="15"/>
        <v>0</v>
      </c>
      <c r="E35" s="48">
        <f t="shared" si="15"/>
        <v>0</v>
      </c>
      <c r="F35" s="55" t="str">
        <f t="shared" si="16"/>
        <v/>
      </c>
      <c r="G35" s="2"/>
      <c r="J35" s="133" t="s">
        <v>2</v>
      </c>
      <c r="K35" s="134"/>
      <c r="L35" s="6">
        <f>L23</f>
        <v>3</v>
      </c>
      <c r="M35" s="38">
        <f t="shared" si="17"/>
        <v>6.8181818181818177E-2</v>
      </c>
      <c r="N35" s="42">
        <f>N23</f>
        <v>30423.67</v>
      </c>
      <c r="O35" s="42">
        <f>O23</f>
        <v>36812.629999999997</v>
      </c>
      <c r="P35" s="60">
        <f t="shared" si="18"/>
        <v>6.4296265385681728E-2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28</v>
      </c>
      <c r="B36" s="46">
        <f t="shared" si="13"/>
        <v>0</v>
      </c>
      <c r="C36" s="38" t="str">
        <f t="shared" si="14"/>
        <v/>
      </c>
      <c r="D36" s="47">
        <f t="shared" si="15"/>
        <v>0</v>
      </c>
      <c r="E36" s="48">
        <f t="shared" si="15"/>
        <v>0</v>
      </c>
      <c r="F36" s="55" t="str">
        <f t="shared" si="16"/>
        <v/>
      </c>
      <c r="G36" s="2"/>
      <c r="J36" s="133" t="s">
        <v>42</v>
      </c>
      <c r="K36" s="134"/>
      <c r="L36" s="6">
        <f>Q23</f>
        <v>0</v>
      </c>
      <c r="M36" s="38" t="str">
        <f t="shared" si="17"/>
        <v/>
      </c>
      <c r="N36" s="42">
        <f>S23</f>
        <v>0</v>
      </c>
      <c r="O36" s="42">
        <f>T23</f>
        <v>0</v>
      </c>
      <c r="P36" s="60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5" t="s">
        <v>29</v>
      </c>
      <c r="B37" s="49">
        <f t="shared" si="13"/>
        <v>0</v>
      </c>
      <c r="C37" s="38" t="str">
        <f t="shared" si="14"/>
        <v/>
      </c>
      <c r="D37" s="47">
        <f t="shared" si="15"/>
        <v>0</v>
      </c>
      <c r="E37" s="75">
        <f t="shared" si="15"/>
        <v>0</v>
      </c>
      <c r="F37" s="55" t="str">
        <f t="shared" si="16"/>
        <v/>
      </c>
      <c r="G37" s="2"/>
      <c r="J37" s="133" t="s">
        <v>4</v>
      </c>
      <c r="K37" s="134"/>
      <c r="L37" s="6">
        <f>V23</f>
        <v>0</v>
      </c>
      <c r="M37" s="38" t="str">
        <f t="shared" si="17"/>
        <v/>
      </c>
      <c r="N37" s="42">
        <f>X23</f>
        <v>0</v>
      </c>
      <c r="O37" s="42">
        <f>Y23</f>
        <v>0</v>
      </c>
      <c r="P37" s="60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16" t="s">
        <v>43</v>
      </c>
      <c r="B38" s="49">
        <f t="shared" si="13"/>
        <v>0</v>
      </c>
      <c r="C38" s="38" t="str">
        <f t="shared" si="14"/>
        <v/>
      </c>
      <c r="D38" s="47">
        <f t="shared" si="15"/>
        <v>0</v>
      </c>
      <c r="E38" s="75">
        <f>E19+J19+O19+T19+Y19+AD19</f>
        <v>0</v>
      </c>
      <c r="F38" s="55" t="str">
        <f t="shared" si="16"/>
        <v/>
      </c>
      <c r="G38" s="2"/>
      <c r="J38" s="133" t="s">
        <v>5</v>
      </c>
      <c r="K38" s="134"/>
      <c r="L38" s="6">
        <f>AA23</f>
        <v>0</v>
      </c>
      <c r="M38" s="38" t="str">
        <f t="shared" si="17"/>
        <v/>
      </c>
      <c r="N38" s="42">
        <f>AC23</f>
        <v>0</v>
      </c>
      <c r="O38" s="42">
        <f>AD23</f>
        <v>0</v>
      </c>
      <c r="P38" s="60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3">
      <c r="A39" s="16" t="s">
        <v>30</v>
      </c>
      <c r="B39" s="46">
        <f t="shared" si="13"/>
        <v>2</v>
      </c>
      <c r="C39" s="38">
        <f t="shared" si="14"/>
        <v>4.5454545454545456E-2</v>
      </c>
      <c r="D39" s="47">
        <f>D20+I20+N20+S20+X20+AC20</f>
        <v>27962.1</v>
      </c>
      <c r="E39" s="76">
        <f>E20+J20+O20+T20+Y20+AD20</f>
        <v>33834.14</v>
      </c>
      <c r="F39" s="55">
        <f t="shared" si="16"/>
        <v>5.9094089298599696E-2</v>
      </c>
      <c r="G39" s="2"/>
      <c r="J39" s="129" t="s">
        <v>0</v>
      </c>
      <c r="K39" s="130"/>
      <c r="L39" s="12">
        <f>SUM(L33:L38)</f>
        <v>44</v>
      </c>
      <c r="M39" s="26">
        <f t="shared" ref="M39:P39" si="19">SUM(M33:M38)</f>
        <v>1</v>
      </c>
      <c r="N39" s="39">
        <f t="shared" si="19"/>
        <v>474220.61</v>
      </c>
      <c r="O39" s="40">
        <f t="shared" si="19"/>
        <v>572546.94000000006</v>
      </c>
      <c r="P39" s="61">
        <f t="shared" si="19"/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25">
      <c r="A40" s="62" t="s">
        <v>31</v>
      </c>
      <c r="B40" s="46">
        <f t="shared" si="13"/>
        <v>37</v>
      </c>
      <c r="C40" s="38">
        <f t="shared" si="14"/>
        <v>0.84090909090909094</v>
      </c>
      <c r="D40" s="47">
        <f>D21+I21+N21+S21+X21+AC21</f>
        <v>191120.44</v>
      </c>
      <c r="E40" s="76">
        <f>E21+J21+O21+T21+Y21+AD21</f>
        <v>231255.74</v>
      </c>
      <c r="F40" s="55">
        <f t="shared" si="16"/>
        <v>0.40390704035550345</v>
      </c>
      <c r="G40" s="2"/>
      <c r="H40" s="4"/>
      <c r="I40" s="77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3" customFormat="1" ht="30.1" customHeight="1" x14ac:dyDescent="0.25">
      <c r="A41" s="63" t="s">
        <v>36</v>
      </c>
      <c r="B41" s="46">
        <f t="shared" si="13"/>
        <v>0</v>
      </c>
      <c r="C41" s="38" t="str">
        <f t="shared" si="14"/>
        <v/>
      </c>
      <c r="D41" s="47">
        <f>D22+I22+N22+S22+X22+AC22</f>
        <v>210981.61</v>
      </c>
      <c r="E41" s="48">
        <f>E22+J22+O22+T22+Y22+AD22</f>
        <v>255287.74</v>
      </c>
      <c r="F41" s="55">
        <f t="shared" si="16"/>
        <v>0.44588089144271736</v>
      </c>
      <c r="G41" s="71"/>
      <c r="H41" s="71"/>
      <c r="I41" s="70"/>
      <c r="J41" s="70"/>
      <c r="K41" s="70"/>
      <c r="L41" s="86"/>
      <c r="M41" s="67"/>
      <c r="N41" s="68"/>
      <c r="O41" s="68"/>
      <c r="P41" s="70"/>
      <c r="Q41" s="70"/>
      <c r="R41" s="86"/>
      <c r="S41" s="68"/>
      <c r="T41" s="68"/>
      <c r="U41" s="68"/>
      <c r="V41" s="70"/>
      <c r="W41" s="70"/>
      <c r="X41" s="86"/>
      <c r="Y41" s="69"/>
      <c r="Z41" s="69"/>
      <c r="AA41" s="69"/>
      <c r="AB41" s="69"/>
      <c r="AC41" s="70"/>
      <c r="AD41" s="70"/>
      <c r="AE41" s="86"/>
    </row>
    <row r="42" spans="1:33" s="73" customFormat="1" ht="30.1" customHeight="1" thickBot="1" x14ac:dyDescent="0.3">
      <c r="A42" s="11" t="s">
        <v>0</v>
      </c>
      <c r="B42" s="50">
        <f>SUM(B33:B41)</f>
        <v>44</v>
      </c>
      <c r="C42" s="51">
        <f>SUM(C33:C41)</f>
        <v>1</v>
      </c>
      <c r="D42" s="52">
        <f>SUM(D33:D41)</f>
        <v>474220.61</v>
      </c>
      <c r="E42" s="52">
        <f>SUM(E33:E41)</f>
        <v>572546.93999999994</v>
      </c>
      <c r="F42" s="53">
        <f>SUM(F33:F41)</f>
        <v>1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8"/>
      <c r="V42" s="70"/>
      <c r="W42" s="70"/>
      <c r="X42" s="86"/>
      <c r="Y42" s="69"/>
      <c r="Z42" s="69"/>
      <c r="AA42" s="69"/>
      <c r="AB42" s="69"/>
      <c r="AC42" s="70"/>
      <c r="AD42" s="70"/>
      <c r="AE42" s="86"/>
    </row>
    <row r="43" spans="1:33" ht="36" customHeight="1" x14ac:dyDescent="0.25">
      <c r="A43" s="86"/>
      <c r="B43" s="86"/>
      <c r="C43" s="86"/>
      <c r="D43" s="86"/>
      <c r="E43" s="86"/>
      <c r="F43" s="86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1T</vt:lpstr>
      <vt:lpstr>2T</vt:lpstr>
      <vt:lpstr>3T</vt:lpstr>
      <vt:lpstr>4T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2018-06-21T14:18:12Z</cp:lastPrinted>
  <dcterms:created xsi:type="dcterms:W3CDTF">2016-02-03T12:33:15Z</dcterms:created>
  <dcterms:modified xsi:type="dcterms:W3CDTF">2019-03-28T13:26:04Z</dcterms:modified>
</cp:coreProperties>
</file>