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9" yWindow="-109" windowWidth="17497" windowHeight="10895" tabRatio="779" firstSheet="3" activeTab="6"/>
  </bookViews>
  <sheets>
    <sheet name="CONTRACTACIO 1r TR 2018" sheetId="1" state="hidden" r:id="rId1"/>
    <sheet name="CONTRACTACIO 2n TR 2018" sheetId="4" state="hidden" r:id="rId2"/>
    <sheet name="CONTRACTACIO 3r TR 2018" sheetId="5" state="hidden" r:id="rId3"/>
    <sheet name="1T" sheetId="9" r:id="rId4"/>
    <sheet name="2T" sheetId="10" r:id="rId5"/>
    <sheet name="3T" sheetId="11" r:id="rId6"/>
    <sheet name="4T" sheetId="6" r:id="rId7"/>
    <sheet name="2018 - CONTRACTACIÓ ANUAL" sheetId="7" state="hidden" r:id="rId8"/>
  </sheets>
  <definedNames>
    <definedName name="_xlnm.Print_Area" localSheetId="7">'2018 - CONTRACTACIÓ ANUAL'!$A$1:$AE$40</definedName>
    <definedName name="_xlnm.Print_Area" localSheetId="4">'2T'!$A$1:$AE$40</definedName>
    <definedName name="_xlnm.Print_Area" localSheetId="5">'3T'!$A$1:$AE$40</definedName>
    <definedName name="_xlnm.Print_Area" localSheetId="6">'4T'!$A$1:$AE$40</definedName>
    <definedName name="_xlnm.Print_Area" localSheetId="0">'CONTRACTACIO 1r TR 2018'!$A$1:$AE$40</definedName>
    <definedName name="_xlnm.Print_Area" localSheetId="1">'CONTRACTACIO 2n TR 2018'!$A$1:$AE$40</definedName>
    <definedName name="_xlnm.Print_Area" localSheetId="2">'CONTRACTACIO 3r TR 2018'!$A$1:$AE$40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9" l="1"/>
  <c r="J36" i="9"/>
  <c r="J33" i="9"/>
  <c r="L33" i="9"/>
  <c r="L31" i="9"/>
  <c r="J31" i="9"/>
  <c r="J32" i="9"/>
  <c r="L32" i="9"/>
  <c r="E38" i="11" l="1"/>
  <c r="F38" i="11" s="1"/>
  <c r="D38" i="11"/>
  <c r="B38" i="11"/>
  <c r="F37" i="11"/>
  <c r="E37" i="11"/>
  <c r="D37" i="11"/>
  <c r="B37" i="11"/>
  <c r="E36" i="11"/>
  <c r="F36" i="11" s="1"/>
  <c r="D36" i="11"/>
  <c r="B36" i="11"/>
  <c r="C36" i="11" s="1"/>
  <c r="O35" i="11"/>
  <c r="P35" i="11" s="1"/>
  <c r="F35" i="11"/>
  <c r="E35" i="11"/>
  <c r="D35" i="11"/>
  <c r="B35" i="11"/>
  <c r="C35" i="11" s="1"/>
  <c r="E34" i="11"/>
  <c r="F34" i="11" s="1"/>
  <c r="D34" i="11"/>
  <c r="B34" i="11"/>
  <c r="C34" i="11" s="1"/>
  <c r="O33" i="11"/>
  <c r="P33" i="11" s="1"/>
  <c r="F33" i="11"/>
  <c r="E33" i="11"/>
  <c r="D33" i="11"/>
  <c r="B33" i="11"/>
  <c r="C33" i="11" s="1"/>
  <c r="F32" i="11"/>
  <c r="E32" i="11"/>
  <c r="D32" i="11"/>
  <c r="B32" i="11"/>
  <c r="O31" i="11"/>
  <c r="P31" i="11" s="1"/>
  <c r="P37" i="11" s="1"/>
  <c r="F31" i="11"/>
  <c r="E31" i="11"/>
  <c r="E39" i="11" s="1"/>
  <c r="D31" i="11"/>
  <c r="D39" i="11" s="1"/>
  <c r="B31" i="11"/>
  <c r="AD22" i="11"/>
  <c r="O36" i="11" s="1"/>
  <c r="P36" i="11" s="1"/>
  <c r="AC22" i="11"/>
  <c r="N36" i="11" s="1"/>
  <c r="AA22" i="11"/>
  <c r="L36" i="11" s="1"/>
  <c r="Y22" i="11"/>
  <c r="X22" i="11"/>
  <c r="N35" i="11" s="1"/>
  <c r="V22" i="11"/>
  <c r="L35" i="11" s="1"/>
  <c r="M35" i="11" s="1"/>
  <c r="T22" i="11"/>
  <c r="O34" i="11" s="1"/>
  <c r="P34" i="11" s="1"/>
  <c r="S22" i="11"/>
  <c r="N34" i="11" s="1"/>
  <c r="Q22" i="11"/>
  <c r="L34" i="11" s="1"/>
  <c r="M34" i="11" s="1"/>
  <c r="P22" i="11"/>
  <c r="O22" i="11"/>
  <c r="N22" i="11"/>
  <c r="N33" i="11" s="1"/>
  <c r="L22" i="11"/>
  <c r="M21" i="11" s="1"/>
  <c r="J22" i="11"/>
  <c r="O32" i="11" s="1"/>
  <c r="P32" i="11" s="1"/>
  <c r="I22" i="11"/>
  <c r="N32" i="11" s="1"/>
  <c r="G22" i="11"/>
  <c r="L32" i="11" s="1"/>
  <c r="E22" i="11"/>
  <c r="D22" i="11"/>
  <c r="N31" i="11" s="1"/>
  <c r="B22" i="11"/>
  <c r="L31" i="11" s="1"/>
  <c r="AE21" i="11"/>
  <c r="Z21" i="11"/>
  <c r="W21" i="11"/>
  <c r="U21" i="11"/>
  <c r="R21" i="11"/>
  <c r="P21" i="11"/>
  <c r="K21" i="11"/>
  <c r="H21" i="11"/>
  <c r="F21" i="11"/>
  <c r="AE20" i="11"/>
  <c r="AB20" i="11"/>
  <c r="Z20" i="11"/>
  <c r="W20" i="11"/>
  <c r="U20" i="11"/>
  <c r="R20" i="11"/>
  <c r="P20" i="11"/>
  <c r="M20" i="11"/>
  <c r="K20" i="11"/>
  <c r="H20" i="11"/>
  <c r="F20" i="11"/>
  <c r="C20" i="11"/>
  <c r="AE19" i="11"/>
  <c r="AB19" i="11"/>
  <c r="Z19" i="11"/>
  <c r="W19" i="11"/>
  <c r="U19" i="11"/>
  <c r="R19" i="11"/>
  <c r="P19" i="11"/>
  <c r="M19" i="11"/>
  <c r="K19" i="11"/>
  <c r="H19" i="11"/>
  <c r="F19" i="11"/>
  <c r="C19" i="11"/>
  <c r="AE18" i="11"/>
  <c r="AB18" i="11"/>
  <c r="Z18" i="11"/>
  <c r="W18" i="11"/>
  <c r="U18" i="11"/>
  <c r="R18" i="11"/>
  <c r="P18" i="11"/>
  <c r="M18" i="11"/>
  <c r="K18" i="11"/>
  <c r="H18" i="11"/>
  <c r="F18" i="11"/>
  <c r="C18" i="11"/>
  <c r="AE17" i="11"/>
  <c r="AB17" i="11"/>
  <c r="Z17" i="11"/>
  <c r="W17" i="11"/>
  <c r="U17" i="11"/>
  <c r="R17" i="11"/>
  <c r="P17" i="11"/>
  <c r="M17" i="11"/>
  <c r="K17" i="11"/>
  <c r="H17" i="11"/>
  <c r="F17" i="11"/>
  <c r="C17" i="11"/>
  <c r="AE16" i="11"/>
  <c r="AB16" i="11"/>
  <c r="Z16" i="11"/>
  <c r="W16" i="11"/>
  <c r="U16" i="11"/>
  <c r="R16" i="11"/>
  <c r="P16" i="11"/>
  <c r="M16" i="11"/>
  <c r="K16" i="11"/>
  <c r="H16" i="11"/>
  <c r="F16" i="11"/>
  <c r="C16" i="11"/>
  <c r="AE15" i="11"/>
  <c r="AB15" i="11"/>
  <c r="Z15" i="11"/>
  <c r="W15" i="11"/>
  <c r="U15" i="11"/>
  <c r="R15" i="11"/>
  <c r="P15" i="11"/>
  <c r="M15" i="11"/>
  <c r="K15" i="11"/>
  <c r="H15" i="11"/>
  <c r="F15" i="11"/>
  <c r="C15" i="11"/>
  <c r="AE14" i="11"/>
  <c r="AE22" i="11" s="1"/>
  <c r="AB14" i="11"/>
  <c r="Z14" i="11"/>
  <c r="Z22" i="11" s="1"/>
  <c r="W14" i="11"/>
  <c r="W22" i="11" s="1"/>
  <c r="U14" i="11"/>
  <c r="U22" i="11" s="1"/>
  <c r="R14" i="11"/>
  <c r="R22" i="11" s="1"/>
  <c r="P14" i="11"/>
  <c r="M14" i="11"/>
  <c r="M22" i="11" s="1"/>
  <c r="K14" i="11"/>
  <c r="K22" i="11" s="1"/>
  <c r="H14" i="11"/>
  <c r="F14" i="11"/>
  <c r="F22" i="11" s="1"/>
  <c r="C14" i="11"/>
  <c r="H22" i="11" l="1"/>
  <c r="AB21" i="11"/>
  <c r="AB22" i="11"/>
  <c r="B39" i="11"/>
  <c r="C38" i="11" s="1"/>
  <c r="C21" i="11"/>
  <c r="C22" i="11" s="1"/>
  <c r="N37" i="11"/>
  <c r="F39" i="11"/>
  <c r="O37" i="11"/>
  <c r="L33" i="11"/>
  <c r="C31" i="11" l="1"/>
  <c r="C37" i="11"/>
  <c r="C39" i="11" s="1"/>
  <c r="C32" i="11"/>
  <c r="L37" i="11"/>
  <c r="M32" i="11" l="1"/>
  <c r="M36" i="11"/>
  <c r="M31" i="11"/>
  <c r="M33" i="11"/>
  <c r="M37" i="11" l="1"/>
  <c r="E38" i="10" l="1"/>
  <c r="F38" i="10" s="1"/>
  <c r="D38" i="10"/>
  <c r="B38" i="10"/>
  <c r="F37" i="10"/>
  <c r="E37" i="10"/>
  <c r="D37" i="10"/>
  <c r="B37" i="10"/>
  <c r="E36" i="10"/>
  <c r="F36" i="10" s="1"/>
  <c r="D36" i="10"/>
  <c r="B36" i="10"/>
  <c r="C36" i="10" s="1"/>
  <c r="O35" i="10"/>
  <c r="P35" i="10" s="1"/>
  <c r="F35" i="10"/>
  <c r="E35" i="10"/>
  <c r="D35" i="10"/>
  <c r="B35" i="10"/>
  <c r="C35" i="10" s="1"/>
  <c r="E34" i="10"/>
  <c r="F34" i="10" s="1"/>
  <c r="D34" i="10"/>
  <c r="B34" i="10"/>
  <c r="C34" i="10" s="1"/>
  <c r="O33" i="10"/>
  <c r="P33" i="10" s="1"/>
  <c r="F33" i="10"/>
  <c r="E33" i="10"/>
  <c r="D33" i="10"/>
  <c r="B33" i="10"/>
  <c r="C33" i="10" s="1"/>
  <c r="E32" i="10"/>
  <c r="F32" i="10" s="1"/>
  <c r="D32" i="10"/>
  <c r="B32" i="10"/>
  <c r="C32" i="10" s="1"/>
  <c r="O31" i="10"/>
  <c r="F31" i="10"/>
  <c r="E31" i="10"/>
  <c r="E39" i="10" s="1"/>
  <c r="D31" i="10"/>
  <c r="B31" i="10"/>
  <c r="B39" i="10" s="1"/>
  <c r="AD22" i="10"/>
  <c r="O36" i="10" s="1"/>
  <c r="P36" i="10" s="1"/>
  <c r="AC22" i="10"/>
  <c r="N36" i="10" s="1"/>
  <c r="AA22" i="10"/>
  <c r="L36" i="10" s="1"/>
  <c r="Y22" i="10"/>
  <c r="X22" i="10"/>
  <c r="N35" i="10" s="1"/>
  <c r="V22" i="10"/>
  <c r="L35" i="10" s="1"/>
  <c r="M35" i="10" s="1"/>
  <c r="T22" i="10"/>
  <c r="O34" i="10" s="1"/>
  <c r="P34" i="10" s="1"/>
  <c r="S22" i="10"/>
  <c r="N34" i="10" s="1"/>
  <c r="Q22" i="10"/>
  <c r="L34" i="10" s="1"/>
  <c r="M34" i="10" s="1"/>
  <c r="P22" i="10"/>
  <c r="O22" i="10"/>
  <c r="N22" i="10"/>
  <c r="N33" i="10" s="1"/>
  <c r="L22" i="10"/>
  <c r="M21" i="10" s="1"/>
  <c r="J22" i="10"/>
  <c r="O32" i="10" s="1"/>
  <c r="P32" i="10" s="1"/>
  <c r="I22" i="10"/>
  <c r="N32" i="10" s="1"/>
  <c r="G22" i="10"/>
  <c r="L32" i="10" s="1"/>
  <c r="E22" i="10"/>
  <c r="D22" i="10"/>
  <c r="N31" i="10" s="1"/>
  <c r="B22" i="10"/>
  <c r="L31" i="10" s="1"/>
  <c r="AE21" i="10"/>
  <c r="Z21" i="10"/>
  <c r="W21" i="10"/>
  <c r="U21" i="10"/>
  <c r="R21" i="10"/>
  <c r="P21" i="10"/>
  <c r="K21" i="10"/>
  <c r="F21" i="10"/>
  <c r="AE20" i="10"/>
  <c r="AB20" i="10"/>
  <c r="Z20" i="10"/>
  <c r="W20" i="10"/>
  <c r="U20" i="10"/>
  <c r="R20" i="10"/>
  <c r="P20" i="10"/>
  <c r="M20" i="10"/>
  <c r="K20" i="10"/>
  <c r="F20" i="10"/>
  <c r="C20" i="10"/>
  <c r="AE19" i="10"/>
  <c r="AB19" i="10"/>
  <c r="Z19" i="10"/>
  <c r="W19" i="10"/>
  <c r="U19" i="10"/>
  <c r="R19" i="10"/>
  <c r="P19" i="10"/>
  <c r="M19" i="10"/>
  <c r="K19" i="10"/>
  <c r="H19" i="10"/>
  <c r="F19" i="10"/>
  <c r="C19" i="10"/>
  <c r="AE18" i="10"/>
  <c r="AB18" i="10"/>
  <c r="Z18" i="10"/>
  <c r="W18" i="10"/>
  <c r="U18" i="10"/>
  <c r="R18" i="10"/>
  <c r="P18" i="10"/>
  <c r="M18" i="10"/>
  <c r="K18" i="10"/>
  <c r="H18" i="10"/>
  <c r="F18" i="10"/>
  <c r="C18" i="10"/>
  <c r="AE17" i="10"/>
  <c r="AB17" i="10"/>
  <c r="Z17" i="10"/>
  <c r="W17" i="10"/>
  <c r="U17" i="10"/>
  <c r="R17" i="10"/>
  <c r="P17" i="10"/>
  <c r="M17" i="10"/>
  <c r="K17" i="10"/>
  <c r="H17" i="10"/>
  <c r="F17" i="10"/>
  <c r="C17" i="10"/>
  <c r="AE16" i="10"/>
  <c r="AB16" i="10"/>
  <c r="Z16" i="10"/>
  <c r="W16" i="10"/>
  <c r="U16" i="10"/>
  <c r="R16" i="10"/>
  <c r="P16" i="10"/>
  <c r="M16" i="10"/>
  <c r="K16" i="10"/>
  <c r="H16" i="10"/>
  <c r="F16" i="10"/>
  <c r="C16" i="10"/>
  <c r="AE15" i="10"/>
  <c r="AB15" i="10"/>
  <c r="Z15" i="10"/>
  <c r="W15" i="10"/>
  <c r="U15" i="10"/>
  <c r="R15" i="10"/>
  <c r="P15" i="10"/>
  <c r="M15" i="10"/>
  <c r="K15" i="10"/>
  <c r="H15" i="10"/>
  <c r="F15" i="10"/>
  <c r="C15" i="10"/>
  <c r="AE14" i="10"/>
  <c r="AE22" i="10" s="1"/>
  <c r="AB14" i="10"/>
  <c r="Z14" i="10"/>
  <c r="Z22" i="10" s="1"/>
  <c r="W14" i="10"/>
  <c r="W22" i="10" s="1"/>
  <c r="U14" i="10"/>
  <c r="U22" i="10" s="1"/>
  <c r="R14" i="10"/>
  <c r="R22" i="10" s="1"/>
  <c r="P14" i="10"/>
  <c r="K14" i="10"/>
  <c r="K22" i="10" s="1"/>
  <c r="F14" i="10"/>
  <c r="F22" i="10" s="1"/>
  <c r="C14" i="10"/>
  <c r="H14" i="10" l="1"/>
  <c r="H21" i="10"/>
  <c r="H20" i="10"/>
  <c r="H22" i="10" s="1"/>
  <c r="C21" i="10"/>
  <c r="C22" i="10" s="1"/>
  <c r="AB21" i="10"/>
  <c r="AB22" i="10" s="1"/>
  <c r="D39" i="10"/>
  <c r="N37" i="10"/>
  <c r="F39" i="10"/>
  <c r="O37" i="10"/>
  <c r="C37" i="10"/>
  <c r="C38" i="10"/>
  <c r="C31" i="10"/>
  <c r="P31" i="10"/>
  <c r="P37" i="10" s="1"/>
  <c r="L33" i="10"/>
  <c r="L37" i="10" s="1"/>
  <c r="M14" i="10"/>
  <c r="M22" i="10" s="1"/>
  <c r="M37" i="9"/>
  <c r="L37" i="9"/>
  <c r="N32" i="9" s="1"/>
  <c r="J37" i="9"/>
  <c r="K33" i="9" s="1"/>
  <c r="E37" i="9"/>
  <c r="E36" i="9"/>
  <c r="E35" i="9"/>
  <c r="D35" i="9"/>
  <c r="K34" i="9"/>
  <c r="E34" i="9"/>
  <c r="E33" i="9"/>
  <c r="D33" i="9"/>
  <c r="B33" i="9"/>
  <c r="E32" i="9"/>
  <c r="E31" i="9"/>
  <c r="E38" i="9" s="1"/>
  <c r="D31" i="9"/>
  <c r="AC21" i="9"/>
  <c r="AA21" i="9"/>
  <c r="X21" i="9"/>
  <c r="V21" i="9"/>
  <c r="S21" i="9"/>
  <c r="Q21" i="9"/>
  <c r="N21" i="9"/>
  <c r="L21" i="9"/>
  <c r="I21" i="9"/>
  <c r="G21" i="9"/>
  <c r="D21" i="9"/>
  <c r="B21" i="9"/>
  <c r="AG20" i="9"/>
  <c r="D37" i="9" s="1"/>
  <c r="AF20" i="9"/>
  <c r="B37" i="9" s="1"/>
  <c r="H20" i="9"/>
  <c r="AG19" i="9"/>
  <c r="AE19" i="9" s="1"/>
  <c r="AF19" i="9"/>
  <c r="M19" i="9" s="1"/>
  <c r="AG18" i="9"/>
  <c r="AF18" i="9"/>
  <c r="B35" i="9" s="1"/>
  <c r="AE18" i="9"/>
  <c r="AB18" i="9"/>
  <c r="Z18" i="9"/>
  <c r="W18" i="9"/>
  <c r="U18" i="9"/>
  <c r="R18" i="9"/>
  <c r="P18" i="9"/>
  <c r="M18" i="9"/>
  <c r="K18" i="9"/>
  <c r="H18" i="9"/>
  <c r="F18" i="9"/>
  <c r="C18" i="9"/>
  <c r="AG17" i="9"/>
  <c r="AE17" i="9" s="1"/>
  <c r="AF17" i="9"/>
  <c r="M17" i="9" s="1"/>
  <c r="Z17" i="9"/>
  <c r="P17" i="9"/>
  <c r="F17" i="9"/>
  <c r="AG16" i="9"/>
  <c r="AF16" i="9"/>
  <c r="AE16" i="9"/>
  <c r="AB16" i="9"/>
  <c r="Z16" i="9"/>
  <c r="W16" i="9"/>
  <c r="U16" i="9"/>
  <c r="R16" i="9"/>
  <c r="P16" i="9"/>
  <c r="M16" i="9"/>
  <c r="K16" i="9"/>
  <c r="H16" i="9"/>
  <c r="F16" i="9"/>
  <c r="C16" i="9"/>
  <c r="AG15" i="9"/>
  <c r="D32" i="9" s="1"/>
  <c r="AF15" i="9"/>
  <c r="AG14" i="9"/>
  <c r="AF14" i="9"/>
  <c r="B31" i="9" s="1"/>
  <c r="AE14" i="9"/>
  <c r="AB14" i="9"/>
  <c r="Z14" i="9"/>
  <c r="W14" i="9"/>
  <c r="U14" i="9"/>
  <c r="R14" i="9"/>
  <c r="P14" i="9"/>
  <c r="M14" i="9"/>
  <c r="K14" i="9"/>
  <c r="H14" i="9"/>
  <c r="F14" i="9"/>
  <c r="C14" i="9"/>
  <c r="N31" i="9" l="1"/>
  <c r="N35" i="9"/>
  <c r="N34" i="9"/>
  <c r="F19" i="9"/>
  <c r="P19" i="9"/>
  <c r="Z19" i="9"/>
  <c r="M31" i="10"/>
  <c r="M32" i="10"/>
  <c r="M36" i="10"/>
  <c r="C39" i="10"/>
  <c r="M33" i="10"/>
  <c r="AB20" i="9"/>
  <c r="M20" i="9"/>
  <c r="R20" i="9"/>
  <c r="AF21" i="9"/>
  <c r="R21" i="9" s="1"/>
  <c r="C20" i="9"/>
  <c r="W20" i="9"/>
  <c r="P20" i="9"/>
  <c r="K20" i="9"/>
  <c r="AE20" i="9"/>
  <c r="F20" i="9"/>
  <c r="Z20" i="9"/>
  <c r="U20" i="9"/>
  <c r="M15" i="9"/>
  <c r="C17" i="9"/>
  <c r="W17" i="9"/>
  <c r="C19" i="9"/>
  <c r="W19" i="9"/>
  <c r="F15" i="9"/>
  <c r="P15" i="9"/>
  <c r="Z15" i="9"/>
  <c r="AG21" i="9"/>
  <c r="P21" i="9" s="1"/>
  <c r="B32" i="9"/>
  <c r="B38" i="9" s="1"/>
  <c r="D34" i="9"/>
  <c r="K36" i="9"/>
  <c r="H15" i="9"/>
  <c r="R15" i="9"/>
  <c r="AB15" i="9"/>
  <c r="H17" i="9"/>
  <c r="R17" i="9"/>
  <c r="AB17" i="9"/>
  <c r="H19" i="9"/>
  <c r="R19" i="9"/>
  <c r="AB19" i="9"/>
  <c r="K32" i="9"/>
  <c r="N33" i="9"/>
  <c r="D36" i="9"/>
  <c r="D38" i="9" s="1"/>
  <c r="F33" i="9" s="1"/>
  <c r="N36" i="9"/>
  <c r="K15" i="9"/>
  <c r="U15" i="9"/>
  <c r="AE15" i="9"/>
  <c r="K17" i="9"/>
  <c r="U17" i="9"/>
  <c r="K19" i="9"/>
  <c r="U19" i="9"/>
  <c r="K31" i="9"/>
  <c r="B34" i="9"/>
  <c r="K35" i="9"/>
  <c r="C15" i="9"/>
  <c r="W15" i="9"/>
  <c r="M37" i="10" l="1"/>
  <c r="H21" i="9"/>
  <c r="W21" i="9"/>
  <c r="M21" i="9"/>
  <c r="AB21" i="9"/>
  <c r="C21" i="9"/>
  <c r="Z21" i="9"/>
  <c r="F31" i="9"/>
  <c r="C36" i="9"/>
  <c r="C33" i="9"/>
  <c r="C35" i="9"/>
  <c r="C37" i="9"/>
  <c r="C31" i="9"/>
  <c r="F36" i="9"/>
  <c r="F37" i="9"/>
  <c r="K21" i="9"/>
  <c r="F21" i="9"/>
  <c r="U21" i="9"/>
  <c r="C32" i="9"/>
  <c r="AE21" i="9"/>
  <c r="C34" i="9"/>
  <c r="F34" i="9"/>
  <c r="F35" i="9"/>
  <c r="F32" i="9"/>
  <c r="D36" i="6" l="1"/>
  <c r="D36" i="5"/>
  <c r="D36" i="4"/>
  <c r="D36" i="1"/>
  <c r="B14" i="7"/>
  <c r="AD21" i="7"/>
  <c r="AD20" i="7"/>
  <c r="AD14" i="7"/>
  <c r="AD15" i="7"/>
  <c r="AD16" i="7"/>
  <c r="AD17" i="7"/>
  <c r="AD18" i="7"/>
  <c r="AE18" i="7" s="1"/>
  <c r="AD19" i="7"/>
  <c r="AC21" i="7"/>
  <c r="AC20" i="7"/>
  <c r="AC19" i="7"/>
  <c r="AC18" i="7"/>
  <c r="D35" i="7" s="1"/>
  <c r="AE17" i="7"/>
  <c r="AC17" i="7"/>
  <c r="AC16" i="7"/>
  <c r="AC15" i="7"/>
  <c r="AC14" i="7"/>
  <c r="Y21" i="7"/>
  <c r="X21" i="7"/>
  <c r="Y20" i="7"/>
  <c r="Z20" i="7" s="1"/>
  <c r="X20" i="7"/>
  <c r="Y19" i="7"/>
  <c r="Z19" i="7"/>
  <c r="X19" i="7"/>
  <c r="Y18" i="7"/>
  <c r="Z18" i="7" s="1"/>
  <c r="X18" i="7"/>
  <c r="Y17" i="7"/>
  <c r="X17" i="7"/>
  <c r="Y16" i="7"/>
  <c r="Z16" i="7" s="1"/>
  <c r="Z22" i="7" s="1"/>
  <c r="X16" i="7"/>
  <c r="Y15" i="7"/>
  <c r="Y14" i="7"/>
  <c r="Z14" i="7" s="1"/>
  <c r="Y22" i="7"/>
  <c r="O35" i="7" s="1"/>
  <c r="X15" i="7"/>
  <c r="X14" i="7"/>
  <c r="T21" i="7"/>
  <c r="S21" i="7"/>
  <c r="T20" i="7"/>
  <c r="S20" i="7"/>
  <c r="T19" i="7"/>
  <c r="U19" i="7" s="1"/>
  <c r="S19" i="7"/>
  <c r="T18" i="7"/>
  <c r="S18" i="7"/>
  <c r="T17" i="7"/>
  <c r="S17" i="7"/>
  <c r="T16" i="7"/>
  <c r="S16" i="7"/>
  <c r="T15" i="7"/>
  <c r="T14" i="7"/>
  <c r="S15" i="7"/>
  <c r="S22" i="7" s="1"/>
  <c r="N34" i="7" s="1"/>
  <c r="S14" i="7"/>
  <c r="O21" i="7"/>
  <c r="N21" i="7"/>
  <c r="O20" i="7"/>
  <c r="P20" i="7" s="1"/>
  <c r="N20" i="7"/>
  <c r="O19" i="7"/>
  <c r="N19" i="7"/>
  <c r="O18" i="7"/>
  <c r="N18" i="7"/>
  <c r="O17" i="7"/>
  <c r="N17" i="7"/>
  <c r="O16" i="7"/>
  <c r="P16" i="7" s="1"/>
  <c r="N16" i="7"/>
  <c r="O15" i="7"/>
  <c r="N15" i="7"/>
  <c r="O14" i="7"/>
  <c r="O22" i="7" s="1"/>
  <c r="P21" i="7" s="1"/>
  <c r="N14" i="7"/>
  <c r="J21" i="7"/>
  <c r="I21" i="7"/>
  <c r="J20" i="7"/>
  <c r="I20" i="7"/>
  <c r="J19" i="7"/>
  <c r="I19" i="7"/>
  <c r="J18" i="7"/>
  <c r="K18" i="7" s="1"/>
  <c r="I18" i="7"/>
  <c r="J17" i="7"/>
  <c r="K17" i="7"/>
  <c r="I17" i="7"/>
  <c r="D17" i="7"/>
  <c r="J16" i="7"/>
  <c r="I16" i="7"/>
  <c r="J15" i="7"/>
  <c r="J14" i="7"/>
  <c r="E20" i="7"/>
  <c r="E21" i="7"/>
  <c r="E14" i="7"/>
  <c r="E15" i="7"/>
  <c r="E16" i="7"/>
  <c r="E17" i="7"/>
  <c r="E18" i="7"/>
  <c r="E19" i="7"/>
  <c r="E36" i="7" s="1"/>
  <c r="E22" i="7"/>
  <c r="O31" i="7" s="1"/>
  <c r="O33" i="7"/>
  <c r="I15" i="7"/>
  <c r="I14" i="7"/>
  <c r="AA21" i="7"/>
  <c r="AA20" i="7"/>
  <c r="AB20" i="7"/>
  <c r="AA19" i="7"/>
  <c r="AA18" i="7"/>
  <c r="AA17" i="7"/>
  <c r="AA16" i="7"/>
  <c r="AB16" i="7" s="1"/>
  <c r="AA15" i="7"/>
  <c r="AA14" i="7"/>
  <c r="V21" i="7"/>
  <c r="W21" i="7" s="1"/>
  <c r="V20" i="7"/>
  <c r="W20" i="7"/>
  <c r="V19" i="7"/>
  <c r="V18" i="7"/>
  <c r="V17" i="7"/>
  <c r="W17" i="7"/>
  <c r="V16" i="7"/>
  <c r="V14" i="7"/>
  <c r="V15" i="7"/>
  <c r="W15" i="7" s="1"/>
  <c r="V22" i="7"/>
  <c r="L35" i="7" s="1"/>
  <c r="M35" i="7" s="1"/>
  <c r="Q21" i="7"/>
  <c r="R21" i="7" s="1"/>
  <c r="Q20" i="7"/>
  <c r="R20" i="7"/>
  <c r="Q19" i="7"/>
  <c r="Q18" i="7"/>
  <c r="Q17" i="7"/>
  <c r="R17" i="7" s="1"/>
  <c r="Q16" i="7"/>
  <c r="R16" i="7" s="1"/>
  <c r="Q15" i="7"/>
  <c r="R15" i="7" s="1"/>
  <c r="Q14" i="7"/>
  <c r="L21" i="7"/>
  <c r="L20" i="7"/>
  <c r="M20" i="7"/>
  <c r="L19" i="7"/>
  <c r="L18" i="7"/>
  <c r="M18" i="7" s="1"/>
  <c r="L17" i="7"/>
  <c r="M17" i="7"/>
  <c r="L16" i="7"/>
  <c r="L14" i="7"/>
  <c r="L22" i="7" s="1"/>
  <c r="L33" i="7" s="1"/>
  <c r="L15" i="7"/>
  <c r="G21" i="7"/>
  <c r="B38" i="7" s="1"/>
  <c r="G20" i="7"/>
  <c r="G19" i="7"/>
  <c r="G18" i="7"/>
  <c r="H18" i="7"/>
  <c r="G17" i="7"/>
  <c r="G16" i="7"/>
  <c r="H16" i="7"/>
  <c r="G15" i="7"/>
  <c r="B32" i="7" s="1"/>
  <c r="B15" i="7"/>
  <c r="G14" i="7"/>
  <c r="K16" i="7"/>
  <c r="K19" i="7"/>
  <c r="H17" i="7"/>
  <c r="F36" i="7"/>
  <c r="F18" i="7"/>
  <c r="F14" i="7"/>
  <c r="D21" i="7"/>
  <c r="D20" i="7"/>
  <c r="D19" i="7"/>
  <c r="D18" i="7"/>
  <c r="D16" i="7"/>
  <c r="D15" i="7"/>
  <c r="D14" i="7"/>
  <c r="B16" i="7"/>
  <c r="B17" i="7"/>
  <c r="B18" i="7"/>
  <c r="B35" i="7" s="1"/>
  <c r="C35" i="7" s="1"/>
  <c r="B19" i="7"/>
  <c r="C19" i="7" s="1"/>
  <c r="B20" i="7"/>
  <c r="C20" i="7" s="1"/>
  <c r="B21" i="7"/>
  <c r="E34" i="7"/>
  <c r="F34" i="7" s="1"/>
  <c r="E35" i="7"/>
  <c r="F35" i="7" s="1"/>
  <c r="B36" i="7"/>
  <c r="P35" i="7"/>
  <c r="X22" i="7"/>
  <c r="N35" i="7" s="1"/>
  <c r="AE15" i="7"/>
  <c r="AE16" i="7"/>
  <c r="AE19" i="7"/>
  <c r="AE20" i="7"/>
  <c r="AB15" i="7"/>
  <c r="AB17" i="7"/>
  <c r="AB18" i="7"/>
  <c r="AB19" i="7"/>
  <c r="Z17" i="7"/>
  <c r="Z21" i="7"/>
  <c r="W14" i="7"/>
  <c r="W18" i="7"/>
  <c r="W19" i="7"/>
  <c r="U14" i="7"/>
  <c r="U16" i="7"/>
  <c r="U17" i="7"/>
  <c r="U18" i="7"/>
  <c r="U20" i="7"/>
  <c r="R14" i="7"/>
  <c r="R18" i="7"/>
  <c r="R19" i="7"/>
  <c r="P15" i="7"/>
  <c r="P17" i="7"/>
  <c r="P18" i="7"/>
  <c r="P19" i="7"/>
  <c r="M15" i="7"/>
  <c r="M19" i="7"/>
  <c r="F17" i="7"/>
  <c r="F20" i="7"/>
  <c r="F21" i="7"/>
  <c r="C15" i="7"/>
  <c r="C16" i="7"/>
  <c r="C18" i="7"/>
  <c r="E31" i="6"/>
  <c r="F31" i="6" s="1"/>
  <c r="E32" i="6"/>
  <c r="E33" i="6"/>
  <c r="E34" i="6"/>
  <c r="E35" i="6"/>
  <c r="E36" i="6"/>
  <c r="F36" i="6" s="1"/>
  <c r="E37" i="6"/>
  <c r="F37" i="6" s="1"/>
  <c r="E38" i="6"/>
  <c r="F33" i="6"/>
  <c r="F34" i="6"/>
  <c r="F35" i="6"/>
  <c r="D31" i="6"/>
  <c r="D32" i="6"/>
  <c r="D33" i="6"/>
  <c r="D34" i="6"/>
  <c r="D35" i="6"/>
  <c r="D37" i="6"/>
  <c r="D38" i="6"/>
  <c r="B31" i="6"/>
  <c r="B32" i="6"/>
  <c r="B33" i="6"/>
  <c r="C33" i="6" s="1"/>
  <c r="B34" i="6"/>
  <c r="C34" i="6" s="1"/>
  <c r="B35" i="6"/>
  <c r="B36" i="6"/>
  <c r="B37" i="6"/>
  <c r="B38" i="6"/>
  <c r="C35" i="6"/>
  <c r="E22" i="6"/>
  <c r="O31" i="6"/>
  <c r="P31" i="6" s="1"/>
  <c r="J22" i="6"/>
  <c r="O32" i="6" s="1"/>
  <c r="O22" i="6"/>
  <c r="O33" i="6"/>
  <c r="P33" i="6" s="1"/>
  <c r="T22" i="6"/>
  <c r="O34" i="6"/>
  <c r="Y22" i="6"/>
  <c r="O35" i="6"/>
  <c r="P35" i="6" s="1"/>
  <c r="AD22" i="6"/>
  <c r="O36" i="6"/>
  <c r="P36" i="6" s="1"/>
  <c r="P34" i="6"/>
  <c r="D22" i="6"/>
  <c r="N31" i="6" s="1"/>
  <c r="I22" i="6"/>
  <c r="N32" i="6" s="1"/>
  <c r="N22" i="6"/>
  <c r="N33" i="6"/>
  <c r="S22" i="6"/>
  <c r="N34" i="6" s="1"/>
  <c r="X22" i="6"/>
  <c r="N35" i="6"/>
  <c r="AC22" i="6"/>
  <c r="N36" i="6" s="1"/>
  <c r="B22" i="6"/>
  <c r="L31" i="6" s="1"/>
  <c r="G22" i="6"/>
  <c r="L32" i="6" s="1"/>
  <c r="L22" i="6"/>
  <c r="L33" i="6" s="1"/>
  <c r="Q22" i="6"/>
  <c r="L34" i="6"/>
  <c r="M34" i="6"/>
  <c r="V22" i="6"/>
  <c r="L35" i="6" s="1"/>
  <c r="M35" i="6" s="1"/>
  <c r="AA22" i="6"/>
  <c r="L36" i="6" s="1"/>
  <c r="AE14" i="6"/>
  <c r="AE15" i="6"/>
  <c r="AE22" i="6" s="1"/>
  <c r="AE16" i="6"/>
  <c r="AE17" i="6"/>
  <c r="AE18" i="6"/>
  <c r="AE19" i="6"/>
  <c r="AE20" i="6"/>
  <c r="AE21" i="6"/>
  <c r="AB15" i="6"/>
  <c r="AB16" i="6"/>
  <c r="AB17" i="6"/>
  <c r="AB18" i="6"/>
  <c r="AB19" i="6"/>
  <c r="AB20" i="6"/>
  <c r="AB21" i="6"/>
  <c r="Z14" i="6"/>
  <c r="Z15" i="6"/>
  <c r="Z22" i="6" s="1"/>
  <c r="Z16" i="6"/>
  <c r="Z17" i="6"/>
  <c r="Z18" i="6"/>
  <c r="Z19" i="6"/>
  <c r="Z20" i="6"/>
  <c r="Z21" i="6"/>
  <c r="W14" i="6"/>
  <c r="W15" i="6"/>
  <c r="W16" i="6"/>
  <c r="W17" i="6"/>
  <c r="W18" i="6"/>
  <c r="W19" i="6"/>
  <c r="W20" i="6"/>
  <c r="W21" i="6"/>
  <c r="U14" i="6"/>
  <c r="U15" i="6"/>
  <c r="U16" i="6"/>
  <c r="U17" i="6"/>
  <c r="U18" i="6"/>
  <c r="U19" i="6"/>
  <c r="U20" i="6"/>
  <c r="U21" i="6"/>
  <c r="U22" i="6"/>
  <c r="R14" i="6"/>
  <c r="R15" i="6"/>
  <c r="R16" i="6"/>
  <c r="R17" i="6"/>
  <c r="R18" i="6"/>
  <c r="R19" i="6"/>
  <c r="R20" i="6"/>
  <c r="R21" i="6"/>
  <c r="P14" i="6"/>
  <c r="P15" i="6"/>
  <c r="P16" i="6"/>
  <c r="P17" i="6"/>
  <c r="P18" i="6"/>
  <c r="P19" i="6"/>
  <c r="P20" i="6"/>
  <c r="P21" i="6"/>
  <c r="M14" i="6"/>
  <c r="M15" i="6"/>
  <c r="M16" i="6"/>
  <c r="M17" i="6"/>
  <c r="M18" i="6"/>
  <c r="M19" i="6"/>
  <c r="M20" i="6"/>
  <c r="K14" i="6"/>
  <c r="K15" i="6"/>
  <c r="K16" i="6"/>
  <c r="K17" i="6"/>
  <c r="K18" i="6"/>
  <c r="K19" i="6"/>
  <c r="K20" i="6"/>
  <c r="K21" i="6"/>
  <c r="H16" i="6"/>
  <c r="H17" i="6"/>
  <c r="H18" i="6"/>
  <c r="F14" i="6"/>
  <c r="F15" i="6"/>
  <c r="F16" i="6"/>
  <c r="F17" i="6"/>
  <c r="F18" i="6"/>
  <c r="F19" i="6"/>
  <c r="F20" i="6"/>
  <c r="F21" i="6"/>
  <c r="C15" i="6"/>
  <c r="C16" i="6"/>
  <c r="C17" i="6"/>
  <c r="C18" i="6"/>
  <c r="C19" i="6"/>
  <c r="C20" i="6"/>
  <c r="E31" i="5"/>
  <c r="F31" i="5" s="1"/>
  <c r="F39" i="5" s="1"/>
  <c r="E32" i="5"/>
  <c r="F32" i="5" s="1"/>
  <c r="E33" i="5"/>
  <c r="F33" i="5"/>
  <c r="E34" i="5"/>
  <c r="F34" i="5" s="1"/>
  <c r="E35" i="5"/>
  <c r="F35" i="5" s="1"/>
  <c r="E36" i="5"/>
  <c r="F36" i="5" s="1"/>
  <c r="E37" i="5"/>
  <c r="F37" i="5"/>
  <c r="E38" i="5"/>
  <c r="F38" i="5" s="1"/>
  <c r="D31" i="5"/>
  <c r="D32" i="5"/>
  <c r="D33" i="5"/>
  <c r="D34" i="5"/>
  <c r="D35" i="5"/>
  <c r="D37" i="5"/>
  <c r="D38" i="5"/>
  <c r="B31" i="5"/>
  <c r="B32" i="5"/>
  <c r="B33" i="5"/>
  <c r="C33" i="5"/>
  <c r="B34" i="5"/>
  <c r="B35" i="5"/>
  <c r="B36" i="5"/>
  <c r="B37" i="5"/>
  <c r="B38" i="5"/>
  <c r="C34" i="5"/>
  <c r="C35" i="5"/>
  <c r="C36" i="5"/>
  <c r="E22" i="5"/>
  <c r="O31" i="5"/>
  <c r="P31" i="5"/>
  <c r="J22" i="5"/>
  <c r="O32" i="5" s="1"/>
  <c r="O22" i="5"/>
  <c r="O33" i="5"/>
  <c r="P33" i="5" s="1"/>
  <c r="T22" i="5"/>
  <c r="O34" i="5" s="1"/>
  <c r="P34" i="5" s="1"/>
  <c r="Y22" i="5"/>
  <c r="O35" i="5" s="1"/>
  <c r="P35" i="5" s="1"/>
  <c r="AD22" i="5"/>
  <c r="O36" i="5"/>
  <c r="P36" i="5" s="1"/>
  <c r="P32" i="5"/>
  <c r="D22" i="5"/>
  <c r="N31" i="5"/>
  <c r="I22" i="5"/>
  <c r="N32" i="5"/>
  <c r="N22" i="5"/>
  <c r="N33" i="5"/>
  <c r="S22" i="5"/>
  <c r="N34" i="5"/>
  <c r="X22" i="5"/>
  <c r="N35" i="5"/>
  <c r="AC22" i="5"/>
  <c r="N36" i="5"/>
  <c r="B22" i="5"/>
  <c r="L31" i="5" s="1"/>
  <c r="C21" i="5"/>
  <c r="G22" i="5"/>
  <c r="L32" i="5"/>
  <c r="L22" i="5"/>
  <c r="Q22" i="5"/>
  <c r="L34" i="5"/>
  <c r="M34" i="5"/>
  <c r="V22" i="5"/>
  <c r="L35" i="5"/>
  <c r="M35" i="5"/>
  <c r="AA22" i="5"/>
  <c r="L36" i="5" s="1"/>
  <c r="AE14" i="5"/>
  <c r="AE15" i="5"/>
  <c r="AE16" i="5"/>
  <c r="AE17" i="5"/>
  <c r="AE18" i="5"/>
  <c r="AE19" i="5"/>
  <c r="AE20" i="5"/>
  <c r="AE21" i="5"/>
  <c r="AB14" i="5"/>
  <c r="AB15" i="5"/>
  <c r="AB16" i="5"/>
  <c r="AB17" i="5"/>
  <c r="AB18" i="5"/>
  <c r="AB19" i="5"/>
  <c r="AB20" i="5"/>
  <c r="Z14" i="5"/>
  <c r="Z15" i="5"/>
  <c r="Z16" i="5"/>
  <c r="Z22" i="5" s="1"/>
  <c r="Z17" i="5"/>
  <c r="Z18" i="5"/>
  <c r="Z19" i="5"/>
  <c r="Z20" i="5"/>
  <c r="Z21" i="5"/>
  <c r="W14" i="5"/>
  <c r="W15" i="5"/>
  <c r="W16" i="5"/>
  <c r="W17" i="5"/>
  <c r="W22" i="5" s="1"/>
  <c r="W18" i="5"/>
  <c r="W19" i="5"/>
  <c r="W20" i="5"/>
  <c r="W21" i="5"/>
  <c r="U14" i="5"/>
  <c r="U15" i="5"/>
  <c r="U16" i="5"/>
  <c r="U17" i="5"/>
  <c r="U18" i="5"/>
  <c r="U19" i="5"/>
  <c r="U20" i="5"/>
  <c r="U21" i="5"/>
  <c r="R14" i="5"/>
  <c r="R15" i="5"/>
  <c r="R16" i="5"/>
  <c r="R17" i="5"/>
  <c r="R18" i="5"/>
  <c r="R19" i="5"/>
  <c r="R20" i="5"/>
  <c r="R21" i="5"/>
  <c r="P14" i="5"/>
  <c r="P15" i="5"/>
  <c r="P16" i="5"/>
  <c r="P17" i="5"/>
  <c r="P18" i="5"/>
  <c r="P19" i="5"/>
  <c r="P20" i="5"/>
  <c r="P21" i="5"/>
  <c r="M14" i="5"/>
  <c r="M15" i="5"/>
  <c r="M16" i="5"/>
  <c r="M17" i="5"/>
  <c r="M18" i="5"/>
  <c r="M19" i="5"/>
  <c r="M20" i="5"/>
  <c r="K14" i="5"/>
  <c r="K15" i="5"/>
  <c r="K22" i="5" s="1"/>
  <c r="K16" i="5"/>
  <c r="K17" i="5"/>
  <c r="K18" i="5"/>
  <c r="K19" i="5"/>
  <c r="K20" i="5"/>
  <c r="K21" i="5"/>
  <c r="H16" i="5"/>
  <c r="H17" i="5"/>
  <c r="H18" i="5"/>
  <c r="H19" i="5"/>
  <c r="H20" i="5"/>
  <c r="F14" i="5"/>
  <c r="F15" i="5"/>
  <c r="F16" i="5"/>
  <c r="F17" i="5"/>
  <c r="F18" i="5"/>
  <c r="F19" i="5"/>
  <c r="F20" i="5"/>
  <c r="F21" i="5"/>
  <c r="C14" i="5"/>
  <c r="C22" i="5" s="1"/>
  <c r="C15" i="5"/>
  <c r="C16" i="5"/>
  <c r="C17" i="5"/>
  <c r="C18" i="5"/>
  <c r="C19" i="5"/>
  <c r="C20" i="5"/>
  <c r="E31" i="4"/>
  <c r="E32" i="4"/>
  <c r="E33" i="4"/>
  <c r="E34" i="4"/>
  <c r="E35" i="4"/>
  <c r="E36" i="4"/>
  <c r="F36" i="4" s="1"/>
  <c r="E37" i="4"/>
  <c r="E38" i="4"/>
  <c r="F33" i="4"/>
  <c r="F34" i="4"/>
  <c r="F35" i="4"/>
  <c r="D31" i="4"/>
  <c r="D32" i="4"/>
  <c r="D33" i="4"/>
  <c r="D34" i="4"/>
  <c r="D35" i="4"/>
  <c r="D37" i="4"/>
  <c r="D38" i="4"/>
  <c r="B31" i="4"/>
  <c r="B32" i="4"/>
  <c r="B33" i="4"/>
  <c r="B34" i="4"/>
  <c r="C34" i="4" s="1"/>
  <c r="B35" i="4"/>
  <c r="B36" i="4"/>
  <c r="C36" i="4"/>
  <c r="B37" i="4"/>
  <c r="B38" i="4"/>
  <c r="C33" i="4"/>
  <c r="C35" i="4"/>
  <c r="E22" i="4"/>
  <c r="O31" i="4"/>
  <c r="J22" i="4"/>
  <c r="O32" i="4" s="1"/>
  <c r="O22" i="4"/>
  <c r="O33" i="4"/>
  <c r="T22" i="4"/>
  <c r="O34" i="4" s="1"/>
  <c r="P34" i="4" s="1"/>
  <c r="Y22" i="4"/>
  <c r="O35" i="4"/>
  <c r="P35" i="4" s="1"/>
  <c r="AD22" i="4"/>
  <c r="O36" i="4" s="1"/>
  <c r="D22" i="4"/>
  <c r="N31" i="4" s="1"/>
  <c r="N37" i="4" s="1"/>
  <c r="I22" i="4"/>
  <c r="N32" i="4"/>
  <c r="N22" i="4"/>
  <c r="N33" i="4" s="1"/>
  <c r="S22" i="4"/>
  <c r="N34" i="4"/>
  <c r="X22" i="4"/>
  <c r="N35" i="4" s="1"/>
  <c r="AC22" i="4"/>
  <c r="N36" i="4"/>
  <c r="B22" i="4"/>
  <c r="L31" i="4" s="1"/>
  <c r="G22" i="4"/>
  <c r="L32" i="4"/>
  <c r="L22" i="4"/>
  <c r="L33" i="4" s="1"/>
  <c r="Q22" i="4"/>
  <c r="L34" i="4"/>
  <c r="V22" i="4"/>
  <c r="L35" i="4" s="1"/>
  <c r="M35" i="4" s="1"/>
  <c r="AA22" i="4"/>
  <c r="L36" i="4"/>
  <c r="M34" i="4"/>
  <c r="AE22" i="4"/>
  <c r="AB22" i="4"/>
  <c r="Z22" i="4"/>
  <c r="P22" i="4"/>
  <c r="M22" i="4"/>
  <c r="K22" i="4"/>
  <c r="F22" i="4"/>
  <c r="C22" i="4"/>
  <c r="E36" i="1"/>
  <c r="E31" i="1"/>
  <c r="E32" i="1"/>
  <c r="F32" i="1"/>
  <c r="E33" i="1"/>
  <c r="F33" i="1"/>
  <c r="E34" i="1"/>
  <c r="E35" i="1"/>
  <c r="F35" i="1" s="1"/>
  <c r="E37" i="1"/>
  <c r="E38" i="1"/>
  <c r="F36" i="1"/>
  <c r="B36" i="1"/>
  <c r="B31" i="1"/>
  <c r="C31" i="1"/>
  <c r="B32" i="1"/>
  <c r="B33" i="1"/>
  <c r="B34" i="1"/>
  <c r="C34" i="1"/>
  <c r="B35" i="1"/>
  <c r="C35" i="1" s="1"/>
  <c r="B37" i="1"/>
  <c r="B38" i="1"/>
  <c r="B39" i="1"/>
  <c r="C36" i="1"/>
  <c r="B22" i="1"/>
  <c r="AD22" i="1"/>
  <c r="AE19" i="1"/>
  <c r="AA22" i="1"/>
  <c r="L36" i="1"/>
  <c r="L31" i="1"/>
  <c r="G22" i="1"/>
  <c r="L32" i="1"/>
  <c r="L22" i="1"/>
  <c r="L33" i="1"/>
  <c r="Q22" i="1"/>
  <c r="L34" i="1"/>
  <c r="V22" i="1"/>
  <c r="L35" i="1"/>
  <c r="AB19" i="1"/>
  <c r="Y22" i="1"/>
  <c r="O35" i="1" s="1"/>
  <c r="Z19" i="1"/>
  <c r="W19" i="1"/>
  <c r="T22" i="1"/>
  <c r="U19" i="1"/>
  <c r="R19" i="1"/>
  <c r="O22" i="1"/>
  <c r="O33" i="1" s="1"/>
  <c r="P19" i="1"/>
  <c r="M19" i="1"/>
  <c r="J22" i="1"/>
  <c r="O32" i="1"/>
  <c r="K19" i="1"/>
  <c r="H19" i="1"/>
  <c r="E22" i="1"/>
  <c r="O31" i="1" s="1"/>
  <c r="F19" i="1"/>
  <c r="C19" i="1"/>
  <c r="D38" i="1"/>
  <c r="C14" i="1"/>
  <c r="C15" i="1"/>
  <c r="C16" i="1"/>
  <c r="C17" i="1"/>
  <c r="C18" i="1"/>
  <c r="C22" i="1"/>
  <c r="O34" i="1"/>
  <c r="O36" i="1"/>
  <c r="P34" i="1"/>
  <c r="P35" i="1"/>
  <c r="M34" i="1"/>
  <c r="M35" i="1"/>
  <c r="F34" i="1"/>
  <c r="C32" i="1"/>
  <c r="C33" i="1"/>
  <c r="AE15" i="1"/>
  <c r="AE14" i="1"/>
  <c r="AE16" i="1"/>
  <c r="AE17" i="1"/>
  <c r="AE18" i="1"/>
  <c r="AB15" i="1"/>
  <c r="AB16" i="1"/>
  <c r="AB17" i="1"/>
  <c r="AB18" i="1"/>
  <c r="AB14" i="1"/>
  <c r="AB22" i="1" s="1"/>
  <c r="Z15" i="1"/>
  <c r="Z16" i="1"/>
  <c r="Z22" i="1" s="1"/>
  <c r="Z17" i="1"/>
  <c r="Z18" i="1"/>
  <c r="Z14" i="1"/>
  <c r="W15" i="1"/>
  <c r="W16" i="1"/>
  <c r="W17" i="1"/>
  <c r="W14" i="1"/>
  <c r="W18" i="1"/>
  <c r="U15" i="1"/>
  <c r="U16" i="1"/>
  <c r="U17" i="1"/>
  <c r="U18" i="1"/>
  <c r="U14" i="1"/>
  <c r="R15" i="1"/>
  <c r="R16" i="1"/>
  <c r="R17" i="1"/>
  <c r="R14" i="1"/>
  <c r="R18" i="1"/>
  <c r="R22" i="1"/>
  <c r="P15" i="1"/>
  <c r="P16" i="1"/>
  <c r="P17" i="1"/>
  <c r="P18" i="1"/>
  <c r="P22" i="1" s="1"/>
  <c r="P14" i="1"/>
  <c r="M15" i="1"/>
  <c r="M16" i="1"/>
  <c r="M17" i="1"/>
  <c r="M14" i="1"/>
  <c r="M18" i="1"/>
  <c r="K15" i="1"/>
  <c r="K14" i="1"/>
  <c r="K16" i="1"/>
  <c r="K17" i="1"/>
  <c r="K18" i="1"/>
  <c r="K22" i="1"/>
  <c r="H15" i="1"/>
  <c r="H16" i="1"/>
  <c r="H17" i="1"/>
  <c r="H18" i="1"/>
  <c r="H14" i="1"/>
  <c r="F15" i="1"/>
  <c r="F16" i="1"/>
  <c r="F17" i="1"/>
  <c r="F22" i="1" s="1"/>
  <c r="F18" i="1"/>
  <c r="F14" i="1"/>
  <c r="AC22" i="1"/>
  <c r="N36" i="1"/>
  <c r="X22" i="1"/>
  <c r="N35" i="1" s="1"/>
  <c r="S22" i="1"/>
  <c r="N34" i="1"/>
  <c r="N22" i="1"/>
  <c r="N33" i="1" s="1"/>
  <c r="I22" i="1"/>
  <c r="N32" i="1"/>
  <c r="D22" i="1"/>
  <c r="N31" i="1" s="1"/>
  <c r="N37" i="1"/>
  <c r="D31" i="1"/>
  <c r="D37" i="1"/>
  <c r="D35" i="1"/>
  <c r="D34" i="1"/>
  <c r="D33" i="1"/>
  <c r="D32" i="1"/>
  <c r="H14" i="5"/>
  <c r="H15" i="5"/>
  <c r="H22" i="5" s="1"/>
  <c r="B37" i="7"/>
  <c r="N22" i="7"/>
  <c r="N33" i="7"/>
  <c r="M21" i="7"/>
  <c r="H21" i="5"/>
  <c r="D22" i="7"/>
  <c r="N31" i="7" s="1"/>
  <c r="R22" i="4"/>
  <c r="U22" i="4"/>
  <c r="C32" i="4"/>
  <c r="D39" i="4"/>
  <c r="F22" i="5"/>
  <c r="D39" i="5"/>
  <c r="F32" i="6"/>
  <c r="H22" i="4"/>
  <c r="H22" i="1"/>
  <c r="R22" i="5"/>
  <c r="U22" i="5"/>
  <c r="N37" i="5"/>
  <c r="F22" i="6"/>
  <c r="W22" i="4"/>
  <c r="W16" i="7"/>
  <c r="W22" i="7"/>
  <c r="C17" i="7"/>
  <c r="AE22" i="5"/>
  <c r="R22" i="6"/>
  <c r="Z15" i="7"/>
  <c r="AC22" i="7"/>
  <c r="N36" i="7" s="1"/>
  <c r="AB14" i="6" l="1"/>
  <c r="B31" i="7"/>
  <c r="M21" i="6"/>
  <c r="H19" i="6"/>
  <c r="H14" i="6"/>
  <c r="D36" i="7"/>
  <c r="H15" i="6"/>
  <c r="C14" i="6"/>
  <c r="H21" i="6"/>
  <c r="H20" i="6"/>
  <c r="D37" i="7"/>
  <c r="C21" i="6"/>
  <c r="C22" i="6" s="1"/>
  <c r="B22" i="7"/>
  <c r="M22" i="6"/>
  <c r="AB22" i="6"/>
  <c r="I22" i="7"/>
  <c r="N32" i="7" s="1"/>
  <c r="N37" i="7" s="1"/>
  <c r="D38" i="7"/>
  <c r="P32" i="6"/>
  <c r="E39" i="6"/>
  <c r="F38" i="6" s="1"/>
  <c r="F39" i="6" s="1"/>
  <c r="K22" i="6"/>
  <c r="E38" i="7"/>
  <c r="D39" i="6"/>
  <c r="N37" i="6"/>
  <c r="C37" i="5"/>
  <c r="P37" i="5"/>
  <c r="P37" i="6"/>
  <c r="D39" i="1"/>
  <c r="U22" i="1"/>
  <c r="AE22" i="1"/>
  <c r="P33" i="1"/>
  <c r="O37" i="5"/>
  <c r="W22" i="1"/>
  <c r="P32" i="4"/>
  <c r="M33" i="4"/>
  <c r="E39" i="4"/>
  <c r="W22" i="6"/>
  <c r="K15" i="7"/>
  <c r="J22" i="7"/>
  <c r="K20" i="7" s="1"/>
  <c r="AD22" i="7"/>
  <c r="AE14" i="7"/>
  <c r="Q22" i="7"/>
  <c r="L34" i="7" s="1"/>
  <c r="M34" i="7" s="1"/>
  <c r="E39" i="5"/>
  <c r="B39" i="5"/>
  <c r="AB21" i="5"/>
  <c r="AB22" i="5" s="1"/>
  <c r="D32" i="7"/>
  <c r="O37" i="1"/>
  <c r="L37" i="1"/>
  <c r="M36" i="1" s="1"/>
  <c r="C38" i="1"/>
  <c r="O37" i="4"/>
  <c r="O37" i="6"/>
  <c r="F16" i="7"/>
  <c r="E33" i="7"/>
  <c r="F33" i="7" s="1"/>
  <c r="E37" i="7"/>
  <c r="AA22" i="7"/>
  <c r="AB14" i="7" s="1"/>
  <c r="G22" i="7"/>
  <c r="H19" i="7" s="1"/>
  <c r="B34" i="7"/>
  <c r="C34" i="7" s="1"/>
  <c r="L37" i="6"/>
  <c r="M36" i="6" s="1"/>
  <c r="F32" i="4"/>
  <c r="B39" i="6"/>
  <c r="C37" i="1"/>
  <c r="C39" i="1" s="1"/>
  <c r="E39" i="1"/>
  <c r="L37" i="4"/>
  <c r="M36" i="4" s="1"/>
  <c r="B39" i="4"/>
  <c r="P22" i="5"/>
  <c r="P22" i="6"/>
  <c r="M14" i="7"/>
  <c r="R22" i="7"/>
  <c r="D33" i="7"/>
  <c r="M16" i="7"/>
  <c r="B33" i="7"/>
  <c r="C33" i="7" s="1"/>
  <c r="E32" i="7"/>
  <c r="F32" i="7" s="1"/>
  <c r="U15" i="7"/>
  <c r="U22" i="7" s="1"/>
  <c r="T22" i="7"/>
  <c r="O34" i="7" s="1"/>
  <c r="P34" i="7" s="1"/>
  <c r="F19" i="7"/>
  <c r="M22" i="1"/>
  <c r="F31" i="1"/>
  <c r="M31" i="4"/>
  <c r="L33" i="5"/>
  <c r="M21" i="5"/>
  <c r="M22" i="5" s="1"/>
  <c r="F15" i="7"/>
  <c r="F22" i="7" s="1"/>
  <c r="P14" i="7"/>
  <c r="P22" i="7" s="1"/>
  <c r="U21" i="7"/>
  <c r="E31" i="7"/>
  <c r="D34" i="7"/>
  <c r="D31" i="7"/>
  <c r="C31" i="6" l="1"/>
  <c r="C36" i="6"/>
  <c r="H15" i="7"/>
  <c r="H22" i="6"/>
  <c r="C32" i="6"/>
  <c r="D39" i="7"/>
  <c r="L31" i="7"/>
  <c r="C14" i="7"/>
  <c r="C38" i="6"/>
  <c r="C37" i="6"/>
  <c r="M31" i="6"/>
  <c r="C21" i="7"/>
  <c r="C22" i="7" s="1"/>
  <c r="M33" i="6"/>
  <c r="M32" i="6"/>
  <c r="F37" i="1"/>
  <c r="F39" i="1" s="1"/>
  <c r="F38" i="1"/>
  <c r="AB21" i="7"/>
  <c r="AB22" i="7" s="1"/>
  <c r="L36" i="7"/>
  <c r="O36" i="7"/>
  <c r="AE21" i="7"/>
  <c r="M37" i="4"/>
  <c r="L37" i="5"/>
  <c r="F38" i="4"/>
  <c r="F31" i="4"/>
  <c r="F37" i="4"/>
  <c r="E39" i="7"/>
  <c r="F38" i="7" s="1"/>
  <c r="M32" i="1"/>
  <c r="C31" i="4"/>
  <c r="C38" i="4"/>
  <c r="C37" i="4"/>
  <c r="P33" i="4"/>
  <c r="P31" i="4"/>
  <c r="M33" i="1"/>
  <c r="C38" i="5"/>
  <c r="C31" i="5"/>
  <c r="C32" i="5"/>
  <c r="K21" i="7"/>
  <c r="K14" i="7"/>
  <c r="O32" i="7"/>
  <c r="B39" i="7"/>
  <c r="C36" i="7" s="1"/>
  <c r="M31" i="1"/>
  <c r="M37" i="1" s="1"/>
  <c r="M22" i="7"/>
  <c r="L32" i="7"/>
  <c r="H21" i="7"/>
  <c r="H20" i="7"/>
  <c r="M32" i="4"/>
  <c r="P31" i="1"/>
  <c r="P36" i="1"/>
  <c r="H14" i="7"/>
  <c r="AE22" i="7"/>
  <c r="P32" i="1"/>
  <c r="P36" i="4"/>
  <c r="H22" i="7" l="1"/>
  <c r="C39" i="6"/>
  <c r="M37" i="6"/>
  <c r="F37" i="7"/>
  <c r="C32" i="7"/>
  <c r="C38" i="7"/>
  <c r="C37" i="7"/>
  <c r="C31" i="7"/>
  <c r="P37" i="4"/>
  <c r="C39" i="4"/>
  <c r="M31" i="5"/>
  <c r="M36" i="5"/>
  <c r="M32" i="5"/>
  <c r="P37" i="1"/>
  <c r="L37" i="7"/>
  <c r="O37" i="7"/>
  <c r="P32" i="7" s="1"/>
  <c r="C39" i="5"/>
  <c r="F39" i="4"/>
  <c r="M33" i="5"/>
  <c r="K22" i="7"/>
  <c r="F31" i="7"/>
  <c r="F39" i="7" s="1"/>
  <c r="P36" i="7" l="1"/>
  <c r="M33" i="7"/>
  <c r="M31" i="7"/>
  <c r="M36" i="7"/>
  <c r="M32" i="7"/>
  <c r="C39" i="7"/>
  <c r="P31" i="7"/>
  <c r="P33" i="7"/>
  <c r="M37" i="5"/>
  <c r="P37" i="7" l="1"/>
  <c r="M37" i="7"/>
</calcChain>
</file>

<file path=xl/sharedStrings.xml><?xml version="1.0" encoding="utf-8"?>
<sst xmlns="http://schemas.openxmlformats.org/spreadsheetml/2006/main" count="761" uniqueCount="63">
  <si>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</si>
  <si>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</si>
  <si>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</si>
  <si>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</si>
  <si>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</si>
  <si>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</si>
  <si>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</si>
  <si>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</si>
  <si>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</si>
  <si>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</si>
  <si>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</si>
  <si>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</si>
  <si>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</si>
  <si>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</si>
  <si>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</si>
  <si>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</si>
  <si>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</si>
  <si>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</si>
  <si>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</si>
  <si>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</si>
  <si>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</si>
  <si>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</si>
  <si>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</si>
  <si>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</si>
  <si>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</si>
  <si>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</si>
  <si>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</si>
  <si>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</si>
  <si>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</si>
  <si>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</si>
  <si>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</si>
  <si>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</si>
  <si>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</si>
  <si>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</si>
  <si>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</si>
  <si>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</si>
  <si>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1 de gener a 31 de març de 2018</t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</si>
  <si>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</si>
  <si>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</si>
  <si>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</si>
  <si>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</si>
  <si>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</si>
  <si>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</si>
  <si>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t xml:space="preserve">TERCER TRIMESTRE:     </t>
  </si>
  <si>
    <t>CONSORCI DEL MUSEU D'ART CONTEMPORANI DE BARCELONA (MACBA)</t>
  </si>
  <si>
    <t xml:space="preserve">SEGON TRIMESTRE:    </t>
  </si>
  <si>
    <t xml:space="preserve">QUART TRIMESTRE:     </t>
  </si>
  <si>
    <t/>
  </si>
  <si>
    <t>ENS:    CONSORCI DEL MUSEU D'ART CONTEMPORANI DE BARCELONA (MACBA)</t>
  </si>
  <si>
    <t>Gestió Serveis Públics/Concessions de Serveis</t>
  </si>
  <si>
    <t>Privats Administració</t>
  </si>
  <si>
    <t>Oberts</t>
  </si>
  <si>
    <t>Restringits</t>
  </si>
  <si>
    <t>Licitacions amb negociació</t>
  </si>
  <si>
    <t>Basats en acords marc</t>
  </si>
  <si>
    <t xml:space="preserve">Menors </t>
  </si>
  <si>
    <t>* Els lots es comptabilitzen com a contractes independents.</t>
  </si>
  <si>
    <t>* No s'indiquen els contractes patrimonials (lloguer oficines, places aparcaments, etc.), ni IBIS, ni tributs, , etc.</t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</si>
  <si>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</si>
  <si>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</si>
  <si>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</si>
  <si>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</si>
  <si>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Nota: posar nom entitat (RAÓ SOCIAL COMPLERTA)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</si>
</sst>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5" fontId="4" fillId="0" borderId="2" xfId="0" quotePrefix="1" applyNumberFormat="1" applyFont="1" applyBorder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3" fillId="7" borderId="42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9" fontId="4" fillId="0" borderId="43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4" fontId="4" fillId="0" borderId="43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2" fontId="4" fillId="0" borderId="43" xfId="0" applyNumberFormat="1" applyFont="1" applyBorder="1" applyAlignment="1">
      <alignment horizontal="right" vertical="center"/>
    </xf>
    <xf numFmtId="0" fontId="4" fillId="0" borderId="0" xfId="0" applyFont="1"/>
    <xf numFmtId="4" fontId="4" fillId="0" borderId="2" xfId="0" quotePrefix="1" applyNumberFormat="1" applyFont="1" applyBorder="1" applyAlignment="1">
      <alignment horizontal="right" vertical="center"/>
    </xf>
    <xf numFmtId="4" fontId="4" fillId="0" borderId="1" xfId="0" quotePrefix="1" applyNumberFormat="1" applyFont="1" applyBorder="1" applyAlignment="1">
      <alignment horizontal="right" vertical="center"/>
    </xf>
    <xf numFmtId="0" fontId="4" fillId="2" borderId="44" xfId="0" applyFont="1" applyFill="1" applyBorder="1" applyAlignment="1">
      <alignment vertical="center"/>
    </xf>
    <xf numFmtId="3" fontId="4" fillId="0" borderId="45" xfId="0" applyNumberFormat="1" applyFont="1" applyBorder="1" applyAlignment="1">
      <alignment horizontal="center" vertical="center"/>
    </xf>
    <xf numFmtId="9" fontId="4" fillId="0" borderId="46" xfId="0" applyNumberFormat="1" applyFont="1" applyBorder="1" applyAlignment="1">
      <alignment horizontal="right" vertical="center"/>
    </xf>
    <xf numFmtId="4" fontId="4" fillId="0" borderId="46" xfId="0" applyNumberFormat="1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9" fontId="4" fillId="0" borderId="48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2" fontId="4" fillId="0" borderId="48" xfId="0" applyNumberFormat="1" applyFont="1" applyBorder="1" applyAlignment="1">
      <alignment horizontal="right" vertical="center"/>
    </xf>
    <xf numFmtId="0" fontId="3" fillId="2" borderId="49" xfId="0" applyFont="1" applyFill="1" applyBorder="1" applyAlignment="1">
      <alignment vertical="center"/>
    </xf>
    <xf numFmtId="3" fontId="3" fillId="0" borderId="26" xfId="0" applyNumberFormat="1" applyFont="1" applyBorder="1" applyAlignment="1">
      <alignment horizontal="center" vertical="center"/>
    </xf>
    <xf numFmtId="9" fontId="3" fillId="0" borderId="27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 vertical="center"/>
    </xf>
    <xf numFmtId="9" fontId="3" fillId="0" borderId="28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2" fontId="3" fillId="0" borderId="28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9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4" fillId="2" borderId="5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right" vertical="center"/>
    </xf>
    <xf numFmtId="4" fontId="3" fillId="0" borderId="36" xfId="1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4" fontId="3" fillId="0" borderId="36" xfId="1" applyNumberFormat="1" applyFont="1" applyBorder="1" applyAlignment="1">
      <alignment horizontal="right" vertical="center"/>
    </xf>
    <xf numFmtId="164" fontId="0" fillId="2" borderId="0" xfId="0" applyNumberFormat="1" applyFill="1"/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/>
    <xf numFmtId="0" fontId="20" fillId="9" borderId="26" xfId="0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left" vertical="center" wrapText="1"/>
    </xf>
    <xf numFmtId="0" fontId="20" fillId="9" borderId="16" xfId="0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09-4EE3-868F-00F494E1B3E9}"/>
                </c:ext>
              </c:extLst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09-4EE3-868F-00F494E1B3E9}"/>
                </c:ext>
              </c:extLst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09-4EE3-868F-00F494E1B3E9}"/>
                </c:ext>
              </c:extLst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09-4EE3-868F-00F494E1B3E9}"/>
                </c:ext>
              </c:extLst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09-4EE3-868F-00F494E1B3E9}"/>
                </c:ext>
              </c:extLst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09-4EE3-868F-00F494E1B3E9}"/>
                </c:ext>
              </c:extLst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09-4EE3-868F-00F494E1B3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80</c:v>
                </c:pt>
                <c:pt idx="1">
                  <c:v>2729</c:v>
                </c:pt>
                <c:pt idx="2">
                  <c:v>379</c:v>
                </c:pt>
                <c:pt idx="3">
                  <c:v>0</c:v>
                </c:pt>
                <c:pt idx="4">
                  <c:v>0</c:v>
                </c:pt>
                <c:pt idx="5">
                  <c:v>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09-4EE3-868F-00F494E1B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920852763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'2018 -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15-4816-A3C0-3FFD069E91F4}"/>
                </c:ext>
              </c:extLst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15-4816-A3C0-3FFD069E91F4}"/>
                </c:ext>
              </c:extLst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15-4816-A3C0-3FFD069E91F4}"/>
                </c:ext>
              </c:extLst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15-4816-A3C0-3FFD069E91F4}"/>
                </c:ext>
              </c:extLst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15-4816-A3C0-3FFD069E91F4}"/>
                </c:ext>
              </c:extLst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15-4816-A3C0-3FFD069E91F4}"/>
                </c:ext>
              </c:extLst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15-4816-A3C0-3FFD069E91F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'2018 - CONTRACTACIÓ ANUAL'!$A$31:$A$38</c:f>
              <c:strCache>
                <c:ptCount val="8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</c:strCache>
            </c:strRef>
          </c:cat>
          <c:val>
            <c:numRef>
              <c:f>'2018 - CONTRACTACIÓ ANUAL'!$E$31:$E$38</c:f>
              <c:numCache>
                <c:formatCode>#,##0.00\ "€"</c:formatCode>
                <c:ptCount val="8"/>
                <c:pt idx="0">
                  <c:v>473760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133223</c:v>
                </c:pt>
                <c:pt idx="7">
                  <c:v>1938204.8103096085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15-4816-A3C0-3FFD069E91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EF-4D22-8DC4-29E4456AD4B4}"/>
                </c:ext>
              </c:extLst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F-4D22-8DC4-29E4456AD4B4}"/>
                </c:ext>
              </c:extLst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EF-4D22-8DC4-29E4456AD4B4}"/>
                </c:ext>
              </c:extLst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EF-4D22-8DC4-29E4456AD4B4}"/>
                </c:ext>
              </c:extLst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EF-4D22-8DC4-29E4456AD4B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80</c:v>
                </c:pt>
                <c:pt idx="1">
                  <c:v>2729</c:v>
                </c:pt>
                <c:pt idx="2">
                  <c:v>379</c:v>
                </c:pt>
                <c:pt idx="3">
                  <c:v>0</c:v>
                </c:pt>
                <c:pt idx="4">
                  <c:v>0</c:v>
                </c:pt>
                <c:pt idx="5">
                  <c:v>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EF-4D22-8DC4-29E4456AD4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'2018 -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2-4556-B554-1D18029717F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556-B554-1D18029717F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2-4556-B554-1D18029717FB}"/>
                </c:ext>
              </c:extLst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2-4556-B554-1D18029717FB}"/>
                </c:ext>
              </c:extLst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2-4556-B554-1D18029717FB}"/>
                </c:ext>
              </c:extLst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82-4556-B554-1D18029717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ANUAL'!$O$31:$O$36</c:f>
              <c:numCache>
                <c:formatCode>#,##0.00\ "€"</c:formatCode>
                <c:ptCount val="6"/>
                <c:pt idx="0">
                  <c:v>109315.07029999999</c:v>
                </c:pt>
                <c:pt idx="1">
                  <c:v>1804988.2333333334</c:v>
                </c:pt>
                <c:pt idx="2">
                  <c:v>325402.93999999994</c:v>
                </c:pt>
                <c:pt idx="3">
                  <c:v>0</c:v>
                </c:pt>
                <c:pt idx="4">
                  <c:v>0</c:v>
                </c:pt>
                <c:pt idx="5">
                  <c:v>305481.56667627516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82-4556-B554-1D1802971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A5A69A52-7A53-417C-8BBE-9826C8ACA0D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A92036F3-F2B9-4E6F-B243-9C34B87380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C0BD67B4-ACAE-44E5-8392-C78B93E5AD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406399</xdr:colOff>
      <xdr:row>23</xdr:row>
      <xdr:rowOff>0</xdr:rowOff>
    </xdr:from>
    <xdr:to>
      <xdr:col>24</xdr:col>
      <xdr:colOff>295240</xdr:colOff>
      <xdr:row>31</xdr:row>
      <xdr:rowOff>234717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762000</xdr:colOff>
      <xdr:row>23</xdr:row>
      <xdr:rowOff>0</xdr:rowOff>
    </xdr:from>
    <xdr:to>
      <xdr:col>29</xdr:col>
      <xdr:colOff>1115281</xdr:colOff>
      <xdr:row>31</xdr:row>
      <xdr:rowOff>253065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366557</xdr:colOff>
      <xdr:row>32</xdr:row>
      <xdr:rowOff>1992</xdr:rowOff>
    </xdr:from>
    <xdr:to>
      <xdr:col>24</xdr:col>
      <xdr:colOff>325458</xdr:colOff>
      <xdr:row>40</xdr:row>
      <xdr:rowOff>132711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778934</xdr:colOff>
      <xdr:row>32</xdr:row>
      <xdr:rowOff>33867</xdr:rowOff>
    </xdr:from>
    <xdr:to>
      <xdr:col>29</xdr:col>
      <xdr:colOff>1208470</xdr:colOff>
      <xdr:row>40</xdr:row>
      <xdr:rowOff>135227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16" zoomScale="80" zoomScaleNormal="80" workbookViewId="0">
      <selection activeCell="I24" sqref="I24"/>
    </sheetView>
  </sheetViews>
  <sheetFormatPr defaultColWidth="9.125" defaultRowHeight="14.3" x14ac:dyDescent="0.25"/>
  <cols>
    <col min="1" max="1" width="26.125" style="3" customWidth="1"/>
    <col min="2" max="2" width="11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1.12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35</v>
      </c>
      <c r="B8" s="67" t="s">
        <v>36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49" t="str">
        <f t="shared" ref="C14:C19" si="0">IF(B14,B14/$B$22,"")</f>
        <v/>
      </c>
      <c r="D14" s="31"/>
      <c r="E14" s="32"/>
      <c r="F14" s="50" t="str">
        <f t="shared" ref="F14:F19" si="1">IF(E14,E14/$E$22,"")</f>
        <v/>
      </c>
      <c r="G14" s="28"/>
      <c r="H14" s="49" t="str">
        <f t="shared" ref="H14:H19" si="2">IF(G14,G14/$G$22,"")</f>
        <v/>
      </c>
      <c r="I14" s="31"/>
      <c r="J14" s="32"/>
      <c r="K14" s="50" t="str">
        <f t="shared" ref="K14:K19" si="3">IF(J14,J14/$J$22,"")</f>
        <v/>
      </c>
      <c r="L14" s="28"/>
      <c r="M14" s="49" t="str">
        <f t="shared" ref="M14:M19" si="4">IF(L14,L14/$L$22,"")</f>
        <v/>
      </c>
      <c r="N14" s="31"/>
      <c r="O14" s="32"/>
      <c r="P14" s="50" t="str">
        <f t="shared" ref="P14:P19" si="5">IF(O14,O14/$O$22,"")</f>
        <v/>
      </c>
      <c r="Q14" s="28"/>
      <c r="R14" s="49" t="str">
        <f t="shared" ref="R14:R19" si="6">IF(Q14,Q14/$Q$22,"")</f>
        <v/>
      </c>
      <c r="S14" s="31"/>
      <c r="T14" s="32"/>
      <c r="U14" s="50" t="str">
        <f t="shared" ref="U14:U19" si="7">IF(T14,T14/$T$22,"")</f>
        <v/>
      </c>
      <c r="V14" s="28"/>
      <c r="W14" s="49" t="str">
        <f t="shared" ref="W14:W19" si="8">IF(V14,V14/$V$22,"")</f>
        <v/>
      </c>
      <c r="X14" s="31"/>
      <c r="Y14" s="32"/>
      <c r="Z14" s="50" t="str">
        <f t="shared" ref="Z14:Z19" si="9">IF(Y14,Y14/$Y$22,"")</f>
        <v/>
      </c>
      <c r="AA14" s="28"/>
      <c r="AB14" s="49" t="str">
        <f t="shared" ref="AB14:AB19" si="10">IF(AA14,AA14/$AA$22,"")</f>
        <v/>
      </c>
      <c r="AC14" s="31"/>
      <c r="AD14" s="32"/>
      <c r="AE14" s="50" t="str">
        <f t="shared" ref="AE14:AE19" si="11">IF(AD14,AD14/$AD$22,"")</f>
        <v/>
      </c>
    </row>
    <row r="15" spans="1:31" s="9" customFormat="1" ht="36" customHeight="1" x14ac:dyDescent="0.3">
      <c r="A15" s="14" t="s">
        <v>18</v>
      </c>
      <c r="B15" s="29"/>
      <c r="C15" s="49" t="str">
        <f t="shared" si="0"/>
        <v/>
      </c>
      <c r="D15" s="33"/>
      <c r="E15" s="34"/>
      <c r="F15" s="50" t="str">
        <f t="shared" si="1"/>
        <v/>
      </c>
      <c r="G15" s="29"/>
      <c r="H15" s="49" t="str">
        <f t="shared" si="2"/>
        <v/>
      </c>
      <c r="I15" s="33"/>
      <c r="J15" s="34"/>
      <c r="K15" s="50" t="str">
        <f t="shared" si="3"/>
        <v/>
      </c>
      <c r="L15" s="29"/>
      <c r="M15" s="49" t="str">
        <f t="shared" si="4"/>
        <v/>
      </c>
      <c r="N15" s="33"/>
      <c r="O15" s="34"/>
      <c r="P15" s="50" t="str">
        <f t="shared" si="5"/>
        <v/>
      </c>
      <c r="Q15" s="29"/>
      <c r="R15" s="49" t="str">
        <f t="shared" si="6"/>
        <v/>
      </c>
      <c r="S15" s="33"/>
      <c r="T15" s="34"/>
      <c r="U15" s="50" t="str">
        <f t="shared" si="7"/>
        <v/>
      </c>
      <c r="V15" s="29"/>
      <c r="W15" s="49" t="str">
        <f t="shared" si="8"/>
        <v/>
      </c>
      <c r="X15" s="33"/>
      <c r="Y15" s="34"/>
      <c r="Z15" s="50" t="str">
        <f t="shared" si="9"/>
        <v/>
      </c>
      <c r="AA15" s="29"/>
      <c r="AB15" s="49" t="str">
        <f t="shared" si="10"/>
        <v/>
      </c>
      <c r="AC15" s="33"/>
      <c r="AD15" s="34"/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49" t="str">
        <f t="shared" si="0"/>
        <v/>
      </c>
      <c r="D16" s="33"/>
      <c r="E16" s="34"/>
      <c r="F16" s="50" t="str">
        <f t="shared" si="1"/>
        <v/>
      </c>
      <c r="G16" s="29"/>
      <c r="H16" s="49" t="str">
        <f t="shared" si="2"/>
        <v/>
      </c>
      <c r="I16" s="33"/>
      <c r="J16" s="34"/>
      <c r="K16" s="50" t="str">
        <f t="shared" si="3"/>
        <v/>
      </c>
      <c r="L16" s="29"/>
      <c r="M16" s="49" t="str">
        <f t="shared" si="4"/>
        <v/>
      </c>
      <c r="N16" s="33"/>
      <c r="O16" s="34"/>
      <c r="P16" s="50" t="str">
        <f t="shared" si="5"/>
        <v/>
      </c>
      <c r="Q16" s="29"/>
      <c r="R16" s="49" t="str">
        <f t="shared" si="6"/>
        <v/>
      </c>
      <c r="S16" s="33"/>
      <c r="T16" s="34"/>
      <c r="U16" s="50" t="str">
        <f t="shared" si="7"/>
        <v/>
      </c>
      <c r="V16" s="29"/>
      <c r="W16" s="49" t="str">
        <f t="shared" si="8"/>
        <v/>
      </c>
      <c r="X16" s="33"/>
      <c r="Y16" s="34"/>
      <c r="Z16" s="50" t="str">
        <f t="shared" si="9"/>
        <v/>
      </c>
      <c r="AA16" s="29"/>
      <c r="AB16" s="49" t="str">
        <f t="shared" si="10"/>
        <v/>
      </c>
      <c r="AC16" s="33"/>
      <c r="AD16" s="34"/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49" t="str">
        <f t="shared" si="0"/>
        <v/>
      </c>
      <c r="D17" s="33"/>
      <c r="E17" s="34"/>
      <c r="F17" s="50" t="str">
        <f t="shared" si="1"/>
        <v/>
      </c>
      <c r="G17" s="29"/>
      <c r="H17" s="49" t="str">
        <f t="shared" si="2"/>
        <v/>
      </c>
      <c r="I17" s="33"/>
      <c r="J17" s="34"/>
      <c r="K17" s="50" t="str">
        <f t="shared" si="3"/>
        <v/>
      </c>
      <c r="L17" s="29"/>
      <c r="M17" s="49" t="str">
        <f t="shared" si="4"/>
        <v/>
      </c>
      <c r="N17" s="33"/>
      <c r="O17" s="34"/>
      <c r="P17" s="50" t="str">
        <f t="shared" si="5"/>
        <v/>
      </c>
      <c r="Q17" s="29"/>
      <c r="R17" s="49" t="str">
        <f t="shared" si="6"/>
        <v/>
      </c>
      <c r="S17" s="33"/>
      <c r="T17" s="34"/>
      <c r="U17" s="50" t="str">
        <f t="shared" si="7"/>
        <v/>
      </c>
      <c r="V17" s="29"/>
      <c r="W17" s="49" t="str">
        <f t="shared" si="8"/>
        <v/>
      </c>
      <c r="X17" s="33"/>
      <c r="Y17" s="34"/>
      <c r="Z17" s="50" t="str">
        <f t="shared" si="9"/>
        <v/>
      </c>
      <c r="AA17" s="29"/>
      <c r="AB17" s="49" t="str">
        <f t="shared" si="10"/>
        <v/>
      </c>
      <c r="AC17" s="33"/>
      <c r="AD17" s="34"/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49" t="str">
        <f t="shared" si="0"/>
        <v/>
      </c>
      <c r="D18" s="33"/>
      <c r="E18" s="34"/>
      <c r="F18" s="50" t="str">
        <f t="shared" si="1"/>
        <v/>
      </c>
      <c r="G18" s="30"/>
      <c r="H18" s="49" t="str">
        <f t="shared" si="2"/>
        <v/>
      </c>
      <c r="I18" s="33"/>
      <c r="J18" s="34"/>
      <c r="K18" s="50" t="str">
        <f t="shared" si="3"/>
        <v/>
      </c>
      <c r="L18" s="30"/>
      <c r="M18" s="49" t="str">
        <f t="shared" si="4"/>
        <v/>
      </c>
      <c r="N18" s="33"/>
      <c r="O18" s="34"/>
      <c r="P18" s="50" t="str">
        <f t="shared" si="5"/>
        <v/>
      </c>
      <c r="Q18" s="30"/>
      <c r="R18" s="49" t="str">
        <f t="shared" si="6"/>
        <v/>
      </c>
      <c r="S18" s="33"/>
      <c r="T18" s="34"/>
      <c r="U18" s="50" t="str">
        <f t="shared" si="7"/>
        <v/>
      </c>
      <c r="V18" s="30"/>
      <c r="W18" s="49" t="str">
        <f t="shared" si="8"/>
        <v/>
      </c>
      <c r="X18" s="33"/>
      <c r="Y18" s="34"/>
      <c r="Z18" s="50" t="str">
        <f t="shared" si="9"/>
        <v/>
      </c>
      <c r="AA18" s="30"/>
      <c r="AB18" s="49" t="str">
        <f t="shared" si="10"/>
        <v/>
      </c>
      <c r="AC18" s="33"/>
      <c r="AD18" s="34"/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30"/>
      <c r="C19" s="49" t="str">
        <f t="shared" si="0"/>
        <v/>
      </c>
      <c r="D19" s="33"/>
      <c r="E19" s="34"/>
      <c r="F19" s="50" t="str">
        <f t="shared" si="1"/>
        <v/>
      </c>
      <c r="G19" s="30"/>
      <c r="H19" s="49" t="str">
        <f t="shared" si="2"/>
        <v/>
      </c>
      <c r="I19" s="33"/>
      <c r="J19" s="34"/>
      <c r="K19" s="50" t="str">
        <f t="shared" si="3"/>
        <v/>
      </c>
      <c r="L19" s="30"/>
      <c r="M19" s="49" t="str">
        <f t="shared" si="4"/>
        <v/>
      </c>
      <c r="N19" s="33"/>
      <c r="O19" s="34"/>
      <c r="P19" s="50" t="str">
        <f t="shared" si="5"/>
        <v/>
      </c>
      <c r="Q19" s="30"/>
      <c r="R19" s="49" t="str">
        <f t="shared" si="6"/>
        <v/>
      </c>
      <c r="S19" s="33"/>
      <c r="T19" s="34"/>
      <c r="U19" s="50" t="str">
        <f t="shared" si="7"/>
        <v/>
      </c>
      <c r="V19" s="30"/>
      <c r="W19" s="49" t="str">
        <f t="shared" si="8"/>
        <v/>
      </c>
      <c r="X19" s="33"/>
      <c r="Y19" s="34"/>
      <c r="Z19" s="50" t="str">
        <f t="shared" si="9"/>
        <v/>
      </c>
      <c r="AA19" s="30"/>
      <c r="AB19" s="49" t="str">
        <f t="shared" si="10"/>
        <v/>
      </c>
      <c r="AC19" s="33"/>
      <c r="AD19" s="34"/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49" t="s">
        <v>47</v>
      </c>
      <c r="D20" s="33"/>
      <c r="E20" s="34"/>
      <c r="F20" s="50" t="s">
        <v>47</v>
      </c>
      <c r="G20" s="29">
        <v>4</v>
      </c>
      <c r="H20" s="49">
        <v>6.4308681672025723E-3</v>
      </c>
      <c r="I20" s="33"/>
      <c r="J20" s="34">
        <v>54668.130000000005</v>
      </c>
      <c r="K20" s="50">
        <v>5.0949911280715791E-2</v>
      </c>
      <c r="L20" s="29"/>
      <c r="M20" s="49" t="s">
        <v>47</v>
      </c>
      <c r="N20" s="33"/>
      <c r="O20" s="34"/>
      <c r="P20" s="50" t="s">
        <v>47</v>
      </c>
      <c r="Q20" s="29"/>
      <c r="R20" s="49" t="s">
        <v>47</v>
      </c>
      <c r="S20" s="33"/>
      <c r="T20" s="34"/>
      <c r="U20" s="50" t="s">
        <v>47</v>
      </c>
      <c r="V20" s="29"/>
      <c r="W20" s="49" t="s">
        <v>47</v>
      </c>
      <c r="X20" s="33"/>
      <c r="Y20" s="34"/>
      <c r="Z20" s="50" t="s">
        <v>47</v>
      </c>
      <c r="AA20" s="29"/>
      <c r="AB20" s="49" t="s">
        <v>47</v>
      </c>
      <c r="AC20" s="33"/>
      <c r="AD20" s="34"/>
      <c r="AE20" s="50" t="s">
        <v>47</v>
      </c>
    </row>
    <row r="21" spans="1:31" s="9" customFormat="1" ht="36" customHeight="1" x14ac:dyDescent="0.3">
      <c r="A21" s="56" t="s">
        <v>29</v>
      </c>
      <c r="B21" s="29">
        <v>26</v>
      </c>
      <c r="C21" s="49">
        <v>1</v>
      </c>
      <c r="D21" s="33"/>
      <c r="E21" s="34">
        <v>58924.865999999995</v>
      </c>
      <c r="F21" s="50">
        <v>1</v>
      </c>
      <c r="G21" s="29">
        <v>618</v>
      </c>
      <c r="H21" s="49">
        <v>0.99356913183279738</v>
      </c>
      <c r="I21" s="33"/>
      <c r="J21" s="34">
        <v>1018309.7933333333</v>
      </c>
      <c r="K21" s="50">
        <v>0.9490500887192842</v>
      </c>
      <c r="L21" s="29">
        <v>78</v>
      </c>
      <c r="M21" s="49">
        <v>1</v>
      </c>
      <c r="N21" s="33"/>
      <c r="O21" s="34">
        <v>71681.36</v>
      </c>
      <c r="P21" s="50">
        <v>1</v>
      </c>
      <c r="Q21" s="29"/>
      <c r="R21" s="49" t="s">
        <v>47</v>
      </c>
      <c r="S21" s="33"/>
      <c r="T21" s="34"/>
      <c r="U21" s="50" t="s">
        <v>47</v>
      </c>
      <c r="V21" s="29"/>
      <c r="W21" s="49" t="s">
        <v>47</v>
      </c>
      <c r="X21" s="33"/>
      <c r="Y21" s="34"/>
      <c r="Z21" s="50" t="s">
        <v>47</v>
      </c>
      <c r="AA21" s="29">
        <v>182</v>
      </c>
      <c r="AB21" s="49">
        <v>1</v>
      </c>
      <c r="AC21" s="33"/>
      <c r="AD21" s="34">
        <v>186094.71667627516</v>
      </c>
      <c r="AE21" s="50">
        <v>1</v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26</v>
      </c>
      <c r="C22" s="25">
        <f t="shared" si="12"/>
        <v>1</v>
      </c>
      <c r="D22" s="35">
        <f t="shared" si="12"/>
        <v>0</v>
      </c>
      <c r="E22" s="35">
        <f t="shared" si="12"/>
        <v>58924.865999999995</v>
      </c>
      <c r="F22" s="26">
        <f t="shared" si="12"/>
        <v>1</v>
      </c>
      <c r="G22" s="24">
        <f t="shared" si="12"/>
        <v>622</v>
      </c>
      <c r="H22" s="25">
        <f t="shared" si="12"/>
        <v>1</v>
      </c>
      <c r="I22" s="35">
        <f t="shared" si="12"/>
        <v>0</v>
      </c>
      <c r="J22" s="35">
        <f t="shared" si="12"/>
        <v>1072977.9233333333</v>
      </c>
      <c r="K22" s="26">
        <f t="shared" si="12"/>
        <v>1</v>
      </c>
      <c r="L22" s="24">
        <f t="shared" si="12"/>
        <v>78</v>
      </c>
      <c r="M22" s="25">
        <f t="shared" si="12"/>
        <v>1</v>
      </c>
      <c r="N22" s="35">
        <f t="shared" si="12"/>
        <v>0</v>
      </c>
      <c r="O22" s="35">
        <f t="shared" si="12"/>
        <v>71681.36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182</v>
      </c>
      <c r="AB22" s="25">
        <f t="shared" si="12"/>
        <v>1</v>
      </c>
      <c r="AC22" s="35">
        <f t="shared" si="12"/>
        <v>0</v>
      </c>
      <c r="AD22" s="35">
        <f t="shared" si="12"/>
        <v>186094.71667627516</v>
      </c>
      <c r="AE22" s="26">
        <f t="shared" si="12"/>
        <v>1</v>
      </c>
    </row>
    <row r="23" spans="1:31" s="2" customFormat="1" ht="18.7" customHeight="1" x14ac:dyDescent="0.3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ht="14.45" x14ac:dyDescent="0.3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3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5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0" t="str">
        <f t="shared" ref="F31:F38" si="16">IF(E31,E31/$E$39,"")</f>
        <v/>
      </c>
      <c r="J31" s="146" t="s">
        <v>3</v>
      </c>
      <c r="K31" s="147"/>
      <c r="L31" s="17">
        <f>B22</f>
        <v>26</v>
      </c>
      <c r="M31" s="37">
        <f>IF(L31,L31/$L$37,"")</f>
        <v>2.8634361233480177E-2</v>
      </c>
      <c r="N31" s="40">
        <f>D22</f>
        <v>0</v>
      </c>
      <c r="O31" s="40">
        <f>E22</f>
        <v>58924.865999999995</v>
      </c>
      <c r="P31" s="53">
        <f>IF(O31,O31/$O$37,"")</f>
        <v>4.2401786082564327E-2</v>
      </c>
    </row>
    <row r="32" spans="1:31" s="2" customFormat="1" ht="30.1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622</v>
      </c>
      <c r="M32" s="37">
        <f t="shared" ref="M32:M36" si="17">IF(L32,L32/$L$37,"")</f>
        <v>0.68502202643171806</v>
      </c>
      <c r="N32" s="41">
        <f>I22</f>
        <v>0</v>
      </c>
      <c r="O32" s="41">
        <f>J22</f>
        <v>1072977.9233333333</v>
      </c>
      <c r="P32" s="53">
        <f t="shared" ref="P32:P36" si="18">IF(O32,O32/$O$37,"")</f>
        <v>0.77210494422667175</v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78</v>
      </c>
      <c r="M33" s="37">
        <f t="shared" si="17"/>
        <v>8.590308370044053E-2</v>
      </c>
      <c r="N33" s="41">
        <f>N22</f>
        <v>0</v>
      </c>
      <c r="O33" s="41">
        <f>O22</f>
        <v>71681.36</v>
      </c>
      <c r="P33" s="53">
        <f t="shared" si="18"/>
        <v>5.1581240640025949E-2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182</v>
      </c>
      <c r="M36" s="37">
        <f t="shared" si="17"/>
        <v>0.20044052863436124</v>
      </c>
      <c r="N36" s="41">
        <f>AC22</f>
        <v>0</v>
      </c>
      <c r="O36" s="41">
        <f>AD22</f>
        <v>186094.71667627516</v>
      </c>
      <c r="P36" s="53">
        <f t="shared" si="18"/>
        <v>0.13391202905073787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4">
      <c r="A37" s="15" t="s">
        <v>28</v>
      </c>
      <c r="B37" s="45">
        <f t="shared" si="13"/>
        <v>4</v>
      </c>
      <c r="C37" s="37">
        <f t="shared" si="14"/>
        <v>4.4052863436123352E-3</v>
      </c>
      <c r="D37" s="46">
        <f>D20+I20+N20+S20+X20+AC20</f>
        <v>0</v>
      </c>
      <c r="E37" s="47">
        <f>E20+J20+O20+T20+Y20+AD20</f>
        <v>54668.130000000005</v>
      </c>
      <c r="F37" s="50">
        <f t="shared" si="16"/>
        <v>3.9338678407750932E-2</v>
      </c>
      <c r="G37" s="2"/>
      <c r="J37" s="144" t="s">
        <v>0</v>
      </c>
      <c r="K37" s="145"/>
      <c r="L37" s="11">
        <f>SUM(L31:L36)</f>
        <v>908</v>
      </c>
      <c r="M37" s="25">
        <f t="shared" ref="M37:P37" si="19">SUM(M31:M36)</f>
        <v>1</v>
      </c>
      <c r="N37" s="38">
        <f t="shared" si="19"/>
        <v>0</v>
      </c>
      <c r="O37" s="39">
        <f t="shared" si="19"/>
        <v>1389678.8660096086</v>
      </c>
      <c r="P37" s="54">
        <f t="shared" si="19"/>
        <v>0.99999999999999978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6" t="s">
        <v>29</v>
      </c>
      <c r="B38" s="45">
        <f t="shared" si="13"/>
        <v>904</v>
      </c>
      <c r="C38" s="37">
        <f t="shared" si="14"/>
        <v>0.99559471365638763</v>
      </c>
      <c r="D38" s="46">
        <f>D21+I21+N21+S21+X21+AC21</f>
        <v>0</v>
      </c>
      <c r="E38" s="47">
        <f>E21+J21+O21+T21+Y21+AD21</f>
        <v>1335010.7360096087</v>
      </c>
      <c r="F38" s="50">
        <f t="shared" si="16"/>
        <v>0.96066132159224893</v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">
      <c r="A39" s="10" t="s">
        <v>0</v>
      </c>
      <c r="B39" s="24">
        <f>SUM(B31:B38)</f>
        <v>908</v>
      </c>
      <c r="C39" s="25">
        <f>SUM(C31:C38)</f>
        <v>1</v>
      </c>
      <c r="D39" s="35">
        <f>SUM(D31:D38)</f>
        <v>0</v>
      </c>
      <c r="E39" s="35">
        <f>SUM(E31:E38)</f>
        <v>1389678.8660096088</v>
      </c>
      <c r="F39" s="26">
        <f>SUM(F31:F38)</f>
        <v>0.99999999999999989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25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A28:A30"/>
    <mergeCell ref="L12:P12"/>
    <mergeCell ref="L28:P29"/>
    <mergeCell ref="J28:K30"/>
    <mergeCell ref="A12:A13"/>
    <mergeCell ref="A24:H24"/>
    <mergeCell ref="B28:F29"/>
    <mergeCell ref="B11:AE11"/>
    <mergeCell ref="B12:F12"/>
    <mergeCell ref="G12:K12"/>
    <mergeCell ref="Q12:U12"/>
    <mergeCell ref="V12:Z12"/>
    <mergeCell ref="AA12:AE12"/>
    <mergeCell ref="J36:K36"/>
    <mergeCell ref="J37:K37"/>
    <mergeCell ref="J31:K31"/>
    <mergeCell ref="J32:K32"/>
    <mergeCell ref="J33:K33"/>
    <mergeCell ref="J34:K34"/>
    <mergeCell ref="J35:K35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F14:F18" unlockedFormula="1"/>
    <ignoredError sqref="M31:M36 C36:C38 C31:C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I18" sqref="I18"/>
    </sheetView>
  </sheetViews>
  <sheetFormatPr defaultColWidth="9.125" defaultRowHeight="14.3" x14ac:dyDescent="0.25"/>
  <cols>
    <col min="1" max="1" width="26.125" style="3" customWidth="1"/>
    <col min="2" max="2" width="10.87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.87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3">
      <c r="A8" s="7" t="s">
        <v>45</v>
      </c>
      <c r="B8" s="67" t="s">
        <v>37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49" t="s">
        <v>47</v>
      </c>
      <c r="D14" s="31"/>
      <c r="E14" s="32"/>
      <c r="F14" s="50" t="s">
        <v>47</v>
      </c>
      <c r="G14" s="28">
        <v>3</v>
      </c>
      <c r="H14" s="49">
        <v>4.0160642570281121E-3</v>
      </c>
      <c r="I14" s="31"/>
      <c r="J14" s="32">
        <v>282260</v>
      </c>
      <c r="K14" s="50">
        <v>0.38559566189716649</v>
      </c>
      <c r="L14" s="28">
        <v>1</v>
      </c>
      <c r="M14" s="49">
        <v>8.4033613445378148E-3</v>
      </c>
      <c r="N14" s="31"/>
      <c r="O14" s="32">
        <v>191500</v>
      </c>
      <c r="P14" s="50">
        <v>0.75476433656135999</v>
      </c>
      <c r="Q14" s="28"/>
      <c r="R14" s="49" t="s">
        <v>47</v>
      </c>
      <c r="S14" s="31"/>
      <c r="T14" s="32"/>
      <c r="U14" s="50" t="s">
        <v>47</v>
      </c>
      <c r="V14" s="28"/>
      <c r="W14" s="49" t="s">
        <v>47</v>
      </c>
      <c r="X14" s="31"/>
      <c r="Y14" s="32"/>
      <c r="Z14" s="50" t="s">
        <v>47</v>
      </c>
      <c r="AA14" s="28"/>
      <c r="AB14" s="49" t="s">
        <v>47</v>
      </c>
      <c r="AC14" s="31"/>
      <c r="AD14" s="32"/>
      <c r="AE14" s="50" t="s">
        <v>47</v>
      </c>
    </row>
    <row r="15" spans="1:31" s="9" customFormat="1" ht="36" customHeight="1" x14ac:dyDescent="0.3">
      <c r="A15" s="14" t="s">
        <v>18</v>
      </c>
      <c r="B15" s="29"/>
      <c r="C15" s="49" t="s">
        <v>47</v>
      </c>
      <c r="D15" s="33"/>
      <c r="E15" s="34"/>
      <c r="F15" s="50" t="s">
        <v>47</v>
      </c>
      <c r="G15" s="29"/>
      <c r="H15" s="49" t="s">
        <v>47</v>
      </c>
      <c r="I15" s="33"/>
      <c r="J15" s="34"/>
      <c r="K15" s="50" t="s">
        <v>47</v>
      </c>
      <c r="L15" s="29"/>
      <c r="M15" s="49" t="s">
        <v>47</v>
      </c>
      <c r="N15" s="33"/>
      <c r="O15" s="34"/>
      <c r="P15" s="50" t="s">
        <v>47</v>
      </c>
      <c r="Q15" s="29"/>
      <c r="R15" s="49" t="s">
        <v>47</v>
      </c>
      <c r="S15" s="33"/>
      <c r="T15" s="34"/>
      <c r="U15" s="50" t="s">
        <v>47</v>
      </c>
      <c r="V15" s="29"/>
      <c r="W15" s="49" t="s">
        <v>47</v>
      </c>
      <c r="X15" s="33"/>
      <c r="Y15" s="34"/>
      <c r="Z15" s="50" t="s">
        <v>47</v>
      </c>
      <c r="AA15" s="29"/>
      <c r="AB15" s="49" t="s">
        <v>47</v>
      </c>
      <c r="AC15" s="33"/>
      <c r="AD15" s="34"/>
      <c r="AE15" s="50" t="s">
        <v>47</v>
      </c>
    </row>
    <row r="16" spans="1:31" s="9" customFormat="1" ht="36" customHeight="1" x14ac:dyDescent="0.3">
      <c r="A16" s="14" t="s">
        <v>19</v>
      </c>
      <c r="B16" s="29"/>
      <c r="C16" s="49" t="s">
        <v>47</v>
      </c>
      <c r="D16" s="33"/>
      <c r="E16" s="34"/>
      <c r="F16" s="50" t="s">
        <v>47</v>
      </c>
      <c r="G16" s="29"/>
      <c r="H16" s="49" t="s">
        <v>47</v>
      </c>
      <c r="I16" s="33"/>
      <c r="J16" s="34"/>
      <c r="K16" s="50" t="s">
        <v>47</v>
      </c>
      <c r="L16" s="29"/>
      <c r="M16" s="49" t="s">
        <v>47</v>
      </c>
      <c r="N16" s="33"/>
      <c r="O16" s="34"/>
      <c r="P16" s="50" t="s">
        <v>47</v>
      </c>
      <c r="Q16" s="29"/>
      <c r="R16" s="49" t="s">
        <v>47</v>
      </c>
      <c r="S16" s="33"/>
      <c r="T16" s="34"/>
      <c r="U16" s="50" t="s">
        <v>47</v>
      </c>
      <c r="V16" s="29"/>
      <c r="W16" s="49" t="s">
        <v>47</v>
      </c>
      <c r="X16" s="33"/>
      <c r="Y16" s="34"/>
      <c r="Z16" s="50" t="s">
        <v>47</v>
      </c>
      <c r="AA16" s="29"/>
      <c r="AB16" s="49" t="s">
        <v>47</v>
      </c>
      <c r="AC16" s="33"/>
      <c r="AD16" s="34"/>
      <c r="AE16" s="50" t="s">
        <v>47</v>
      </c>
    </row>
    <row r="17" spans="1:31" s="9" customFormat="1" ht="36" customHeight="1" x14ac:dyDescent="0.3">
      <c r="A17" s="14" t="s">
        <v>26</v>
      </c>
      <c r="B17" s="29"/>
      <c r="C17" s="49" t="s">
        <v>47</v>
      </c>
      <c r="D17" s="33"/>
      <c r="E17" s="34"/>
      <c r="F17" s="50" t="s">
        <v>47</v>
      </c>
      <c r="G17" s="29"/>
      <c r="H17" s="49" t="s">
        <v>47</v>
      </c>
      <c r="I17" s="33"/>
      <c r="J17" s="34"/>
      <c r="K17" s="50" t="s">
        <v>47</v>
      </c>
      <c r="L17" s="29"/>
      <c r="M17" s="49" t="s">
        <v>47</v>
      </c>
      <c r="N17" s="33"/>
      <c r="O17" s="34"/>
      <c r="P17" s="50" t="s">
        <v>47</v>
      </c>
      <c r="Q17" s="29"/>
      <c r="R17" s="49" t="s">
        <v>47</v>
      </c>
      <c r="S17" s="33"/>
      <c r="T17" s="34"/>
      <c r="U17" s="50" t="s">
        <v>47</v>
      </c>
      <c r="V17" s="29"/>
      <c r="W17" s="49" t="s">
        <v>47</v>
      </c>
      <c r="X17" s="33"/>
      <c r="Y17" s="34"/>
      <c r="Z17" s="50" t="s">
        <v>47</v>
      </c>
      <c r="AA17" s="29"/>
      <c r="AB17" s="49" t="s">
        <v>47</v>
      </c>
      <c r="AC17" s="33"/>
      <c r="AD17" s="34"/>
      <c r="AE17" s="50" t="s">
        <v>47</v>
      </c>
    </row>
    <row r="18" spans="1:31" s="9" customFormat="1" ht="36" customHeight="1" x14ac:dyDescent="0.25">
      <c r="A18" s="14" t="s">
        <v>27</v>
      </c>
      <c r="B18" s="30"/>
      <c r="C18" s="49" t="s">
        <v>47</v>
      </c>
      <c r="D18" s="33"/>
      <c r="E18" s="34"/>
      <c r="F18" s="50" t="s">
        <v>47</v>
      </c>
      <c r="G18" s="30"/>
      <c r="H18" s="49" t="s">
        <v>47</v>
      </c>
      <c r="I18" s="33"/>
      <c r="J18" s="34"/>
      <c r="K18" s="50" t="s">
        <v>47</v>
      </c>
      <c r="L18" s="30"/>
      <c r="M18" s="49" t="s">
        <v>47</v>
      </c>
      <c r="N18" s="33"/>
      <c r="O18" s="34"/>
      <c r="P18" s="50" t="s">
        <v>47</v>
      </c>
      <c r="Q18" s="30"/>
      <c r="R18" s="49" t="s">
        <v>47</v>
      </c>
      <c r="S18" s="33"/>
      <c r="T18" s="34"/>
      <c r="U18" s="50" t="s">
        <v>47</v>
      </c>
      <c r="V18" s="30"/>
      <c r="W18" s="49" t="s">
        <v>47</v>
      </c>
      <c r="X18" s="33"/>
      <c r="Y18" s="34"/>
      <c r="Z18" s="50" t="s">
        <v>47</v>
      </c>
      <c r="AA18" s="30"/>
      <c r="AB18" s="49" t="s">
        <v>47</v>
      </c>
      <c r="AC18" s="33"/>
      <c r="AD18" s="34"/>
      <c r="AE18" s="50" t="s">
        <v>47</v>
      </c>
    </row>
    <row r="19" spans="1:31" s="9" customFormat="1" ht="36" customHeight="1" x14ac:dyDescent="0.3">
      <c r="A19" s="15" t="s">
        <v>32</v>
      </c>
      <c r="B19" s="30"/>
      <c r="C19" s="49" t="s">
        <v>47</v>
      </c>
      <c r="D19" s="33"/>
      <c r="E19" s="34"/>
      <c r="F19" s="50" t="s">
        <v>47</v>
      </c>
      <c r="G19" s="30"/>
      <c r="H19" s="49" t="s">
        <v>47</v>
      </c>
      <c r="I19" s="33"/>
      <c r="J19" s="34"/>
      <c r="K19" s="50" t="s">
        <v>47</v>
      </c>
      <c r="L19" s="30"/>
      <c r="M19" s="49" t="s">
        <v>47</v>
      </c>
      <c r="N19" s="33"/>
      <c r="O19" s="34"/>
      <c r="P19" s="50" t="s">
        <v>47</v>
      </c>
      <c r="Q19" s="30"/>
      <c r="R19" s="49" t="s">
        <v>47</v>
      </c>
      <c r="S19" s="33"/>
      <c r="T19" s="34"/>
      <c r="U19" s="50" t="s">
        <v>47</v>
      </c>
      <c r="V19" s="30"/>
      <c r="W19" s="49" t="s">
        <v>47</v>
      </c>
      <c r="X19" s="33"/>
      <c r="Y19" s="34"/>
      <c r="Z19" s="50" t="s">
        <v>47</v>
      </c>
      <c r="AA19" s="30"/>
      <c r="AB19" s="49" t="s">
        <v>47</v>
      </c>
      <c r="AC19" s="33"/>
      <c r="AD19" s="34"/>
      <c r="AE19" s="50" t="s">
        <v>47</v>
      </c>
    </row>
    <row r="20" spans="1:31" s="9" customFormat="1" ht="36" customHeight="1" x14ac:dyDescent="0.3">
      <c r="A20" s="15" t="s">
        <v>28</v>
      </c>
      <c r="B20" s="29"/>
      <c r="C20" s="49" t="s">
        <v>47</v>
      </c>
      <c r="D20" s="33"/>
      <c r="E20" s="34"/>
      <c r="F20" s="50" t="s">
        <v>47</v>
      </c>
      <c r="G20" s="29">
        <v>160</v>
      </c>
      <c r="H20" s="49">
        <v>0.214190093708166</v>
      </c>
      <c r="I20" s="33"/>
      <c r="J20" s="34">
        <v>78554.87000000001</v>
      </c>
      <c r="K20" s="50">
        <v>0.10731388469105034</v>
      </c>
      <c r="L20" s="29"/>
      <c r="M20" s="49" t="s">
        <v>47</v>
      </c>
      <c r="N20" s="33"/>
      <c r="O20" s="34"/>
      <c r="P20" s="50" t="s">
        <v>47</v>
      </c>
      <c r="Q20" s="29"/>
      <c r="R20" s="49" t="s">
        <v>47</v>
      </c>
      <c r="S20" s="33"/>
      <c r="T20" s="34"/>
      <c r="U20" s="50" t="s">
        <v>47</v>
      </c>
      <c r="V20" s="29"/>
      <c r="W20" s="49" t="s">
        <v>47</v>
      </c>
      <c r="X20" s="33"/>
      <c r="Y20" s="34"/>
      <c r="Z20" s="50" t="s">
        <v>47</v>
      </c>
      <c r="AA20" s="29"/>
      <c r="AB20" s="49" t="s">
        <v>47</v>
      </c>
      <c r="AC20" s="33"/>
      <c r="AD20" s="34"/>
      <c r="AE20" s="50" t="s">
        <v>47</v>
      </c>
    </row>
    <row r="21" spans="1:31" s="9" customFormat="1" ht="36" customHeight="1" x14ac:dyDescent="0.3">
      <c r="A21" s="56" t="s">
        <v>29</v>
      </c>
      <c r="B21" s="29">
        <v>26</v>
      </c>
      <c r="C21" s="49">
        <v>1</v>
      </c>
      <c r="D21" s="33"/>
      <c r="E21" s="34">
        <v>50390.204299999998</v>
      </c>
      <c r="F21" s="50">
        <v>1</v>
      </c>
      <c r="G21" s="29">
        <v>584</v>
      </c>
      <c r="H21" s="49">
        <v>0.78179384203480584</v>
      </c>
      <c r="I21" s="33"/>
      <c r="J21" s="34">
        <v>371195.43999999994</v>
      </c>
      <c r="K21" s="50">
        <v>0.50709045341178316</v>
      </c>
      <c r="L21" s="29">
        <v>118</v>
      </c>
      <c r="M21" s="49">
        <v>0.99159663865546221</v>
      </c>
      <c r="N21" s="33"/>
      <c r="O21" s="34">
        <v>62221.579999999965</v>
      </c>
      <c r="P21" s="50">
        <v>0.24523566343864001</v>
      </c>
      <c r="Q21" s="29"/>
      <c r="R21" s="49" t="s">
        <v>47</v>
      </c>
      <c r="S21" s="33"/>
      <c r="T21" s="34"/>
      <c r="U21" s="50" t="s">
        <v>47</v>
      </c>
      <c r="V21" s="29"/>
      <c r="W21" s="49" t="s">
        <v>47</v>
      </c>
      <c r="X21" s="33"/>
      <c r="Y21" s="34"/>
      <c r="Z21" s="50" t="s">
        <v>47</v>
      </c>
      <c r="AA21" s="29">
        <v>160</v>
      </c>
      <c r="AB21" s="49">
        <v>1</v>
      </c>
      <c r="AC21" s="33"/>
      <c r="AD21" s="34">
        <v>119386.85</v>
      </c>
      <c r="AE21" s="50">
        <v>1</v>
      </c>
    </row>
    <row r="22" spans="1:31" ht="32.950000000000003" customHeight="1" thickBot="1" x14ac:dyDescent="0.35">
      <c r="A22" s="16" t="s">
        <v>0</v>
      </c>
      <c r="B22" s="24">
        <f t="shared" ref="B22:AE22" si="0">SUM(B14:B21)</f>
        <v>26</v>
      </c>
      <c r="C22" s="25">
        <f t="shared" si="0"/>
        <v>1</v>
      </c>
      <c r="D22" s="35">
        <f t="shared" si="0"/>
        <v>0</v>
      </c>
      <c r="E22" s="35">
        <f t="shared" si="0"/>
        <v>50390.204299999998</v>
      </c>
      <c r="F22" s="26">
        <f t="shared" si="0"/>
        <v>1</v>
      </c>
      <c r="G22" s="24">
        <f t="shared" si="0"/>
        <v>747</v>
      </c>
      <c r="H22" s="25">
        <f t="shared" si="0"/>
        <v>1</v>
      </c>
      <c r="I22" s="35">
        <f t="shared" si="0"/>
        <v>0</v>
      </c>
      <c r="J22" s="35">
        <f t="shared" si="0"/>
        <v>732010.30999999994</v>
      </c>
      <c r="K22" s="26">
        <f t="shared" si="0"/>
        <v>1</v>
      </c>
      <c r="L22" s="24">
        <f t="shared" si="0"/>
        <v>119</v>
      </c>
      <c r="M22" s="25">
        <f t="shared" si="0"/>
        <v>1</v>
      </c>
      <c r="N22" s="35">
        <f t="shared" si="0"/>
        <v>0</v>
      </c>
      <c r="O22" s="35">
        <f t="shared" si="0"/>
        <v>253721.57999999996</v>
      </c>
      <c r="P22" s="26">
        <f t="shared" si="0"/>
        <v>1</v>
      </c>
      <c r="Q22" s="24">
        <f t="shared" si="0"/>
        <v>0</v>
      </c>
      <c r="R22" s="25">
        <f t="shared" si="0"/>
        <v>0</v>
      </c>
      <c r="S22" s="35">
        <f t="shared" si="0"/>
        <v>0</v>
      </c>
      <c r="T22" s="35">
        <f t="shared" si="0"/>
        <v>0</v>
      </c>
      <c r="U22" s="26">
        <f t="shared" si="0"/>
        <v>0</v>
      </c>
      <c r="V22" s="24">
        <f t="shared" si="0"/>
        <v>0</v>
      </c>
      <c r="W22" s="25">
        <f t="shared" si="0"/>
        <v>0</v>
      </c>
      <c r="X22" s="35">
        <f t="shared" si="0"/>
        <v>0</v>
      </c>
      <c r="Y22" s="35">
        <f t="shared" si="0"/>
        <v>0</v>
      </c>
      <c r="Z22" s="26">
        <f t="shared" si="0"/>
        <v>0</v>
      </c>
      <c r="AA22" s="24">
        <f t="shared" si="0"/>
        <v>160</v>
      </c>
      <c r="AB22" s="25">
        <f t="shared" si="0"/>
        <v>1</v>
      </c>
      <c r="AC22" s="35">
        <f t="shared" si="0"/>
        <v>0</v>
      </c>
      <c r="AD22" s="35">
        <f t="shared" si="0"/>
        <v>119386.85</v>
      </c>
      <c r="AE22" s="26">
        <f t="shared" si="0"/>
        <v>1</v>
      </c>
    </row>
    <row r="23" spans="1:31" s="2" customFormat="1" ht="18.7" customHeight="1" x14ac:dyDescent="0.35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x14ac:dyDescent="0.25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25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25">
      <c r="A31" s="13" t="s">
        <v>25</v>
      </c>
      <c r="B31" s="42">
        <f t="shared" ref="B31:B38" si="1">B14+G14+L14+Q14+V14+AA14</f>
        <v>4</v>
      </c>
      <c r="C31" s="37">
        <f t="shared" ref="C31:C38" si="2">IF(B31,B31/$B$39,"")</f>
        <v>3.8022813688212928E-3</v>
      </c>
      <c r="D31" s="43">
        <f t="shared" ref="D31:E36" si="3">D14+I14+N14+S14+X14+AC14</f>
        <v>0</v>
      </c>
      <c r="E31" s="44">
        <f t="shared" si="3"/>
        <v>473760</v>
      </c>
      <c r="F31" s="50">
        <f t="shared" ref="F31:F38" si="4">IF(E31,E31/$E$39,"")</f>
        <v>0.41000115346316152</v>
      </c>
      <c r="J31" s="146" t="s">
        <v>3</v>
      </c>
      <c r="K31" s="147"/>
      <c r="L31" s="17">
        <f>B22</f>
        <v>26</v>
      </c>
      <c r="M31" s="37">
        <f>IF(L31,L31/$L$37,"")</f>
        <v>2.4714828897338403E-2</v>
      </c>
      <c r="N31" s="40">
        <f>D22</f>
        <v>0</v>
      </c>
      <c r="O31" s="40">
        <f>E22</f>
        <v>50390.204299999998</v>
      </c>
      <c r="P31" s="53">
        <f>IF(O31,O31/$O$37,"")</f>
        <v>4.3608666595416158E-2</v>
      </c>
    </row>
    <row r="32" spans="1:31" s="2" customFormat="1" ht="30.1" customHeight="1" x14ac:dyDescent="0.25">
      <c r="A32" s="14" t="s">
        <v>18</v>
      </c>
      <c r="B32" s="45">
        <f t="shared" si="1"/>
        <v>0</v>
      </c>
      <c r="C32" s="37" t="str">
        <f t="shared" si="2"/>
        <v/>
      </c>
      <c r="D32" s="46">
        <f t="shared" si="3"/>
        <v>0</v>
      </c>
      <c r="E32" s="47">
        <f t="shared" si="3"/>
        <v>0</v>
      </c>
      <c r="F32" s="50" t="str">
        <f t="shared" si="4"/>
        <v/>
      </c>
      <c r="J32" s="142" t="s">
        <v>1</v>
      </c>
      <c r="K32" s="143"/>
      <c r="L32" s="6">
        <f>G22</f>
        <v>747</v>
      </c>
      <c r="M32" s="37">
        <f t="shared" ref="M32:M36" si="5">IF(L32,L32/$L$37,"")</f>
        <v>0.71007604562737647</v>
      </c>
      <c r="N32" s="41">
        <f>I22</f>
        <v>0</v>
      </c>
      <c r="O32" s="41">
        <f>J22</f>
        <v>732010.30999999994</v>
      </c>
      <c r="P32" s="53">
        <f t="shared" ref="P32:P36" si="6">IF(O32,O32/$O$37,"")</f>
        <v>0.63349601369243169</v>
      </c>
    </row>
    <row r="33" spans="1:33" ht="30.1" customHeight="1" x14ac:dyDescent="0.25">
      <c r="A33" s="14" t="s">
        <v>19</v>
      </c>
      <c r="B33" s="45">
        <f t="shared" si="1"/>
        <v>0</v>
      </c>
      <c r="C33" s="37" t="str">
        <f t="shared" si="2"/>
        <v/>
      </c>
      <c r="D33" s="46">
        <f t="shared" si="3"/>
        <v>0</v>
      </c>
      <c r="E33" s="47">
        <f t="shared" si="3"/>
        <v>0</v>
      </c>
      <c r="F33" s="50" t="str">
        <f t="shared" si="4"/>
        <v/>
      </c>
      <c r="G33" s="2"/>
      <c r="J33" s="142" t="s">
        <v>2</v>
      </c>
      <c r="K33" s="143"/>
      <c r="L33" s="6">
        <f>L22</f>
        <v>119</v>
      </c>
      <c r="M33" s="37">
        <f t="shared" si="5"/>
        <v>0.11311787072243346</v>
      </c>
      <c r="N33" s="41">
        <f>N22</f>
        <v>0</v>
      </c>
      <c r="O33" s="41">
        <f>O22</f>
        <v>253721.57999999996</v>
      </c>
      <c r="P33" s="53">
        <f t="shared" si="6"/>
        <v>0.21957560887051628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"/>
        <v>0</v>
      </c>
      <c r="C34" s="37" t="str">
        <f t="shared" si="2"/>
        <v/>
      </c>
      <c r="D34" s="46">
        <f t="shared" si="3"/>
        <v>0</v>
      </c>
      <c r="E34" s="47">
        <f t="shared" si="3"/>
        <v>0</v>
      </c>
      <c r="F34" s="50" t="str">
        <f t="shared" si="4"/>
        <v/>
      </c>
      <c r="G34" s="2"/>
      <c r="J34" s="142" t="s">
        <v>33</v>
      </c>
      <c r="K34" s="143"/>
      <c r="L34" s="6">
        <f>Q22</f>
        <v>0</v>
      </c>
      <c r="M34" s="37" t="str">
        <f t="shared" si="5"/>
        <v/>
      </c>
      <c r="N34" s="41">
        <f>S22</f>
        <v>0</v>
      </c>
      <c r="O34" s="41">
        <f>T22</f>
        <v>0</v>
      </c>
      <c r="P34" s="53" t="str">
        <f t="shared" si="6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"/>
        <v>0</v>
      </c>
      <c r="C35" s="37" t="str">
        <f t="shared" si="2"/>
        <v/>
      </c>
      <c r="D35" s="46">
        <f t="shared" si="3"/>
        <v>0</v>
      </c>
      <c r="E35" s="65">
        <f t="shared" si="3"/>
        <v>0</v>
      </c>
      <c r="F35" s="50" t="str">
        <f t="shared" si="4"/>
        <v/>
      </c>
      <c r="G35" s="2"/>
      <c r="J35" s="142" t="s">
        <v>4</v>
      </c>
      <c r="K35" s="143"/>
      <c r="L35" s="6">
        <f>V22</f>
        <v>0</v>
      </c>
      <c r="M35" s="37" t="str">
        <f t="shared" si="5"/>
        <v/>
      </c>
      <c r="N35" s="41">
        <f>X22</f>
        <v>0</v>
      </c>
      <c r="O35" s="41">
        <f>Y22</f>
        <v>0</v>
      </c>
      <c r="P35" s="53" t="str">
        <f t="shared" si="6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"/>
        <v>0</v>
      </c>
      <c r="C36" s="37" t="str">
        <f t="shared" si="2"/>
        <v/>
      </c>
      <c r="D36" s="46">
        <f t="shared" si="3"/>
        <v>0</v>
      </c>
      <c r="E36" s="65">
        <f>E19+J19+O19+T19+Y19+AD19</f>
        <v>0</v>
      </c>
      <c r="F36" s="50" t="str">
        <f t="shared" si="4"/>
        <v/>
      </c>
      <c r="G36" s="2"/>
      <c r="J36" s="142" t="s">
        <v>5</v>
      </c>
      <c r="K36" s="143"/>
      <c r="L36" s="6">
        <f>AA22</f>
        <v>160</v>
      </c>
      <c r="M36" s="37">
        <f t="shared" si="5"/>
        <v>0.15209125475285171</v>
      </c>
      <c r="N36" s="41">
        <f>AC22</f>
        <v>0</v>
      </c>
      <c r="O36" s="41">
        <f>AD22</f>
        <v>119386.85</v>
      </c>
      <c r="P36" s="53">
        <f t="shared" si="6"/>
        <v>0.10331971084163595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"/>
        <v>160</v>
      </c>
      <c r="C37" s="37">
        <f t="shared" si="2"/>
        <v>0.15209125475285171</v>
      </c>
      <c r="D37" s="46">
        <f>D20+I20+N20+S20+X20+AC20</f>
        <v>0</v>
      </c>
      <c r="E37" s="47">
        <f>E20+J20+O20+T20+Y20+AD20</f>
        <v>78554.87000000001</v>
      </c>
      <c r="F37" s="50">
        <f t="shared" si="4"/>
        <v>6.7982918165629652E-2</v>
      </c>
      <c r="G37" s="2"/>
      <c r="J37" s="144" t="s">
        <v>0</v>
      </c>
      <c r="K37" s="145"/>
      <c r="L37" s="11">
        <f>SUM(L31:L36)</f>
        <v>1052</v>
      </c>
      <c r="M37" s="25">
        <f t="shared" ref="M37:P37" si="7">SUM(M31:M36)</f>
        <v>1</v>
      </c>
      <c r="N37" s="38">
        <f t="shared" si="7"/>
        <v>0</v>
      </c>
      <c r="O37" s="39">
        <f t="shared" si="7"/>
        <v>1155508.9442999999</v>
      </c>
      <c r="P37" s="54">
        <f t="shared" si="7"/>
        <v>1.0000000000000002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6" t="s">
        <v>29</v>
      </c>
      <c r="B38" s="45">
        <f t="shared" si="1"/>
        <v>888</v>
      </c>
      <c r="C38" s="37">
        <f t="shared" si="2"/>
        <v>0.844106463878327</v>
      </c>
      <c r="D38" s="46">
        <f>D21+I21+N21+S21+X21+AC21</f>
        <v>0</v>
      </c>
      <c r="E38" s="47">
        <f>E21+J21+O21+T21+Y21+AD21</f>
        <v>603194.07429999986</v>
      </c>
      <c r="F38" s="50">
        <f t="shared" si="4"/>
        <v>0.5220159283712088</v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">
      <c r="A39" s="10" t="s">
        <v>0</v>
      </c>
      <c r="B39" s="24">
        <f>SUM(B31:B38)</f>
        <v>1052</v>
      </c>
      <c r="C39" s="25">
        <f>SUM(C31:C38)</f>
        <v>1</v>
      </c>
      <c r="D39" s="35">
        <f>SUM(D31:D38)</f>
        <v>0</v>
      </c>
      <c r="E39" s="35">
        <f>SUM(E31:E38)</f>
        <v>1155508.9442999999</v>
      </c>
      <c r="F39" s="26">
        <f>SUM(F31:F38)</f>
        <v>1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25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J37:K37"/>
    <mergeCell ref="J31:K31"/>
    <mergeCell ref="J32:K32"/>
    <mergeCell ref="J33:K33"/>
    <mergeCell ref="J34:K34"/>
    <mergeCell ref="J35:K35"/>
    <mergeCell ref="J36:K36"/>
    <mergeCell ref="A24:H24"/>
    <mergeCell ref="A28:A30"/>
    <mergeCell ref="B28:F29"/>
    <mergeCell ref="J28:K30"/>
    <mergeCell ref="L28:P29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B9" sqref="B9"/>
    </sheetView>
  </sheetViews>
  <sheetFormatPr defaultColWidth="9.125" defaultRowHeight="14.3" x14ac:dyDescent="0.25"/>
  <cols>
    <col min="1" max="1" width="26.125" style="3" customWidth="1"/>
    <col min="2" max="2" width="11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.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3">
      <c r="A8" s="7" t="s">
        <v>43</v>
      </c>
      <c r="B8" s="67" t="s">
        <v>38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49" t="str">
        <f t="shared" ref="C14:C21" si="0">IF(B14,B14/$B$22,"")</f>
        <v/>
      </c>
      <c r="D14" s="31"/>
      <c r="E14" s="32"/>
      <c r="F14" s="50" t="str">
        <f t="shared" ref="F14:F21" si="1">IF(E14,E14/$E$22,"")</f>
        <v/>
      </c>
      <c r="G14" s="28">
        <v>1</v>
      </c>
      <c r="H14" s="49">
        <f t="shared" ref="H14:H21" si="2">IF(G14,G14/$G$22,"")</f>
        <v>2.004008016032064E-3</v>
      </c>
      <c r="I14" s="31">
        <v>119818.43</v>
      </c>
      <c r="J14" s="32"/>
      <c r="K14" s="50" t="str">
        <f t="shared" ref="K14:K21" si="3">IF(J14,J14/$J$22,"")</f>
        <v/>
      </c>
      <c r="L14" s="28"/>
      <c r="M14" s="49" t="str">
        <f t="shared" ref="M14:M21" si="4">IF(L14,L14/$L$22,"")</f>
        <v/>
      </c>
      <c r="N14" s="31"/>
      <c r="O14" s="32"/>
      <c r="P14" s="50" t="str">
        <f t="shared" ref="P14:P21" si="5">IF(O14,O14/$O$22,"")</f>
        <v/>
      </c>
      <c r="Q14" s="28"/>
      <c r="R14" s="49" t="str">
        <f t="shared" ref="R14:R21" si="6">IF(Q14,Q14/$Q$22,"")</f>
        <v/>
      </c>
      <c r="S14" s="31"/>
      <c r="T14" s="32"/>
      <c r="U14" s="50" t="str">
        <f t="shared" ref="U14:U21" si="7">IF(T14,T14/$T$22,"")</f>
        <v/>
      </c>
      <c r="V14" s="28"/>
      <c r="W14" s="49" t="str">
        <f t="shared" ref="W14:W21" si="8">IF(V14,V14/$V$22,"")</f>
        <v/>
      </c>
      <c r="X14" s="31"/>
      <c r="Y14" s="32"/>
      <c r="Z14" s="50" t="str">
        <f t="shared" ref="Z14:Z21" si="9">IF(Y14,Y14/$Y$22,"")</f>
        <v/>
      </c>
      <c r="AA14" s="28"/>
      <c r="AB14" s="49" t="str">
        <f t="shared" ref="AB14:AB21" si="10">IF(AA14,AA14/$AA$22,"")</f>
        <v/>
      </c>
      <c r="AC14" s="31"/>
      <c r="AD14" s="32"/>
      <c r="AE14" s="50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49" t="str">
        <f t="shared" si="0"/>
        <v/>
      </c>
      <c r="D15" s="33"/>
      <c r="E15" s="34"/>
      <c r="F15" s="50" t="str">
        <f t="shared" si="1"/>
        <v/>
      </c>
      <c r="G15" s="29">
        <v>1</v>
      </c>
      <c r="H15" s="49">
        <f t="shared" si="2"/>
        <v>2.004008016032064E-3</v>
      </c>
      <c r="I15" s="33">
        <v>52362</v>
      </c>
      <c r="J15" s="34"/>
      <c r="K15" s="50" t="str">
        <f t="shared" si="3"/>
        <v/>
      </c>
      <c r="L15" s="29"/>
      <c r="M15" s="49" t="str">
        <f t="shared" si="4"/>
        <v/>
      </c>
      <c r="N15" s="33"/>
      <c r="O15" s="34"/>
      <c r="P15" s="50" t="str">
        <f t="shared" si="5"/>
        <v/>
      </c>
      <c r="Q15" s="29"/>
      <c r="R15" s="49" t="str">
        <f t="shared" si="6"/>
        <v/>
      </c>
      <c r="S15" s="33"/>
      <c r="T15" s="34"/>
      <c r="U15" s="50" t="str">
        <f t="shared" si="7"/>
        <v/>
      </c>
      <c r="V15" s="29"/>
      <c r="W15" s="49" t="str">
        <f t="shared" si="8"/>
        <v/>
      </c>
      <c r="X15" s="33"/>
      <c r="Y15" s="34"/>
      <c r="Z15" s="50" t="str">
        <f t="shared" si="9"/>
        <v/>
      </c>
      <c r="AA15" s="29"/>
      <c r="AB15" s="49" t="str">
        <f t="shared" si="10"/>
        <v/>
      </c>
      <c r="AC15" s="33"/>
      <c r="AD15" s="34"/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49" t="str">
        <f t="shared" si="0"/>
        <v/>
      </c>
      <c r="D16" s="33"/>
      <c r="E16" s="34"/>
      <c r="F16" s="50" t="str">
        <f t="shared" si="1"/>
        <v/>
      </c>
      <c r="G16" s="29"/>
      <c r="H16" s="49" t="str">
        <f t="shared" si="2"/>
        <v/>
      </c>
      <c r="I16" s="33"/>
      <c r="J16" s="34"/>
      <c r="K16" s="50" t="str">
        <f t="shared" si="3"/>
        <v/>
      </c>
      <c r="L16" s="29"/>
      <c r="M16" s="49" t="str">
        <f t="shared" si="4"/>
        <v/>
      </c>
      <c r="N16" s="33"/>
      <c r="O16" s="34"/>
      <c r="P16" s="50" t="str">
        <f t="shared" si="5"/>
        <v/>
      </c>
      <c r="Q16" s="29"/>
      <c r="R16" s="49" t="str">
        <f t="shared" si="6"/>
        <v/>
      </c>
      <c r="S16" s="33"/>
      <c r="T16" s="34"/>
      <c r="U16" s="50" t="str">
        <f t="shared" si="7"/>
        <v/>
      </c>
      <c r="V16" s="29"/>
      <c r="W16" s="49" t="str">
        <f t="shared" si="8"/>
        <v/>
      </c>
      <c r="X16" s="33"/>
      <c r="Y16" s="34"/>
      <c r="Z16" s="50" t="str">
        <f t="shared" si="9"/>
        <v/>
      </c>
      <c r="AA16" s="29"/>
      <c r="AB16" s="49" t="str">
        <f t="shared" si="10"/>
        <v/>
      </c>
      <c r="AC16" s="33"/>
      <c r="AD16" s="34"/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49" t="str">
        <f t="shared" si="0"/>
        <v/>
      </c>
      <c r="D17" s="33"/>
      <c r="E17" s="34"/>
      <c r="F17" s="50" t="str">
        <f t="shared" si="1"/>
        <v/>
      </c>
      <c r="G17" s="29"/>
      <c r="H17" s="49" t="str">
        <f t="shared" si="2"/>
        <v/>
      </c>
      <c r="I17" s="33"/>
      <c r="J17" s="34"/>
      <c r="K17" s="50" t="str">
        <f t="shared" si="3"/>
        <v/>
      </c>
      <c r="L17" s="29"/>
      <c r="M17" s="49" t="str">
        <f t="shared" si="4"/>
        <v/>
      </c>
      <c r="N17" s="33"/>
      <c r="O17" s="34"/>
      <c r="P17" s="50" t="str">
        <f t="shared" si="5"/>
        <v/>
      </c>
      <c r="Q17" s="29"/>
      <c r="R17" s="49" t="str">
        <f t="shared" si="6"/>
        <v/>
      </c>
      <c r="S17" s="33"/>
      <c r="T17" s="34"/>
      <c r="U17" s="50" t="str">
        <f t="shared" si="7"/>
        <v/>
      </c>
      <c r="V17" s="29"/>
      <c r="W17" s="49" t="str">
        <f t="shared" si="8"/>
        <v/>
      </c>
      <c r="X17" s="33"/>
      <c r="Y17" s="34"/>
      <c r="Z17" s="50" t="str">
        <f t="shared" si="9"/>
        <v/>
      </c>
      <c r="AA17" s="29"/>
      <c r="AB17" s="49" t="str">
        <f t="shared" si="10"/>
        <v/>
      </c>
      <c r="AC17" s="33"/>
      <c r="AD17" s="34"/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49" t="str">
        <f t="shared" si="0"/>
        <v/>
      </c>
      <c r="D18" s="33"/>
      <c r="E18" s="34"/>
      <c r="F18" s="50" t="str">
        <f t="shared" si="1"/>
        <v/>
      </c>
      <c r="G18" s="30"/>
      <c r="H18" s="49" t="str">
        <f t="shared" si="2"/>
        <v/>
      </c>
      <c r="I18" s="33"/>
      <c r="J18" s="34"/>
      <c r="K18" s="50" t="str">
        <f t="shared" si="3"/>
        <v/>
      </c>
      <c r="L18" s="30"/>
      <c r="M18" s="49" t="str">
        <f t="shared" si="4"/>
        <v/>
      </c>
      <c r="N18" s="33"/>
      <c r="O18" s="34"/>
      <c r="P18" s="50" t="str">
        <f t="shared" si="5"/>
        <v/>
      </c>
      <c r="Q18" s="30"/>
      <c r="R18" s="49" t="str">
        <f t="shared" si="6"/>
        <v/>
      </c>
      <c r="S18" s="33"/>
      <c r="T18" s="34"/>
      <c r="U18" s="50" t="str">
        <f t="shared" si="7"/>
        <v/>
      </c>
      <c r="V18" s="30"/>
      <c r="W18" s="49" t="str">
        <f t="shared" si="8"/>
        <v/>
      </c>
      <c r="X18" s="33"/>
      <c r="Y18" s="34"/>
      <c r="Z18" s="50" t="str">
        <f t="shared" si="9"/>
        <v/>
      </c>
      <c r="AA18" s="30"/>
      <c r="AB18" s="49" t="str">
        <f t="shared" si="10"/>
        <v/>
      </c>
      <c r="AC18" s="33"/>
      <c r="AD18" s="34"/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30"/>
      <c r="C19" s="49" t="str">
        <f t="shared" si="0"/>
        <v/>
      </c>
      <c r="D19" s="33"/>
      <c r="E19" s="34"/>
      <c r="F19" s="50" t="str">
        <f t="shared" si="1"/>
        <v/>
      </c>
      <c r="G19" s="30"/>
      <c r="H19" s="49" t="str">
        <f t="shared" si="2"/>
        <v/>
      </c>
      <c r="I19" s="33"/>
      <c r="J19" s="34"/>
      <c r="K19" s="50" t="str">
        <f t="shared" si="3"/>
        <v/>
      </c>
      <c r="L19" s="30"/>
      <c r="M19" s="49" t="str">
        <f t="shared" si="4"/>
        <v/>
      </c>
      <c r="N19" s="33"/>
      <c r="O19" s="34"/>
      <c r="P19" s="50" t="str">
        <f t="shared" si="5"/>
        <v/>
      </c>
      <c r="Q19" s="30"/>
      <c r="R19" s="49" t="str">
        <f t="shared" si="6"/>
        <v/>
      </c>
      <c r="S19" s="33"/>
      <c r="T19" s="34"/>
      <c r="U19" s="50" t="str">
        <f t="shared" si="7"/>
        <v/>
      </c>
      <c r="V19" s="30"/>
      <c r="W19" s="49" t="str">
        <f t="shared" si="8"/>
        <v/>
      </c>
      <c r="X19" s="33"/>
      <c r="Y19" s="34"/>
      <c r="Z19" s="50" t="str">
        <f t="shared" si="9"/>
        <v/>
      </c>
      <c r="AA19" s="30"/>
      <c r="AB19" s="49" t="str">
        <f t="shared" si="10"/>
        <v/>
      </c>
      <c r="AC19" s="33"/>
      <c r="AD19" s="34"/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49" t="str">
        <f t="shared" si="0"/>
        <v/>
      </c>
      <c r="D20" s="33"/>
      <c r="E20" s="34"/>
      <c r="F20" s="50" t="str">
        <f t="shared" si="1"/>
        <v/>
      </c>
      <c r="G20" s="29">
        <v>217</v>
      </c>
      <c r="H20" s="49">
        <f t="shared" si="2"/>
        <v>0.43486973947895791</v>
      </c>
      <c r="I20" s="33">
        <v>112018.53999999998</v>
      </c>
      <c r="J20" s="34"/>
      <c r="K20" s="50" t="str">
        <f t="shared" si="3"/>
        <v/>
      </c>
      <c r="L20" s="29"/>
      <c r="M20" s="49" t="str">
        <f t="shared" si="4"/>
        <v/>
      </c>
      <c r="N20" s="33"/>
      <c r="O20" s="34"/>
      <c r="P20" s="50" t="str">
        <f t="shared" si="5"/>
        <v/>
      </c>
      <c r="Q20" s="29"/>
      <c r="R20" s="49" t="str">
        <f t="shared" si="6"/>
        <v/>
      </c>
      <c r="S20" s="33"/>
      <c r="T20" s="34"/>
      <c r="U20" s="50" t="str">
        <f t="shared" si="7"/>
        <v/>
      </c>
      <c r="V20" s="29"/>
      <c r="W20" s="49" t="str">
        <f t="shared" si="8"/>
        <v/>
      </c>
      <c r="X20" s="33"/>
      <c r="Y20" s="34"/>
      <c r="Z20" s="50" t="str">
        <f t="shared" si="9"/>
        <v/>
      </c>
      <c r="AA20" s="29"/>
      <c r="AB20" s="49" t="str">
        <f t="shared" si="10"/>
        <v/>
      </c>
      <c r="AC20" s="33"/>
      <c r="AD20" s="34"/>
      <c r="AE20" s="50" t="str">
        <f t="shared" si="11"/>
        <v/>
      </c>
    </row>
    <row r="21" spans="1:31" s="9" customFormat="1" ht="36" customHeight="1" x14ac:dyDescent="0.3">
      <c r="A21" s="56" t="s">
        <v>29</v>
      </c>
      <c r="B21" s="29">
        <v>5</v>
      </c>
      <c r="C21" s="49">
        <f t="shared" si="0"/>
        <v>1</v>
      </c>
      <c r="D21" s="33">
        <v>43445.03</v>
      </c>
      <c r="E21" s="34"/>
      <c r="F21" s="50" t="str">
        <f t="shared" si="1"/>
        <v/>
      </c>
      <c r="G21" s="29">
        <v>280</v>
      </c>
      <c r="H21" s="49">
        <f t="shared" si="2"/>
        <v>0.56112224448897796</v>
      </c>
      <c r="I21" s="33">
        <v>229467.06999999989</v>
      </c>
      <c r="J21" s="34"/>
      <c r="K21" s="50" t="str">
        <f t="shared" si="3"/>
        <v/>
      </c>
      <c r="L21" s="29">
        <v>52</v>
      </c>
      <c r="M21" s="49">
        <f t="shared" si="4"/>
        <v>1</v>
      </c>
      <c r="N21" s="33">
        <v>27226.560000000001</v>
      </c>
      <c r="O21" s="34"/>
      <c r="P21" s="50" t="str">
        <f t="shared" si="5"/>
        <v/>
      </c>
      <c r="Q21" s="29"/>
      <c r="R21" s="49" t="str">
        <f t="shared" si="6"/>
        <v/>
      </c>
      <c r="S21" s="33"/>
      <c r="T21" s="34"/>
      <c r="U21" s="50" t="str">
        <f t="shared" si="7"/>
        <v/>
      </c>
      <c r="V21" s="29"/>
      <c r="W21" s="49" t="str">
        <f t="shared" si="8"/>
        <v/>
      </c>
      <c r="X21" s="33"/>
      <c r="Y21" s="34"/>
      <c r="Z21" s="50" t="str">
        <f t="shared" si="9"/>
        <v/>
      </c>
      <c r="AA21" s="29">
        <v>97</v>
      </c>
      <c r="AB21" s="49">
        <f t="shared" si="10"/>
        <v>1</v>
      </c>
      <c r="AC21" s="33">
        <v>85343.75999999998</v>
      </c>
      <c r="AD21" s="34"/>
      <c r="AE21" s="50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5</v>
      </c>
      <c r="C22" s="25">
        <f t="shared" si="12"/>
        <v>1</v>
      </c>
      <c r="D22" s="35">
        <f t="shared" si="12"/>
        <v>43445.03</v>
      </c>
      <c r="E22" s="35">
        <f t="shared" si="12"/>
        <v>0</v>
      </c>
      <c r="F22" s="26">
        <f t="shared" si="12"/>
        <v>0</v>
      </c>
      <c r="G22" s="24">
        <f t="shared" si="12"/>
        <v>499</v>
      </c>
      <c r="H22" s="25">
        <f t="shared" si="12"/>
        <v>1</v>
      </c>
      <c r="I22" s="35">
        <f t="shared" si="12"/>
        <v>513666.03999999986</v>
      </c>
      <c r="J22" s="35">
        <f t="shared" si="12"/>
        <v>0</v>
      </c>
      <c r="K22" s="26">
        <f t="shared" si="12"/>
        <v>0</v>
      </c>
      <c r="L22" s="24">
        <f t="shared" si="12"/>
        <v>52</v>
      </c>
      <c r="M22" s="25">
        <f t="shared" si="12"/>
        <v>1</v>
      </c>
      <c r="N22" s="35">
        <f t="shared" si="12"/>
        <v>27226.560000000001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97</v>
      </c>
      <c r="AB22" s="25">
        <f t="shared" si="12"/>
        <v>1</v>
      </c>
      <c r="AC22" s="35">
        <f t="shared" si="12"/>
        <v>85343.75999999998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5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x14ac:dyDescent="0.25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25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1</v>
      </c>
      <c r="C31" s="37">
        <f t="shared" ref="C31:C38" si="14">IF(B31,B31/$B$39,"")</f>
        <v>1.5313935681470138E-3</v>
      </c>
      <c r="D31" s="43">
        <f t="shared" ref="D31:E36" si="15">D14+I14+N14+S14+X14+AC14</f>
        <v>119818.43</v>
      </c>
      <c r="E31" s="44">
        <f t="shared" si="15"/>
        <v>0</v>
      </c>
      <c r="F31" s="50" t="str">
        <f t="shared" ref="F31:F38" si="16">IF(E31,E31/$E$39,"")</f>
        <v/>
      </c>
      <c r="J31" s="146" t="s">
        <v>3</v>
      </c>
      <c r="K31" s="147"/>
      <c r="L31" s="17">
        <f>B22</f>
        <v>5</v>
      </c>
      <c r="M31" s="37">
        <f>IF(L31,L31/$L$37,"")</f>
        <v>7.656967840735069E-3</v>
      </c>
      <c r="N31" s="40">
        <f>D22</f>
        <v>43445.03</v>
      </c>
      <c r="O31" s="40">
        <f>E22</f>
        <v>0</v>
      </c>
      <c r="P31" s="53" t="str">
        <f>IF(O31,O31/$O$37,"")</f>
        <v/>
      </c>
    </row>
    <row r="32" spans="1:31" s="2" customFormat="1" ht="30.1" customHeight="1" x14ac:dyDescent="0.25">
      <c r="A32" s="14" t="s">
        <v>18</v>
      </c>
      <c r="B32" s="45">
        <f t="shared" si="13"/>
        <v>1</v>
      </c>
      <c r="C32" s="37">
        <f t="shared" si="14"/>
        <v>1.5313935681470138E-3</v>
      </c>
      <c r="D32" s="46">
        <f t="shared" si="15"/>
        <v>52362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499</v>
      </c>
      <c r="M32" s="37">
        <f t="shared" ref="M32:M36" si="17">IF(L32,L32/$L$37,"")</f>
        <v>0.76416539050535992</v>
      </c>
      <c r="N32" s="41">
        <f>I22</f>
        <v>513666.03999999986</v>
      </c>
      <c r="O32" s="41">
        <f>J22</f>
        <v>0</v>
      </c>
      <c r="P32" s="53" t="str">
        <f t="shared" ref="P32:P36" si="18">IF(O32,O32/$O$37,"")</f>
        <v/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52</v>
      </c>
      <c r="M33" s="37">
        <f t="shared" si="17"/>
        <v>7.9632465543644712E-2</v>
      </c>
      <c r="N33" s="41">
        <f>N22</f>
        <v>27226.560000000001</v>
      </c>
      <c r="O33" s="41">
        <f>O22</f>
        <v>0</v>
      </c>
      <c r="P33" s="53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97</v>
      </c>
      <c r="M36" s="37">
        <f t="shared" si="17"/>
        <v>0.14854517611026033</v>
      </c>
      <c r="N36" s="41">
        <f>AC22</f>
        <v>85343.75999999998</v>
      </c>
      <c r="O36" s="41">
        <f>AD22</f>
        <v>0</v>
      </c>
      <c r="P36" s="53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217</v>
      </c>
      <c r="C37" s="37">
        <f t="shared" si="14"/>
        <v>0.33231240428790199</v>
      </c>
      <c r="D37" s="46">
        <f>D20+I20+N20+S20+X20+AC20</f>
        <v>112018.53999999998</v>
      </c>
      <c r="E37" s="47">
        <f>E20+J20+O20+T20+Y20+AD20</f>
        <v>0</v>
      </c>
      <c r="F37" s="50" t="str">
        <f t="shared" si="16"/>
        <v/>
      </c>
      <c r="G37" s="2"/>
      <c r="J37" s="144" t="s">
        <v>0</v>
      </c>
      <c r="K37" s="145"/>
      <c r="L37" s="11">
        <f>SUM(L31:L36)</f>
        <v>653</v>
      </c>
      <c r="M37" s="25">
        <f t="shared" ref="M37:P37" si="19">SUM(M31:M36)</f>
        <v>1</v>
      </c>
      <c r="N37" s="38">
        <f t="shared" si="19"/>
        <v>669681.3899999999</v>
      </c>
      <c r="O37" s="39">
        <f t="shared" si="19"/>
        <v>0</v>
      </c>
      <c r="P37" s="54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6" t="s">
        <v>29</v>
      </c>
      <c r="B38" s="45">
        <f t="shared" si="13"/>
        <v>434</v>
      </c>
      <c r="C38" s="37">
        <f t="shared" si="14"/>
        <v>0.66462480857580397</v>
      </c>
      <c r="D38" s="46">
        <f>D21+I21+N21+S21+X21+AC21</f>
        <v>385482.41999999981</v>
      </c>
      <c r="E38" s="47">
        <f>E21+J21+O21+T21+Y21+AD21</f>
        <v>0</v>
      </c>
      <c r="F38" s="50" t="str">
        <f t="shared" si="16"/>
        <v/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">
      <c r="A39" s="10" t="s">
        <v>0</v>
      </c>
      <c r="B39" s="24">
        <f>SUM(B31:B38)</f>
        <v>653</v>
      </c>
      <c r="C39" s="25">
        <f>SUM(C31:C38)</f>
        <v>1</v>
      </c>
      <c r="D39" s="35">
        <f>SUM(D31:D38)</f>
        <v>669681.38999999978</v>
      </c>
      <c r="E39" s="35">
        <f>SUM(E31:E38)</f>
        <v>0</v>
      </c>
      <c r="F39" s="26">
        <f>SUM(F31:F38)</f>
        <v>0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25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J37:K37"/>
    <mergeCell ref="J31:K31"/>
    <mergeCell ref="J32:K32"/>
    <mergeCell ref="J33:K33"/>
    <mergeCell ref="J34:K34"/>
    <mergeCell ref="J35:K35"/>
    <mergeCell ref="J36:K36"/>
    <mergeCell ref="A24:H24"/>
    <mergeCell ref="A28:A30"/>
    <mergeCell ref="B28:F29"/>
    <mergeCell ref="J28:K30"/>
    <mergeCell ref="L28:P29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zoomScale="70" zoomScaleNormal="70" workbookViewId="0">
      <selection activeCell="A36" sqref="A36"/>
    </sheetView>
  </sheetViews>
  <sheetFormatPr defaultColWidth="9.125" defaultRowHeight="14.3" x14ac:dyDescent="0.25"/>
  <cols>
    <col min="1" max="1" width="26.125" customWidth="1"/>
    <col min="2" max="2" width="11.5" style="5" customWidth="1"/>
    <col min="3" max="3" width="12.625" customWidth="1"/>
    <col min="4" max="4" width="19.125" customWidth="1"/>
    <col min="5" max="5" width="18.125" customWidth="1"/>
    <col min="6" max="6" width="11.5" customWidth="1"/>
    <col min="7" max="7" width="10.875" customWidth="1"/>
    <col min="8" max="8" width="10.875" style="5" customWidth="1"/>
    <col min="9" max="9" width="17.375" customWidth="1"/>
    <col min="10" max="10" width="20" customWidth="1"/>
    <col min="11" max="11" width="11.5" customWidth="1"/>
    <col min="12" max="12" width="14.625" bestFit="1" customWidth="1"/>
    <col min="13" max="13" width="10.625" customWidth="1"/>
    <col min="14" max="14" width="18.875" style="5" customWidth="1"/>
    <col min="15" max="15" width="19.625" customWidth="1"/>
    <col min="16" max="16" width="11.5" customWidth="1"/>
    <col min="17" max="18" width="14.5" customWidth="1"/>
    <col min="19" max="19" width="18.875" customWidth="1"/>
    <col min="20" max="20" width="19.5" customWidth="1"/>
    <col min="21" max="21" width="11.125" customWidth="1"/>
    <col min="22" max="22" width="15.5" customWidth="1"/>
    <col min="23" max="23" width="10" customWidth="1"/>
    <col min="24" max="24" width="19" customWidth="1"/>
    <col min="25" max="25" width="17.375" customWidth="1"/>
    <col min="26" max="26" width="9.62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  <col min="32" max="32" width="9.125" customWidth="1"/>
    <col min="33" max="33" width="18.125" customWidth="1"/>
    <col min="34" max="34" width="18.875" customWidth="1"/>
  </cols>
  <sheetData>
    <row r="1" spans="1:34" ht="14.45" x14ac:dyDescent="0.3">
      <c r="A1" s="71"/>
      <c r="B1" s="4"/>
      <c r="C1" s="71"/>
      <c r="D1" s="71"/>
      <c r="E1" s="71"/>
      <c r="F1" s="71"/>
      <c r="G1" s="71"/>
      <c r="H1" s="4"/>
      <c r="I1" s="71"/>
      <c r="J1" s="71"/>
      <c r="K1" s="71"/>
      <c r="L1" s="71"/>
      <c r="M1" s="71"/>
      <c r="N1" s="4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4.45" x14ac:dyDescent="0.3">
      <c r="A2" s="71"/>
      <c r="B2" s="4"/>
      <c r="C2" s="71"/>
      <c r="D2" s="71"/>
      <c r="E2" s="71"/>
      <c r="F2" s="71"/>
      <c r="G2" s="71"/>
      <c r="H2" s="4"/>
      <c r="I2" s="71"/>
      <c r="J2" s="71"/>
      <c r="K2" s="71"/>
      <c r="L2" s="71"/>
      <c r="M2" s="71"/>
      <c r="N2" s="4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4.45" x14ac:dyDescent="0.3">
      <c r="A3" s="71"/>
      <c r="B3" s="4"/>
      <c r="C3" s="71"/>
      <c r="D3" s="71"/>
      <c r="E3" s="71"/>
      <c r="F3" s="71"/>
      <c r="G3" s="71"/>
      <c r="H3" s="4"/>
      <c r="I3" s="71"/>
      <c r="J3" s="71"/>
      <c r="K3" s="71"/>
      <c r="L3" s="71"/>
      <c r="M3" s="71"/>
      <c r="N3" s="4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s="71" customFormat="1" ht="14.45" x14ac:dyDescent="0.3">
      <c r="B4" s="4"/>
      <c r="H4" s="4"/>
      <c r="N4" s="4"/>
    </row>
    <row r="5" spans="1:34" s="71" customFormat="1" ht="14.45" x14ac:dyDescent="0.3">
      <c r="B5" s="4"/>
      <c r="H5" s="4"/>
      <c r="N5" s="4"/>
    </row>
    <row r="6" spans="1:34" s="71" customFormat="1" ht="30.75" customHeight="1" x14ac:dyDescent="0.25">
      <c r="A6" s="8" t="s">
        <v>12</v>
      </c>
      <c r="B6" s="4"/>
      <c r="H6" s="4"/>
      <c r="N6" s="4"/>
    </row>
    <row r="7" spans="1:34" s="71" customFormat="1" ht="6.8" customHeight="1" x14ac:dyDescent="0.3">
      <c r="A7" s="1"/>
      <c r="B7" s="4"/>
      <c r="H7" s="4"/>
      <c r="N7" s="4"/>
    </row>
    <row r="8" spans="1:34" s="71" customFormat="1" ht="24.8" customHeight="1" x14ac:dyDescent="0.3">
      <c r="A8" s="7" t="s">
        <v>35</v>
      </c>
      <c r="B8" s="72"/>
      <c r="C8" s="73"/>
      <c r="D8" s="73"/>
      <c r="E8" s="73"/>
      <c r="F8" s="73"/>
      <c r="H8" s="4"/>
      <c r="J8" s="73"/>
      <c r="K8" s="73"/>
      <c r="L8" s="73"/>
      <c r="N8" s="4"/>
      <c r="P8" s="73"/>
      <c r="Q8" s="73"/>
      <c r="R8" s="73"/>
      <c r="V8" s="73"/>
      <c r="W8" s="73"/>
      <c r="X8" s="73"/>
      <c r="AC8" s="73"/>
      <c r="AD8" s="73"/>
      <c r="AE8" s="73"/>
      <c r="AG8" s="73"/>
      <c r="AH8" s="73"/>
    </row>
    <row r="9" spans="1:34" s="71" customFormat="1" ht="34.5" customHeight="1" x14ac:dyDescent="0.3">
      <c r="A9" s="194" t="s">
        <v>48</v>
      </c>
      <c r="B9" s="194"/>
      <c r="C9" s="194"/>
      <c r="D9" s="194"/>
      <c r="E9" s="194"/>
      <c r="F9" s="74"/>
      <c r="H9" s="4"/>
      <c r="L9" s="74"/>
      <c r="N9" s="4"/>
      <c r="R9" s="74"/>
      <c r="X9" s="74"/>
      <c r="AE9" s="74"/>
    </row>
    <row r="10" spans="1:34" ht="26.35" customHeight="1" thickBot="1" x14ac:dyDescent="0.35">
      <c r="A10" s="71"/>
      <c r="B10" s="4"/>
      <c r="C10" s="71"/>
      <c r="D10" s="71"/>
      <c r="E10" s="71"/>
      <c r="F10" s="71"/>
      <c r="G10" s="71"/>
      <c r="H10" s="4"/>
      <c r="I10" s="71"/>
      <c r="J10" s="71"/>
      <c r="K10" s="71"/>
      <c r="L10" s="71"/>
      <c r="M10" s="71"/>
      <c r="N10" s="4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4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75"/>
      <c r="Q12" s="157" t="s">
        <v>49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50</v>
      </c>
      <c r="AB12" s="164"/>
      <c r="AC12" s="164"/>
      <c r="AD12" s="164"/>
      <c r="AE12" s="165"/>
      <c r="AF12" s="189" t="s">
        <v>0</v>
      </c>
      <c r="AG12" s="190"/>
      <c r="AH12" s="191"/>
    </row>
    <row r="13" spans="1:34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18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18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18" t="s">
        <v>7</v>
      </c>
      <c r="R13" s="19" t="s">
        <v>8</v>
      </c>
      <c r="S13" s="20" t="s">
        <v>21</v>
      </c>
      <c r="T13" s="21" t="s">
        <v>22</v>
      </c>
      <c r="U13" s="22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  <c r="AF13" s="18" t="s">
        <v>7</v>
      </c>
      <c r="AG13" s="20" t="s">
        <v>21</v>
      </c>
      <c r="AH13" s="76" t="s">
        <v>22</v>
      </c>
    </row>
    <row r="14" spans="1:34" s="9" customFormat="1" ht="36" customHeight="1" x14ac:dyDescent="0.3">
      <c r="A14" s="13" t="s">
        <v>51</v>
      </c>
      <c r="B14" s="42"/>
      <c r="C14" s="77" t="e">
        <f t="shared" ref="C14:C18" si="0">+B14/$AF14</f>
        <v>#DIV/0!</v>
      </c>
      <c r="D14" s="77"/>
      <c r="E14" s="78"/>
      <c r="F14" s="79" t="e">
        <f t="shared" ref="F14:F19" si="1">+D14/$AG14</f>
        <v>#DIV/0!</v>
      </c>
      <c r="G14" s="45"/>
      <c r="H14" s="80" t="e">
        <f t="shared" ref="H14:W20" si="2">+G14/$AF14</f>
        <v>#DIV/0!</v>
      </c>
      <c r="I14" s="81"/>
      <c r="J14" s="82"/>
      <c r="K14" s="83" t="e">
        <f t="shared" ref="K14:K20" si="3">+I14/$AG14</f>
        <v>#DIV/0!</v>
      </c>
      <c r="L14" s="45"/>
      <c r="M14" s="80" t="e">
        <f t="shared" ref="M14:AB20" si="4">+L14/$AF14</f>
        <v>#DIV/0!</v>
      </c>
      <c r="N14" s="81"/>
      <c r="O14" s="82"/>
      <c r="P14" s="83" t="e">
        <f t="shared" ref="P14:P20" si="5">+N14/$AG14</f>
        <v>#DIV/0!</v>
      </c>
      <c r="Q14" s="45"/>
      <c r="R14" s="80" t="e">
        <f t="shared" ref="R14:R18" si="6">+Q14/$AF14</f>
        <v>#DIV/0!</v>
      </c>
      <c r="S14" s="81"/>
      <c r="T14" s="82"/>
      <c r="U14" s="83" t="e">
        <f t="shared" ref="U14:U20" si="7">+S14/$AG14</f>
        <v>#DIV/0!</v>
      </c>
      <c r="V14" s="45"/>
      <c r="W14" s="80" t="e">
        <f t="shared" ref="W14:W18" si="8">+V14/$AF14</f>
        <v>#DIV/0!</v>
      </c>
      <c r="X14" s="81"/>
      <c r="Y14" s="82"/>
      <c r="Z14" s="83" t="e">
        <f t="shared" ref="Z14:Z20" si="9">+X14/$AG14</f>
        <v>#DIV/0!</v>
      </c>
      <c r="AA14" s="45"/>
      <c r="AB14" s="80" t="e">
        <f t="shared" ref="AB14:AB18" si="10">+AA14/$AF14</f>
        <v>#DIV/0!</v>
      </c>
      <c r="AC14" s="81"/>
      <c r="AD14" s="82"/>
      <c r="AE14" s="83" t="e">
        <f t="shared" ref="AE14:AE20" si="11">+AC14/$AG14</f>
        <v>#DIV/0!</v>
      </c>
      <c r="AF14" s="84">
        <f>+B14+G14+L14+Q14+V14+AA14</f>
        <v>0</v>
      </c>
      <c r="AG14" s="85">
        <f>+D14+I14+N14+S14+X14+AC14</f>
        <v>0</v>
      </c>
      <c r="AH14" s="86"/>
    </row>
    <row r="15" spans="1:34" s="9" customFormat="1" ht="36" customHeight="1" x14ac:dyDescent="0.3">
      <c r="A15" s="14" t="s">
        <v>18</v>
      </c>
      <c r="B15" s="45"/>
      <c r="C15" s="81" t="e">
        <f t="shared" si="0"/>
        <v>#DIV/0!</v>
      </c>
      <c r="D15" s="81"/>
      <c r="E15" s="82"/>
      <c r="F15" s="87" t="e">
        <f t="shared" si="1"/>
        <v>#DIV/0!</v>
      </c>
      <c r="G15" s="45"/>
      <c r="H15" s="80" t="e">
        <f t="shared" si="2"/>
        <v>#DIV/0!</v>
      </c>
      <c r="I15" s="81"/>
      <c r="J15" s="82"/>
      <c r="K15" s="83" t="e">
        <f t="shared" si="3"/>
        <v>#DIV/0!</v>
      </c>
      <c r="L15" s="45"/>
      <c r="M15" s="80" t="e">
        <f t="shared" si="4"/>
        <v>#DIV/0!</v>
      </c>
      <c r="N15" s="81"/>
      <c r="O15" s="82"/>
      <c r="P15" s="83" t="e">
        <f t="shared" si="5"/>
        <v>#DIV/0!</v>
      </c>
      <c r="Q15" s="45"/>
      <c r="R15" s="80" t="e">
        <f t="shared" si="6"/>
        <v>#DIV/0!</v>
      </c>
      <c r="S15" s="81"/>
      <c r="T15" s="82"/>
      <c r="U15" s="83" t="e">
        <f t="shared" si="7"/>
        <v>#DIV/0!</v>
      </c>
      <c r="V15" s="45"/>
      <c r="W15" s="80" t="e">
        <f t="shared" si="8"/>
        <v>#DIV/0!</v>
      </c>
      <c r="X15" s="81"/>
      <c r="Y15" s="82"/>
      <c r="Z15" s="83" t="e">
        <f t="shared" si="9"/>
        <v>#DIV/0!</v>
      </c>
      <c r="AA15" s="45"/>
      <c r="AB15" s="80" t="e">
        <f t="shared" si="10"/>
        <v>#DIV/0!</v>
      </c>
      <c r="AC15" s="81"/>
      <c r="AD15" s="82"/>
      <c r="AE15" s="83" t="e">
        <f t="shared" si="11"/>
        <v>#DIV/0!</v>
      </c>
      <c r="AF15" s="88">
        <f t="shared" ref="AF15:AF20" si="12">+B15+G15+L15+Q15+V15+AA15</f>
        <v>0</v>
      </c>
      <c r="AG15" s="89">
        <f t="shared" ref="AG15:AG20" si="13">+D15+I15+N15+S15+X15+AC15</f>
        <v>0</v>
      </c>
      <c r="AH15" s="90"/>
    </row>
    <row r="16" spans="1:34" s="9" customFormat="1" ht="36" customHeight="1" x14ac:dyDescent="0.3">
      <c r="A16" s="14" t="s">
        <v>19</v>
      </c>
      <c r="B16" s="45"/>
      <c r="C16" s="81" t="e">
        <f t="shared" si="0"/>
        <v>#DIV/0!</v>
      </c>
      <c r="D16" s="81"/>
      <c r="E16" s="82"/>
      <c r="F16" s="87" t="e">
        <f t="shared" si="1"/>
        <v>#DIV/0!</v>
      </c>
      <c r="G16" s="45"/>
      <c r="H16" s="80" t="e">
        <f t="shared" si="2"/>
        <v>#DIV/0!</v>
      </c>
      <c r="I16" s="81"/>
      <c r="J16" s="82"/>
      <c r="K16" s="83" t="e">
        <f t="shared" si="3"/>
        <v>#DIV/0!</v>
      </c>
      <c r="L16" s="45"/>
      <c r="M16" s="80" t="e">
        <f t="shared" si="4"/>
        <v>#DIV/0!</v>
      </c>
      <c r="N16" s="81"/>
      <c r="O16" s="82"/>
      <c r="P16" s="83" t="e">
        <f t="shared" si="5"/>
        <v>#DIV/0!</v>
      </c>
      <c r="Q16" s="45"/>
      <c r="R16" s="80" t="e">
        <f t="shared" si="6"/>
        <v>#DIV/0!</v>
      </c>
      <c r="S16" s="81"/>
      <c r="T16" s="82"/>
      <c r="U16" s="83" t="e">
        <f t="shared" si="7"/>
        <v>#DIV/0!</v>
      </c>
      <c r="V16" s="45"/>
      <c r="W16" s="80" t="e">
        <f t="shared" si="8"/>
        <v>#DIV/0!</v>
      </c>
      <c r="X16" s="81"/>
      <c r="Y16" s="82"/>
      <c r="Z16" s="83" t="e">
        <f t="shared" si="9"/>
        <v>#DIV/0!</v>
      </c>
      <c r="AA16" s="45"/>
      <c r="AB16" s="80" t="e">
        <f t="shared" si="10"/>
        <v>#DIV/0!</v>
      </c>
      <c r="AC16" s="81"/>
      <c r="AD16" s="82"/>
      <c r="AE16" s="83" t="e">
        <f t="shared" si="11"/>
        <v>#DIV/0!</v>
      </c>
      <c r="AF16" s="88">
        <f t="shared" si="12"/>
        <v>0</v>
      </c>
      <c r="AG16" s="89">
        <f t="shared" si="13"/>
        <v>0</v>
      </c>
      <c r="AH16" s="90"/>
    </row>
    <row r="17" spans="1:34" s="91" customFormat="1" ht="36" customHeight="1" x14ac:dyDescent="0.25">
      <c r="A17" s="14" t="s">
        <v>52</v>
      </c>
      <c r="B17" s="45"/>
      <c r="C17" s="81" t="e">
        <f t="shared" si="0"/>
        <v>#DIV/0!</v>
      </c>
      <c r="D17" s="81"/>
      <c r="E17" s="82"/>
      <c r="F17" s="87" t="e">
        <f t="shared" si="1"/>
        <v>#DIV/0!</v>
      </c>
      <c r="G17" s="45"/>
      <c r="H17" s="80" t="e">
        <f t="shared" si="2"/>
        <v>#DIV/0!</v>
      </c>
      <c r="I17" s="81"/>
      <c r="J17" s="82"/>
      <c r="K17" s="83" t="e">
        <f t="shared" si="3"/>
        <v>#DIV/0!</v>
      </c>
      <c r="L17" s="45"/>
      <c r="M17" s="80" t="e">
        <f t="shared" si="4"/>
        <v>#DIV/0!</v>
      </c>
      <c r="N17" s="81"/>
      <c r="O17" s="82"/>
      <c r="P17" s="83" t="e">
        <f t="shared" si="5"/>
        <v>#DIV/0!</v>
      </c>
      <c r="Q17" s="45"/>
      <c r="R17" s="80" t="e">
        <f t="shared" si="6"/>
        <v>#DIV/0!</v>
      </c>
      <c r="S17" s="81"/>
      <c r="T17" s="82"/>
      <c r="U17" s="83" t="e">
        <f t="shared" si="7"/>
        <v>#DIV/0!</v>
      </c>
      <c r="V17" s="45"/>
      <c r="W17" s="80" t="e">
        <f t="shared" si="8"/>
        <v>#DIV/0!</v>
      </c>
      <c r="X17" s="81"/>
      <c r="Y17" s="82"/>
      <c r="Z17" s="83" t="e">
        <f t="shared" si="9"/>
        <v>#DIV/0!</v>
      </c>
      <c r="AA17" s="45"/>
      <c r="AB17" s="80" t="e">
        <f t="shared" si="10"/>
        <v>#DIV/0!</v>
      </c>
      <c r="AC17" s="81"/>
      <c r="AD17" s="82"/>
      <c r="AE17" s="83" t="e">
        <f t="shared" si="11"/>
        <v>#DIV/0!</v>
      </c>
      <c r="AF17" s="88">
        <f t="shared" si="12"/>
        <v>0</v>
      </c>
      <c r="AG17" s="89">
        <f t="shared" si="13"/>
        <v>0</v>
      </c>
      <c r="AH17" s="90"/>
    </row>
    <row r="18" spans="1:34" s="91" customFormat="1" ht="36" customHeight="1" x14ac:dyDescent="0.2">
      <c r="A18" s="14" t="s">
        <v>53</v>
      </c>
      <c r="B18" s="48"/>
      <c r="C18" s="81" t="e">
        <f t="shared" si="0"/>
        <v>#DIV/0!</v>
      </c>
      <c r="D18" s="81"/>
      <c r="E18" s="92"/>
      <c r="F18" s="87" t="e">
        <f t="shared" si="1"/>
        <v>#DIV/0!</v>
      </c>
      <c r="G18" s="45"/>
      <c r="H18" s="80" t="e">
        <f t="shared" si="2"/>
        <v>#DIV/0!</v>
      </c>
      <c r="I18" s="81"/>
      <c r="J18" s="82"/>
      <c r="K18" s="83" t="e">
        <f t="shared" si="3"/>
        <v>#DIV/0!</v>
      </c>
      <c r="L18" s="45"/>
      <c r="M18" s="80" t="e">
        <f t="shared" si="4"/>
        <v>#DIV/0!</v>
      </c>
      <c r="N18" s="81"/>
      <c r="O18" s="82"/>
      <c r="P18" s="83" t="e">
        <f t="shared" si="5"/>
        <v>#DIV/0!</v>
      </c>
      <c r="Q18" s="45"/>
      <c r="R18" s="80" t="e">
        <f t="shared" si="6"/>
        <v>#DIV/0!</v>
      </c>
      <c r="S18" s="81"/>
      <c r="T18" s="82"/>
      <c r="U18" s="83" t="e">
        <f t="shared" si="7"/>
        <v>#DIV/0!</v>
      </c>
      <c r="V18" s="45"/>
      <c r="W18" s="80" t="e">
        <f t="shared" si="8"/>
        <v>#DIV/0!</v>
      </c>
      <c r="X18" s="81"/>
      <c r="Y18" s="82"/>
      <c r="Z18" s="83" t="e">
        <f t="shared" si="9"/>
        <v>#DIV/0!</v>
      </c>
      <c r="AA18" s="45"/>
      <c r="AB18" s="80" t="e">
        <f t="shared" si="10"/>
        <v>#DIV/0!</v>
      </c>
      <c r="AC18" s="81"/>
      <c r="AD18" s="82"/>
      <c r="AE18" s="83" t="e">
        <f t="shared" si="11"/>
        <v>#DIV/0!</v>
      </c>
      <c r="AF18" s="88">
        <f t="shared" si="12"/>
        <v>0</v>
      </c>
      <c r="AG18" s="93">
        <f t="shared" si="13"/>
        <v>0</v>
      </c>
      <c r="AH18" s="90"/>
    </row>
    <row r="19" spans="1:34" s="91" customFormat="1" ht="36" customHeight="1" x14ac:dyDescent="0.25">
      <c r="A19" s="15" t="s">
        <v>54</v>
      </c>
      <c r="B19" s="45"/>
      <c r="C19" s="80">
        <f>+B19/$AF19</f>
        <v>0</v>
      </c>
      <c r="D19" s="81"/>
      <c r="E19" s="82"/>
      <c r="F19" s="83">
        <f t="shared" si="1"/>
        <v>0</v>
      </c>
      <c r="G19" s="45">
        <v>81</v>
      </c>
      <c r="H19" s="80">
        <f t="shared" si="2"/>
        <v>1</v>
      </c>
      <c r="I19" s="89">
        <v>47314.970000000008</v>
      </c>
      <c r="J19" s="82"/>
      <c r="K19" s="83">
        <f t="shared" si="3"/>
        <v>1</v>
      </c>
      <c r="L19" s="45"/>
      <c r="M19" s="80">
        <f t="shared" si="4"/>
        <v>0</v>
      </c>
      <c r="N19" s="81"/>
      <c r="O19" s="82"/>
      <c r="P19" s="83">
        <f t="shared" si="5"/>
        <v>0</v>
      </c>
      <c r="Q19" s="45"/>
      <c r="R19" s="80">
        <f t="shared" si="4"/>
        <v>0</v>
      </c>
      <c r="S19" s="81"/>
      <c r="T19" s="82"/>
      <c r="U19" s="83">
        <f t="shared" si="7"/>
        <v>0</v>
      </c>
      <c r="V19" s="45"/>
      <c r="W19" s="80">
        <f t="shared" si="4"/>
        <v>0</v>
      </c>
      <c r="X19" s="81"/>
      <c r="Y19" s="82"/>
      <c r="Z19" s="83">
        <f t="shared" si="9"/>
        <v>0</v>
      </c>
      <c r="AA19" s="45"/>
      <c r="AB19" s="80">
        <f t="shared" si="4"/>
        <v>0</v>
      </c>
      <c r="AC19" s="81"/>
      <c r="AD19" s="82"/>
      <c r="AE19" s="83">
        <f t="shared" si="11"/>
        <v>0</v>
      </c>
      <c r="AF19" s="88">
        <f t="shared" si="12"/>
        <v>81</v>
      </c>
      <c r="AG19" s="89">
        <f t="shared" si="13"/>
        <v>47314.970000000008</v>
      </c>
      <c r="AH19" s="90"/>
    </row>
    <row r="20" spans="1:34" s="9" customFormat="1" ht="39.9" customHeight="1" thickBot="1" x14ac:dyDescent="0.35">
      <c r="A20" s="94" t="s">
        <v>55</v>
      </c>
      <c r="B20" s="95">
        <v>21</v>
      </c>
      <c r="C20" s="96">
        <f>+B20/$AF20</f>
        <v>2.5578562728380026E-2</v>
      </c>
      <c r="D20" s="97">
        <v>30422.85000000002</v>
      </c>
      <c r="E20" s="98"/>
      <c r="F20" s="99">
        <f>+D20/$AG20</f>
        <v>2.6715275717704701E-2</v>
      </c>
      <c r="G20" s="95">
        <v>565</v>
      </c>
      <c r="H20" s="96">
        <f t="shared" si="2"/>
        <v>0.68818514007308162</v>
      </c>
      <c r="I20" s="97">
        <v>879408.45000000019</v>
      </c>
      <c r="J20" s="98"/>
      <c r="K20" s="99">
        <f t="shared" si="3"/>
        <v>0.7722366316840571</v>
      </c>
      <c r="L20" s="95">
        <v>74</v>
      </c>
      <c r="M20" s="96">
        <f>+L20/$AF20</f>
        <v>9.0133982947624841E-2</v>
      </c>
      <c r="N20" s="97">
        <v>64103.689999999988</v>
      </c>
      <c r="O20" s="98"/>
      <c r="P20" s="99">
        <f t="shared" si="5"/>
        <v>5.629149645323394E-2</v>
      </c>
      <c r="Q20" s="95"/>
      <c r="R20" s="96">
        <f t="shared" si="2"/>
        <v>0</v>
      </c>
      <c r="S20" s="97"/>
      <c r="T20" s="98"/>
      <c r="U20" s="99">
        <f t="shared" si="7"/>
        <v>0</v>
      </c>
      <c r="V20" s="95"/>
      <c r="W20" s="96">
        <f t="shared" si="2"/>
        <v>0</v>
      </c>
      <c r="X20" s="97"/>
      <c r="Y20" s="98"/>
      <c r="Z20" s="99">
        <f t="shared" si="9"/>
        <v>0</v>
      </c>
      <c r="AA20" s="95">
        <v>161</v>
      </c>
      <c r="AB20" s="96">
        <f t="shared" si="4"/>
        <v>0.19610231425091351</v>
      </c>
      <c r="AC20" s="97">
        <v>164846.07</v>
      </c>
      <c r="AD20" s="98"/>
      <c r="AE20" s="99">
        <f t="shared" si="11"/>
        <v>0.14475659614500438</v>
      </c>
      <c r="AF20" s="100">
        <f t="shared" si="12"/>
        <v>821</v>
      </c>
      <c r="AG20" s="97">
        <f t="shared" si="13"/>
        <v>1138781.06</v>
      </c>
      <c r="AH20" s="101"/>
    </row>
    <row r="21" spans="1:34" s="3" customFormat="1" ht="32.950000000000003" customHeight="1" thickBot="1" x14ac:dyDescent="0.35">
      <c r="A21" s="102" t="s">
        <v>0</v>
      </c>
      <c r="B21" s="103">
        <f>+SUM(B14:B20)</f>
        <v>21</v>
      </c>
      <c r="C21" s="104">
        <f>+B21/$AF21</f>
        <v>2.3281596452328159E-2</v>
      </c>
      <c r="D21" s="105">
        <f>+SUM(D14:D20)</f>
        <v>30422.85000000002</v>
      </c>
      <c r="E21" s="106"/>
      <c r="F21" s="107">
        <f>+D21/$AG21</f>
        <v>2.5649567345740143E-2</v>
      </c>
      <c r="G21" s="103">
        <f>+SUM(G14:G20)</f>
        <v>646</v>
      </c>
      <c r="H21" s="104">
        <f>+G21/$AF21</f>
        <v>0.71618625277161863</v>
      </c>
      <c r="I21" s="105">
        <f>+SUM(I14:I20)</f>
        <v>926723.42000000016</v>
      </c>
      <c r="J21" s="106"/>
      <c r="K21" s="107">
        <f>+I21/$AG21</f>
        <v>0.78132241956833814</v>
      </c>
      <c r="L21" s="103">
        <f>+SUM(L14:L20)</f>
        <v>74</v>
      </c>
      <c r="M21" s="104">
        <f>+L21/$AF21</f>
        <v>8.2039911308203997E-2</v>
      </c>
      <c r="N21" s="105">
        <f>+SUM(N14:N20)</f>
        <v>64103.689999999988</v>
      </c>
      <c r="O21" s="106"/>
      <c r="P21" s="107">
        <f>+N21/$AG21</f>
        <v>5.4045952754769769E-2</v>
      </c>
      <c r="Q21" s="103">
        <f>+SUM(Q14:Q20)</f>
        <v>0</v>
      </c>
      <c r="R21" s="104">
        <f>+Q21/$AF21</f>
        <v>0</v>
      </c>
      <c r="S21" s="105">
        <f>+SUM(S14:S20)</f>
        <v>0</v>
      </c>
      <c r="T21" s="106"/>
      <c r="U21" s="107">
        <f>+S21/$AG21</f>
        <v>0</v>
      </c>
      <c r="V21" s="103">
        <f>+SUM(V14:V20)</f>
        <v>0</v>
      </c>
      <c r="W21" s="104">
        <f>+V21/$AF21</f>
        <v>0</v>
      </c>
      <c r="X21" s="105">
        <f>+SUM(X14:X20)</f>
        <v>0</v>
      </c>
      <c r="Y21" s="106"/>
      <c r="Z21" s="107">
        <f>+X21/$AG21</f>
        <v>0</v>
      </c>
      <c r="AA21" s="103">
        <f>+SUM(AA14:AA20)</f>
        <v>161</v>
      </c>
      <c r="AB21" s="104">
        <f>+AA21/$AF21</f>
        <v>0.17849223946784923</v>
      </c>
      <c r="AC21" s="105">
        <f>+SUM(AC14:AC20)</f>
        <v>164846.07</v>
      </c>
      <c r="AD21" s="106"/>
      <c r="AE21" s="107">
        <f>+AC21/$AG21</f>
        <v>0.1389820603311521</v>
      </c>
      <c r="AF21" s="108">
        <f t="shared" ref="AF21:AG21" si="14">+SUM(AF14:AF20)</f>
        <v>902</v>
      </c>
      <c r="AG21" s="105">
        <f t="shared" si="14"/>
        <v>1186096.03</v>
      </c>
      <c r="AH21" s="109"/>
    </row>
    <row r="22" spans="1:34" s="71" customFormat="1" ht="18.7" customHeight="1" x14ac:dyDescent="0.3">
      <c r="B22" s="4"/>
      <c r="H22" s="4"/>
      <c r="N22" s="4"/>
    </row>
    <row r="23" spans="1:34" s="112" customFormat="1" ht="19.55" customHeight="1" x14ac:dyDescent="0.3">
      <c r="A23" s="185" t="s">
        <v>56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10"/>
      <c r="N23" s="111"/>
      <c r="O23" s="111"/>
      <c r="P23" s="111"/>
      <c r="Q23" s="111"/>
      <c r="R23" s="111"/>
      <c r="S23" s="111"/>
      <c r="T23" s="111"/>
      <c r="U23" s="111"/>
      <c r="V23" s="12"/>
      <c r="W23" s="12"/>
      <c r="X23" s="12"/>
      <c r="AC23" s="12"/>
      <c r="AD23" s="12"/>
      <c r="AE23" s="12"/>
      <c r="AG23" s="12"/>
      <c r="AH23" s="12"/>
    </row>
    <row r="24" spans="1:34" s="112" customFormat="1" ht="21.1" customHeight="1" x14ac:dyDescent="0.3">
      <c r="A24" s="185" t="s">
        <v>57</v>
      </c>
      <c r="B24" s="185"/>
      <c r="C24" s="185"/>
      <c r="D24" s="185"/>
      <c r="E24" s="185"/>
      <c r="F24" s="185"/>
      <c r="G24" s="185"/>
      <c r="H24" s="185"/>
      <c r="I24" s="113"/>
      <c r="J24" s="113"/>
      <c r="K24" s="113"/>
      <c r="L24" s="114"/>
      <c r="M24" s="110"/>
      <c r="N24" s="111"/>
      <c r="O24" s="111"/>
      <c r="P24" s="113"/>
      <c r="Q24" s="113"/>
      <c r="R24" s="114"/>
      <c r="S24" s="111"/>
      <c r="T24" s="111"/>
      <c r="U24" s="111"/>
      <c r="V24" s="12"/>
      <c r="W24" s="12"/>
      <c r="X24" s="12"/>
      <c r="AC24" s="12"/>
      <c r="AD24" s="12"/>
      <c r="AE24" s="12"/>
      <c r="AG24" s="12"/>
      <c r="AH24" s="12"/>
    </row>
    <row r="25" spans="1:34" s="116" customFormat="1" ht="14.45" x14ac:dyDescent="0.3">
      <c r="A25" s="114"/>
      <c r="B25" s="114"/>
      <c r="C25" s="114"/>
      <c r="D25" s="114"/>
      <c r="E25" s="114"/>
      <c r="F25" s="114"/>
      <c r="G25" s="115"/>
      <c r="H25" s="115"/>
      <c r="I25" s="113"/>
      <c r="J25" s="113"/>
      <c r="K25" s="113"/>
      <c r="L25" s="114"/>
      <c r="M25" s="110"/>
      <c r="N25" s="111"/>
      <c r="O25" s="111"/>
      <c r="P25" s="113"/>
      <c r="Q25" s="113"/>
      <c r="R25" s="114"/>
      <c r="S25" s="111"/>
      <c r="T25" s="111"/>
      <c r="U25" s="111"/>
      <c r="V25" s="12"/>
      <c r="W25" s="12"/>
      <c r="X25" s="12"/>
      <c r="Y25" s="112"/>
      <c r="Z25" s="112"/>
      <c r="AA25" s="112"/>
      <c r="AB25" s="112"/>
      <c r="AC25" s="12"/>
      <c r="AD25" s="12"/>
      <c r="AE25" s="12"/>
      <c r="AF25" s="112"/>
      <c r="AG25" s="12"/>
      <c r="AH25" s="12"/>
    </row>
    <row r="26" spans="1:34" s="116" customFormat="1" ht="18.7" customHeight="1" x14ac:dyDescent="0.3">
      <c r="A26" s="114"/>
      <c r="B26" s="114"/>
      <c r="C26" s="114"/>
      <c r="D26" s="114"/>
      <c r="E26" s="114"/>
      <c r="F26" s="114"/>
      <c r="G26" s="115"/>
      <c r="H26" s="115"/>
      <c r="I26" s="113"/>
      <c r="J26" s="113"/>
      <c r="K26" s="113"/>
      <c r="L26" s="114"/>
      <c r="M26" s="110"/>
      <c r="N26" s="111"/>
      <c r="O26" s="111"/>
      <c r="P26" s="113"/>
      <c r="Q26" s="113"/>
      <c r="R26" s="114"/>
      <c r="S26" s="111"/>
      <c r="T26" s="111"/>
      <c r="U26" s="111"/>
      <c r="V26" s="111"/>
      <c r="W26" s="111"/>
      <c r="X26" s="111"/>
      <c r="Y26" s="112"/>
      <c r="Z26" s="112"/>
      <c r="AA26" s="112"/>
      <c r="AB26" s="112"/>
      <c r="AC26" s="111"/>
      <c r="AD26" s="111"/>
      <c r="AE26" s="111"/>
      <c r="AF26" s="112"/>
      <c r="AG26" s="111"/>
      <c r="AH26" s="111"/>
    </row>
    <row r="27" spans="1:34" s="116" customFormat="1" ht="18" customHeight="1" thickBot="1" x14ac:dyDescent="0.35">
      <c r="A27" s="114"/>
      <c r="B27" s="114"/>
      <c r="C27" s="114"/>
      <c r="D27" s="114"/>
      <c r="E27" s="114"/>
      <c r="F27" s="114"/>
      <c r="G27" s="115"/>
      <c r="H27" s="115"/>
      <c r="I27" s="113"/>
      <c r="J27" s="113"/>
      <c r="K27" s="113"/>
      <c r="L27" s="114"/>
      <c r="M27" s="110"/>
      <c r="N27" s="111"/>
      <c r="O27" s="111"/>
      <c r="P27" s="113"/>
      <c r="Q27" s="113"/>
      <c r="R27" s="114"/>
      <c r="S27" s="111"/>
      <c r="T27" s="111"/>
      <c r="U27" s="111"/>
      <c r="V27" s="113"/>
      <c r="W27" s="113"/>
      <c r="X27" s="114"/>
      <c r="Y27" s="112"/>
      <c r="Z27" s="112"/>
      <c r="AA27" s="112"/>
      <c r="AB27" s="112"/>
      <c r="AC27" s="113"/>
      <c r="AD27" s="113"/>
      <c r="AE27" s="114"/>
      <c r="AF27" s="112"/>
      <c r="AG27" s="113"/>
      <c r="AH27" s="113"/>
    </row>
    <row r="28" spans="1:34" s="112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71"/>
      <c r="H28" s="177" t="s">
        <v>15</v>
      </c>
      <c r="I28" s="192"/>
      <c r="J28" s="171" t="s">
        <v>16</v>
      </c>
      <c r="K28" s="172"/>
      <c r="L28" s="172"/>
      <c r="M28" s="172"/>
      <c r="N28" s="173"/>
      <c r="O28" s="111"/>
      <c r="P28" s="113"/>
      <c r="Q28" s="113"/>
      <c r="R28" s="114"/>
      <c r="S28" s="111"/>
      <c r="T28" s="111"/>
      <c r="U28" s="111"/>
      <c r="V28" s="113"/>
      <c r="W28" s="113"/>
      <c r="X28" s="114"/>
      <c r="AC28" s="113"/>
      <c r="AD28" s="113"/>
      <c r="AE28" s="114"/>
      <c r="AG28" s="113"/>
      <c r="AH28" s="113"/>
    </row>
    <row r="29" spans="1:34" s="112" customFormat="1" ht="18" customHeight="1" thickBot="1" x14ac:dyDescent="0.3">
      <c r="A29" s="167"/>
      <c r="B29" s="174"/>
      <c r="C29" s="175"/>
      <c r="D29" s="175"/>
      <c r="E29" s="175"/>
      <c r="F29" s="188"/>
      <c r="G29" s="71"/>
      <c r="H29" s="179"/>
      <c r="I29" s="193"/>
      <c r="J29" s="174"/>
      <c r="K29" s="175"/>
      <c r="L29" s="175"/>
      <c r="M29" s="175"/>
      <c r="N29" s="188"/>
      <c r="O29" s="111"/>
      <c r="P29" s="113"/>
      <c r="Q29" s="113"/>
      <c r="R29" s="114"/>
      <c r="S29" s="111"/>
      <c r="T29" s="111"/>
      <c r="U29" s="111"/>
      <c r="V29" s="113"/>
      <c r="W29" s="113"/>
      <c r="X29" s="114"/>
      <c r="AC29" s="113"/>
      <c r="AD29" s="113"/>
      <c r="AE29" s="114"/>
      <c r="AG29" s="113"/>
      <c r="AH29" s="113"/>
    </row>
    <row r="30" spans="1:34" s="71" customFormat="1" ht="42.8" customHeight="1" thickBot="1" x14ac:dyDescent="0.3">
      <c r="A30" s="168"/>
      <c r="B30" s="117" t="s">
        <v>14</v>
      </c>
      <c r="C30" s="118" t="s">
        <v>8</v>
      </c>
      <c r="D30" s="119" t="s">
        <v>58</v>
      </c>
      <c r="E30" s="120" t="s">
        <v>59</v>
      </c>
      <c r="F30" s="121" t="s">
        <v>9</v>
      </c>
      <c r="H30" s="181"/>
      <c r="I30" s="182"/>
      <c r="J30" s="122" t="s">
        <v>14</v>
      </c>
      <c r="K30" s="118" t="s">
        <v>8</v>
      </c>
      <c r="L30" s="123" t="s">
        <v>58</v>
      </c>
      <c r="M30" s="124" t="s">
        <v>59</v>
      </c>
      <c r="N30" s="121" t="s">
        <v>9</v>
      </c>
    </row>
    <row r="31" spans="1:34" s="71" customFormat="1" ht="25.5" customHeight="1" x14ac:dyDescent="0.3">
      <c r="A31" s="125" t="s">
        <v>51</v>
      </c>
      <c r="B31" s="126">
        <f>+AF14</f>
        <v>0</v>
      </c>
      <c r="C31" s="127">
        <f t="shared" ref="C31:C35" si="15">+B31/$B$38</f>
        <v>0</v>
      </c>
      <c r="D31" s="128">
        <f>+AG14</f>
        <v>0</v>
      </c>
      <c r="E31" s="129">
        <f>+AH14</f>
        <v>0</v>
      </c>
      <c r="F31" s="127">
        <f>+D31/$D$38</f>
        <v>0</v>
      </c>
      <c r="H31" s="146" t="s">
        <v>3</v>
      </c>
      <c r="I31" s="147"/>
      <c r="J31" s="130">
        <f>+B21</f>
        <v>21</v>
      </c>
      <c r="K31" s="127">
        <f>+J31/$J$37</f>
        <v>2.3281596452328159E-2</v>
      </c>
      <c r="L31" s="128">
        <f>+D21</f>
        <v>30422.85000000002</v>
      </c>
      <c r="M31" s="131"/>
      <c r="N31" s="127">
        <f>+L31/$L$37</f>
        <v>2.5649567345740143E-2</v>
      </c>
    </row>
    <row r="32" spans="1:34" s="71" customFormat="1" ht="25.5" customHeight="1" x14ac:dyDescent="0.3">
      <c r="A32" s="132" t="s">
        <v>18</v>
      </c>
      <c r="B32" s="126">
        <f t="shared" ref="B32:B37" si="16">+AF15</f>
        <v>0</v>
      </c>
      <c r="C32" s="127">
        <f t="shared" si="15"/>
        <v>0</v>
      </c>
      <c r="D32" s="128">
        <f t="shared" ref="D32:E37" si="17">+AG15</f>
        <v>0</v>
      </c>
      <c r="E32" s="129">
        <f t="shared" si="17"/>
        <v>0</v>
      </c>
      <c r="F32" s="127">
        <f t="shared" ref="F32:F35" si="18">+D32/$D$38</f>
        <v>0</v>
      </c>
      <c r="H32" s="142" t="s">
        <v>1</v>
      </c>
      <c r="I32" s="143"/>
      <c r="J32" s="130">
        <f>+G21</f>
        <v>646</v>
      </c>
      <c r="K32" s="127">
        <f t="shared" ref="K32:K36" si="19">+J32/$J$37</f>
        <v>0.71618625277161863</v>
      </c>
      <c r="L32" s="128">
        <f>+I21</f>
        <v>926723.42000000016</v>
      </c>
      <c r="M32" s="131"/>
      <c r="N32" s="127">
        <f>+L32/$L$37</f>
        <v>0.78132241956833814</v>
      </c>
    </row>
    <row r="33" spans="1:34" ht="24.8" customHeight="1" x14ac:dyDescent="0.3">
      <c r="A33" s="132" t="s">
        <v>19</v>
      </c>
      <c r="B33" s="126">
        <f t="shared" si="16"/>
        <v>0</v>
      </c>
      <c r="C33" s="127">
        <f t="shared" si="15"/>
        <v>0</v>
      </c>
      <c r="D33" s="128">
        <f t="shared" si="17"/>
        <v>0</v>
      </c>
      <c r="E33" s="129">
        <f t="shared" si="17"/>
        <v>0</v>
      </c>
      <c r="F33" s="127">
        <f t="shared" si="18"/>
        <v>0</v>
      </c>
      <c r="G33" s="71"/>
      <c r="H33" s="142" t="s">
        <v>2</v>
      </c>
      <c r="I33" s="143"/>
      <c r="J33" s="130">
        <f>+L21</f>
        <v>74</v>
      </c>
      <c r="K33" s="127">
        <f t="shared" si="19"/>
        <v>8.2039911308203997E-2</v>
      </c>
      <c r="L33" s="128">
        <f>+N21</f>
        <v>64103.689999999988</v>
      </c>
      <c r="M33" s="131"/>
      <c r="N33" s="127">
        <f>+L33/$L$37</f>
        <v>5.4045952754769769E-2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4" ht="37.549999999999997" customHeight="1" x14ac:dyDescent="0.25">
      <c r="A34" s="133" t="s">
        <v>52</v>
      </c>
      <c r="B34" s="126">
        <f t="shared" si="16"/>
        <v>0</v>
      </c>
      <c r="C34" s="127">
        <f t="shared" si="15"/>
        <v>0</v>
      </c>
      <c r="D34" s="128">
        <f t="shared" si="17"/>
        <v>0</v>
      </c>
      <c r="E34" s="129">
        <f t="shared" si="17"/>
        <v>0</v>
      </c>
      <c r="F34" s="127">
        <f t="shared" si="18"/>
        <v>0</v>
      </c>
      <c r="G34" s="71"/>
      <c r="H34" s="142" t="s">
        <v>60</v>
      </c>
      <c r="I34" s="143"/>
      <c r="J34" s="130"/>
      <c r="K34" s="127">
        <f t="shared" si="19"/>
        <v>0</v>
      </c>
      <c r="L34" s="128"/>
      <c r="M34" s="131"/>
      <c r="N34" s="127">
        <f t="shared" ref="N34:N35" si="20">+L34/$L$37</f>
        <v>0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</row>
    <row r="35" spans="1:34" ht="32.950000000000003" customHeight="1" x14ac:dyDescent="0.25">
      <c r="A35" s="134" t="s">
        <v>53</v>
      </c>
      <c r="B35" s="126">
        <f t="shared" si="16"/>
        <v>0</v>
      </c>
      <c r="C35" s="127">
        <f t="shared" si="15"/>
        <v>0</v>
      </c>
      <c r="D35" s="128">
        <f t="shared" si="17"/>
        <v>0</v>
      </c>
      <c r="E35" s="129">
        <f t="shared" si="17"/>
        <v>0</v>
      </c>
      <c r="F35" s="127">
        <f t="shared" si="18"/>
        <v>0</v>
      </c>
      <c r="G35" s="71"/>
      <c r="H35" s="142" t="s">
        <v>4</v>
      </c>
      <c r="I35" s="143"/>
      <c r="J35" s="130"/>
      <c r="K35" s="127">
        <f t="shared" si="19"/>
        <v>0</v>
      </c>
      <c r="L35" s="128"/>
      <c r="M35" s="131"/>
      <c r="N35" s="127">
        <f t="shared" si="20"/>
        <v>0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</row>
    <row r="36" spans="1:34" ht="28.55" customHeight="1" x14ac:dyDescent="0.25">
      <c r="A36" s="125" t="s">
        <v>54</v>
      </c>
      <c r="B36" s="126">
        <v>81</v>
      </c>
      <c r="C36" s="127">
        <f>+B36/$B$38</f>
        <v>8.9800443458980042E-2</v>
      </c>
      <c r="D36" s="128">
        <f t="shared" si="17"/>
        <v>47314.970000000008</v>
      </c>
      <c r="E36" s="129">
        <f t="shared" si="17"/>
        <v>0</v>
      </c>
      <c r="F36" s="127">
        <f>+D36/$D$38</f>
        <v>3.9891348426484494E-2</v>
      </c>
      <c r="G36" s="71"/>
      <c r="H36" s="142" t="s">
        <v>5</v>
      </c>
      <c r="I36" s="143"/>
      <c r="J36" s="130">
        <f>+AA21</f>
        <v>161</v>
      </c>
      <c r="K36" s="127">
        <f t="shared" si="19"/>
        <v>0.17849223946784923</v>
      </c>
      <c r="L36" s="128">
        <f>+AC21</f>
        <v>164846.07</v>
      </c>
      <c r="M36" s="131"/>
      <c r="N36" s="127">
        <f>+L36/$L$37</f>
        <v>0.1389820603311521</v>
      </c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</row>
    <row r="37" spans="1:34" ht="28.55" customHeight="1" thickBot="1" x14ac:dyDescent="0.35">
      <c r="A37" s="56" t="s">
        <v>55</v>
      </c>
      <c r="B37" s="126">
        <f t="shared" si="16"/>
        <v>821</v>
      </c>
      <c r="C37" s="127">
        <f>+B37/$B$38</f>
        <v>0.91019955654101992</v>
      </c>
      <c r="D37" s="128">
        <f t="shared" si="17"/>
        <v>1138781.06</v>
      </c>
      <c r="E37" s="129">
        <f t="shared" si="17"/>
        <v>0</v>
      </c>
      <c r="F37" s="127">
        <f>+D37/$D$38</f>
        <v>0.96010865157351555</v>
      </c>
      <c r="G37" s="71"/>
      <c r="H37" s="144" t="s">
        <v>0</v>
      </c>
      <c r="I37" s="145"/>
      <c r="J37" s="11">
        <f>+SUM(J31:J36)</f>
        <v>902</v>
      </c>
      <c r="K37" s="135"/>
      <c r="L37" s="136">
        <f t="shared" ref="L37:M37" si="21">+SUM(L31:L36)</f>
        <v>1186096.03</v>
      </c>
      <c r="M37" s="137">
        <f t="shared" si="21"/>
        <v>0</v>
      </c>
      <c r="N37" s="138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1:34" ht="33.799999999999997" customHeight="1" thickBot="1" x14ac:dyDescent="0.35">
      <c r="A38" s="10" t="s">
        <v>0</v>
      </c>
      <c r="B38" s="139">
        <f>+SUM(B31:B37)</f>
        <v>902</v>
      </c>
      <c r="C38" s="127"/>
      <c r="D38" s="136">
        <f t="shared" ref="D38:E38" si="22">+SUM(D31:D37)</f>
        <v>1186096.03</v>
      </c>
      <c r="E38" s="140">
        <f t="shared" si="22"/>
        <v>0</v>
      </c>
      <c r="F38" s="127"/>
      <c r="G38" s="71"/>
      <c r="H38" s="4"/>
      <c r="I38" s="141"/>
      <c r="J38" s="71"/>
      <c r="K38" s="71"/>
      <c r="L38" s="71"/>
      <c r="M38" s="71"/>
      <c r="N38" s="4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</row>
    <row r="39" spans="1:34" s="116" customFormat="1" ht="18" customHeight="1" x14ac:dyDescent="0.3">
      <c r="A39" s="114"/>
      <c r="B39" s="114"/>
      <c r="C39" s="114"/>
      <c r="D39" s="114"/>
      <c r="E39" s="114"/>
      <c r="F39" s="114"/>
      <c r="G39" s="115"/>
      <c r="H39" s="115"/>
      <c r="I39" s="113"/>
      <c r="J39" s="113"/>
      <c r="K39" s="113"/>
      <c r="L39" s="114"/>
      <c r="M39" s="110"/>
      <c r="N39" s="111"/>
      <c r="O39" s="111"/>
      <c r="P39" s="113"/>
      <c r="Q39" s="113"/>
      <c r="R39" s="114"/>
      <c r="S39" s="111"/>
      <c r="T39" s="111"/>
      <c r="U39" s="111"/>
      <c r="V39" s="113"/>
      <c r="W39" s="113"/>
      <c r="X39" s="114"/>
      <c r="Y39" s="112"/>
      <c r="Z39" s="112"/>
      <c r="AA39" s="112"/>
      <c r="AB39" s="112"/>
      <c r="AC39" s="113"/>
      <c r="AD39" s="113"/>
      <c r="AE39" s="114"/>
      <c r="AF39" s="112"/>
      <c r="AG39" s="113"/>
      <c r="AH39" s="113"/>
    </row>
    <row r="40" spans="1:34" s="116" customFormat="1" ht="18" customHeight="1" x14ac:dyDescent="0.3">
      <c r="A40" s="71"/>
      <c r="B40" s="4"/>
      <c r="C40" s="71"/>
      <c r="D40" s="71"/>
      <c r="E40" s="71"/>
      <c r="F40" s="71"/>
      <c r="G40" s="71"/>
      <c r="H40" s="4"/>
      <c r="I40" s="71"/>
      <c r="J40" s="71"/>
      <c r="K40" s="71"/>
      <c r="L40" s="71"/>
      <c r="M40" s="71"/>
      <c r="N40" s="4"/>
      <c r="O40" s="71"/>
      <c r="P40" s="71"/>
      <c r="Q40" s="71"/>
      <c r="R40" s="71"/>
      <c r="S40" s="71"/>
      <c r="T40" s="71"/>
      <c r="U40" s="71"/>
      <c r="V40" s="113"/>
      <c r="W40" s="113"/>
      <c r="X40" s="114"/>
      <c r="Y40" s="112"/>
      <c r="Z40" s="112"/>
      <c r="AA40" s="112"/>
      <c r="AB40" s="112"/>
      <c r="AC40" s="113"/>
      <c r="AD40" s="113"/>
      <c r="AE40" s="114"/>
      <c r="AF40" s="112"/>
      <c r="AG40" s="113"/>
      <c r="AH40" s="113"/>
    </row>
    <row r="41" spans="1:34" ht="36" customHeight="1" x14ac:dyDescent="0.3">
      <c r="A41" s="71"/>
      <c r="B41" s="4"/>
      <c r="C41" s="71"/>
      <c r="D41" s="71"/>
      <c r="E41" s="71"/>
      <c r="F41" s="71"/>
      <c r="G41" s="71"/>
      <c r="H41" s="4"/>
      <c r="I41" s="71"/>
      <c r="J41" s="71"/>
      <c r="K41" s="71"/>
      <c r="L41" s="71"/>
      <c r="M41" s="71"/>
      <c r="N41" s="4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</row>
    <row r="42" spans="1:34" s="71" customFormat="1" ht="23.1" customHeight="1" x14ac:dyDescent="0.3">
      <c r="B42" s="4"/>
      <c r="H42" s="4"/>
      <c r="N42" s="4"/>
    </row>
    <row r="43" spans="1:34" s="71" customFormat="1" x14ac:dyDescent="0.25">
      <c r="B43" s="4"/>
      <c r="H43" s="4"/>
      <c r="N43" s="4"/>
    </row>
    <row r="44" spans="1:34" s="71" customFormat="1" x14ac:dyDescent="0.25">
      <c r="B44" s="4"/>
      <c r="H44" s="4"/>
      <c r="N44" s="4"/>
    </row>
    <row r="45" spans="1:34" s="71" customFormat="1" x14ac:dyDescent="0.25">
      <c r="B45" s="4"/>
      <c r="H45" s="4"/>
      <c r="N45" s="4"/>
    </row>
    <row r="46" spans="1:34" s="71" customFormat="1" x14ac:dyDescent="0.25">
      <c r="B46" s="4"/>
      <c r="H46" s="4"/>
      <c r="N46" s="4"/>
    </row>
    <row r="47" spans="1:34" s="71" customFormat="1" x14ac:dyDescent="0.25">
      <c r="B47" s="4"/>
      <c r="H47" s="4"/>
      <c r="N47" s="4"/>
    </row>
    <row r="48" spans="1:34" s="71" customFormat="1" x14ac:dyDescent="0.25">
      <c r="B48" s="4"/>
      <c r="H48" s="4"/>
      <c r="N48" s="4"/>
    </row>
    <row r="49" spans="2:14" s="71" customFormat="1" x14ac:dyDescent="0.25">
      <c r="B49" s="4"/>
      <c r="H49" s="4"/>
      <c r="N49" s="4"/>
    </row>
    <row r="50" spans="2:14" s="71" customFormat="1" x14ac:dyDescent="0.25">
      <c r="B50" s="4"/>
      <c r="H50" s="4"/>
      <c r="N50" s="4"/>
    </row>
    <row r="51" spans="2:14" s="71" customFormat="1" x14ac:dyDescent="0.25">
      <c r="B51" s="4"/>
      <c r="H51" s="4"/>
      <c r="N51" s="4"/>
    </row>
    <row r="52" spans="2:14" s="71" customFormat="1" x14ac:dyDescent="0.25">
      <c r="B52" s="4"/>
      <c r="H52" s="4"/>
      <c r="N52" s="4"/>
    </row>
    <row r="53" spans="2:14" s="71" customFormat="1" x14ac:dyDescent="0.25">
      <c r="B53" s="4"/>
      <c r="H53" s="4"/>
      <c r="N53" s="4"/>
    </row>
    <row r="54" spans="2:14" s="71" customFormat="1" x14ac:dyDescent="0.25">
      <c r="B54" s="4"/>
      <c r="H54" s="4"/>
      <c r="N54" s="4"/>
    </row>
    <row r="55" spans="2:14" s="71" customFormat="1" x14ac:dyDescent="0.25">
      <c r="B55" s="4"/>
      <c r="H55" s="4"/>
      <c r="N55" s="4"/>
    </row>
    <row r="56" spans="2:14" s="71" customFormat="1" x14ac:dyDescent="0.25">
      <c r="B56" s="4"/>
      <c r="H56" s="4"/>
      <c r="N56" s="4"/>
    </row>
    <row r="57" spans="2:14" s="71" customFormat="1" x14ac:dyDescent="0.25">
      <c r="B57" s="4"/>
      <c r="H57" s="4"/>
      <c r="N57" s="4"/>
    </row>
    <row r="58" spans="2:14" s="71" customFormat="1" x14ac:dyDescent="0.25">
      <c r="B58" s="4"/>
      <c r="H58" s="4"/>
      <c r="N58" s="4"/>
    </row>
    <row r="59" spans="2:14" s="71" customFormat="1" x14ac:dyDescent="0.25">
      <c r="B59" s="4"/>
      <c r="H59" s="4"/>
      <c r="N59" s="4"/>
    </row>
    <row r="60" spans="2:14" s="71" customFormat="1" x14ac:dyDescent="0.25">
      <c r="B60" s="4"/>
      <c r="H60" s="4"/>
      <c r="N60" s="4"/>
    </row>
    <row r="61" spans="2:14" s="71" customFormat="1" x14ac:dyDescent="0.25">
      <c r="B61" s="4"/>
      <c r="H61" s="4"/>
      <c r="N61" s="4"/>
    </row>
    <row r="62" spans="2:14" s="71" customFormat="1" x14ac:dyDescent="0.25">
      <c r="B62" s="4"/>
      <c r="H62" s="4"/>
      <c r="N62" s="4"/>
    </row>
    <row r="63" spans="2:14" s="71" customFormat="1" x14ac:dyDescent="0.25">
      <c r="B63" s="4"/>
      <c r="H63" s="4"/>
      <c r="N63" s="4"/>
    </row>
    <row r="64" spans="2:14" s="71" customFormat="1" x14ac:dyDescent="0.25">
      <c r="B64" s="4"/>
      <c r="H64" s="4"/>
      <c r="N64" s="4"/>
    </row>
    <row r="65" spans="2:14" s="71" customFormat="1" x14ac:dyDescent="0.25">
      <c r="B65" s="4"/>
      <c r="H65" s="4"/>
      <c r="N65" s="4"/>
    </row>
    <row r="66" spans="2:14" s="71" customFormat="1" x14ac:dyDescent="0.25">
      <c r="B66" s="4"/>
      <c r="H66" s="4"/>
      <c r="N66" s="4"/>
    </row>
    <row r="67" spans="2:14" s="71" customFormat="1" x14ac:dyDescent="0.25">
      <c r="B67" s="4"/>
      <c r="H67" s="4"/>
      <c r="N67" s="4"/>
    </row>
    <row r="68" spans="2:14" s="71" customFormat="1" x14ac:dyDescent="0.25">
      <c r="B68" s="4"/>
      <c r="H68" s="4"/>
      <c r="N68" s="4"/>
    </row>
    <row r="69" spans="2:14" s="71" customFormat="1" x14ac:dyDescent="0.25">
      <c r="B69" s="4"/>
      <c r="H69" s="4"/>
      <c r="N69" s="4"/>
    </row>
    <row r="70" spans="2:14" s="71" customFormat="1" x14ac:dyDescent="0.25">
      <c r="B70" s="4"/>
      <c r="H70" s="4"/>
      <c r="N70" s="4"/>
    </row>
    <row r="71" spans="2:14" s="71" customFormat="1" x14ac:dyDescent="0.25">
      <c r="B71" s="4"/>
      <c r="H71" s="4"/>
      <c r="N71" s="4"/>
    </row>
    <row r="72" spans="2:14" s="71" customFormat="1" x14ac:dyDescent="0.25">
      <c r="B72" s="4"/>
      <c r="H72" s="4"/>
      <c r="N72" s="4"/>
    </row>
    <row r="73" spans="2:14" s="71" customFormat="1" x14ac:dyDescent="0.25">
      <c r="B73" s="4"/>
      <c r="H73" s="4"/>
      <c r="N73" s="4"/>
    </row>
    <row r="74" spans="2:14" s="71" customFormat="1" x14ac:dyDescent="0.25">
      <c r="B74" s="4"/>
      <c r="H74" s="4"/>
      <c r="N74" s="4"/>
    </row>
    <row r="75" spans="2:14" s="71" customFormat="1" x14ac:dyDescent="0.25">
      <c r="B75" s="4"/>
      <c r="H75" s="4"/>
      <c r="N75" s="4"/>
    </row>
    <row r="76" spans="2:14" s="71" customFormat="1" x14ac:dyDescent="0.25">
      <c r="B76" s="4"/>
      <c r="H76" s="4"/>
      <c r="N76" s="4"/>
    </row>
    <row r="77" spans="2:14" s="71" customFormat="1" x14ac:dyDescent="0.25">
      <c r="B77" s="4"/>
      <c r="H77" s="4"/>
      <c r="N77" s="4"/>
    </row>
    <row r="78" spans="2:14" s="71" customFormat="1" x14ac:dyDescent="0.25">
      <c r="B78" s="4"/>
      <c r="H78" s="4"/>
      <c r="N78" s="4"/>
    </row>
    <row r="79" spans="2:14" s="71" customFormat="1" x14ac:dyDescent="0.25">
      <c r="B79" s="4"/>
      <c r="H79" s="4"/>
      <c r="N79" s="4"/>
    </row>
    <row r="80" spans="2:14" s="71" customFormat="1" x14ac:dyDescent="0.25">
      <c r="B80" s="4"/>
      <c r="H80" s="4"/>
      <c r="N80" s="4"/>
    </row>
    <row r="81" spans="2:14" s="71" customFormat="1" x14ac:dyDescent="0.25">
      <c r="B81" s="4"/>
      <c r="H81" s="4"/>
      <c r="N81" s="4"/>
    </row>
    <row r="82" spans="2:14" s="71" customFormat="1" x14ac:dyDescent="0.25">
      <c r="B82" s="4"/>
      <c r="H82" s="4"/>
      <c r="N82" s="4"/>
    </row>
    <row r="83" spans="2:14" s="71" customFormat="1" x14ac:dyDescent="0.25">
      <c r="B83" s="4"/>
      <c r="H83" s="4"/>
      <c r="N83" s="4"/>
    </row>
    <row r="84" spans="2:14" s="71" customFormat="1" x14ac:dyDescent="0.25">
      <c r="B84" s="4"/>
      <c r="H84" s="4"/>
      <c r="N84" s="4"/>
    </row>
    <row r="85" spans="2:14" s="71" customFormat="1" x14ac:dyDescent="0.25">
      <c r="B85" s="4"/>
      <c r="H85" s="4"/>
      <c r="N85" s="4"/>
    </row>
    <row r="86" spans="2:14" s="71" customFormat="1" x14ac:dyDescent="0.25">
      <c r="B86" s="4"/>
      <c r="H86" s="4"/>
      <c r="N86" s="4"/>
    </row>
    <row r="87" spans="2:14" s="71" customFormat="1" x14ac:dyDescent="0.25">
      <c r="B87" s="4"/>
      <c r="H87" s="4"/>
      <c r="N87" s="4"/>
    </row>
    <row r="88" spans="2:14" s="71" customFormat="1" x14ac:dyDescent="0.25">
      <c r="B88" s="4"/>
      <c r="H88" s="4"/>
      <c r="N88" s="4"/>
    </row>
    <row r="89" spans="2:14" s="71" customFormat="1" x14ac:dyDescent="0.25">
      <c r="B89" s="4"/>
      <c r="H89" s="4"/>
      <c r="N89" s="4"/>
    </row>
    <row r="90" spans="2:14" s="71" customFormat="1" x14ac:dyDescent="0.25">
      <c r="B90" s="4"/>
      <c r="H90" s="4"/>
      <c r="N90" s="4"/>
    </row>
    <row r="91" spans="2:14" s="71" customFormat="1" x14ac:dyDescent="0.25">
      <c r="B91" s="4"/>
      <c r="H91" s="4"/>
      <c r="N91" s="4"/>
    </row>
    <row r="92" spans="2:14" s="71" customFormat="1" x14ac:dyDescent="0.25">
      <c r="B92" s="4"/>
      <c r="H92" s="4"/>
      <c r="N92" s="4"/>
    </row>
    <row r="93" spans="2:14" s="71" customFormat="1" x14ac:dyDescent="0.25">
      <c r="B93" s="4"/>
      <c r="H93" s="4"/>
      <c r="N93" s="4"/>
    </row>
    <row r="94" spans="2:14" s="71" customFormat="1" x14ac:dyDescent="0.25">
      <c r="B94" s="4"/>
      <c r="H94" s="4"/>
      <c r="N94" s="4"/>
    </row>
    <row r="95" spans="2:14" s="71" customFormat="1" x14ac:dyDescent="0.25">
      <c r="B95" s="4"/>
      <c r="H95" s="4"/>
      <c r="N95" s="4"/>
    </row>
    <row r="96" spans="2:14" s="71" customFormat="1" x14ac:dyDescent="0.25">
      <c r="B96" s="4"/>
      <c r="H96" s="4"/>
      <c r="N96" s="4"/>
    </row>
    <row r="97" spans="1:21" s="71" customFormat="1" x14ac:dyDescent="0.25">
      <c r="B97" s="4"/>
      <c r="H97" s="4"/>
      <c r="N97" s="4"/>
    </row>
    <row r="98" spans="1:21" s="71" customFormat="1" x14ac:dyDescent="0.25">
      <c r="B98" s="4"/>
      <c r="H98" s="4"/>
      <c r="N98" s="4"/>
    </row>
    <row r="99" spans="1:21" s="71" customFormat="1" x14ac:dyDescent="0.25">
      <c r="B99" s="4"/>
      <c r="H99" s="4"/>
      <c r="N99" s="4"/>
    </row>
    <row r="100" spans="1:21" s="71" customFormat="1" x14ac:dyDescent="0.25">
      <c r="B100" s="4"/>
      <c r="F100"/>
      <c r="G100"/>
      <c r="H100" s="5"/>
      <c r="I100"/>
      <c r="J100"/>
      <c r="K100"/>
      <c r="L100"/>
      <c r="M100"/>
      <c r="N100" s="5"/>
      <c r="O100"/>
      <c r="P100"/>
      <c r="Q100"/>
      <c r="R100"/>
      <c r="S100"/>
      <c r="T100"/>
      <c r="U100"/>
    </row>
    <row r="101" spans="1:21" s="71" customFormat="1" x14ac:dyDescent="0.25">
      <c r="A101"/>
      <c r="B101" s="5"/>
      <c r="C101"/>
      <c r="D101"/>
      <c r="E101"/>
      <c r="F101"/>
      <c r="G101"/>
      <c r="H101" s="5"/>
      <c r="I101"/>
      <c r="J101"/>
      <c r="K101"/>
      <c r="L101"/>
      <c r="M101"/>
      <c r="N101" s="5"/>
      <c r="O101"/>
      <c r="P101"/>
      <c r="Q101"/>
      <c r="R101"/>
      <c r="S101"/>
      <c r="T101"/>
      <c r="U101"/>
    </row>
    <row r="102" spans="1:21" s="71" customFormat="1" x14ac:dyDescent="0.25">
      <c r="A102"/>
      <c r="B102" s="5"/>
      <c r="C102"/>
      <c r="D102"/>
      <c r="E102"/>
      <c r="F102"/>
      <c r="G102"/>
      <c r="H102" s="5"/>
      <c r="I102"/>
      <c r="J102"/>
      <c r="K102"/>
      <c r="L102"/>
      <c r="M102"/>
      <c r="N102" s="5"/>
      <c r="O102"/>
      <c r="P102"/>
      <c r="Q102"/>
      <c r="R102"/>
      <c r="S102"/>
      <c r="T102"/>
      <c r="U102"/>
    </row>
  </sheetData>
  <mergeCells count="23">
    <mergeCell ref="A9:E9"/>
    <mergeCell ref="B11:AE11"/>
    <mergeCell ref="A12:A13"/>
    <mergeCell ref="B12:F12"/>
    <mergeCell ref="G12:K12"/>
    <mergeCell ref="L12:O12"/>
    <mergeCell ref="Q12:U12"/>
    <mergeCell ref="V12:Z12"/>
    <mergeCell ref="AA12:AE12"/>
    <mergeCell ref="AF12:AH12"/>
    <mergeCell ref="A23:L23"/>
    <mergeCell ref="A24:H24"/>
    <mergeCell ref="A28:A30"/>
    <mergeCell ref="B28:F29"/>
    <mergeCell ref="H28:I30"/>
    <mergeCell ref="J28:N29"/>
    <mergeCell ref="H37:I37"/>
    <mergeCell ref="H31:I31"/>
    <mergeCell ref="H32:I32"/>
    <mergeCell ref="H33:I33"/>
    <mergeCell ref="H34:I34"/>
    <mergeCell ref="H35:I35"/>
    <mergeCell ref="H36:I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showZeros="0" topLeftCell="A19" zoomScale="55" zoomScaleNormal="55" workbookViewId="0">
      <selection activeCell="G21" sqref="G21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61</v>
      </c>
      <c r="B8" s="67" t="s">
        <v>37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49" t="str">
        <f t="shared" ref="C14:C21" si="0">IF(B14,B14/$B$22,"")</f>
        <v/>
      </c>
      <c r="D14" s="31"/>
      <c r="E14" s="32"/>
      <c r="F14" s="50" t="str">
        <f t="shared" ref="F14:F21" si="1">IF(E14,E14/$E$22,"")</f>
        <v/>
      </c>
      <c r="G14" s="28">
        <v>3</v>
      </c>
      <c r="H14" s="49">
        <f t="shared" ref="H14:H21" si="2">IF(G14,G14/$G$22,"")</f>
        <v>4.8939641109298528E-3</v>
      </c>
      <c r="I14" s="31">
        <v>282260</v>
      </c>
      <c r="J14" s="32"/>
      <c r="K14" s="50" t="str">
        <f t="shared" ref="K14:K21" si="3">IF(J14,J14/$J$22,"")</f>
        <v/>
      </c>
      <c r="L14" s="28">
        <v>1</v>
      </c>
      <c r="M14" s="49">
        <f t="shared" ref="M14:M21" si="4">IF(L14,L14/$L$22,"")</f>
        <v>9.0909090909090905E-3</v>
      </c>
      <c r="N14" s="31">
        <v>191500</v>
      </c>
      <c r="O14" s="32"/>
      <c r="P14" s="50" t="str">
        <f t="shared" ref="P14:P21" si="5">IF(O14,O14/$O$22,"")</f>
        <v/>
      </c>
      <c r="Q14" s="28"/>
      <c r="R14" s="49" t="str">
        <f t="shared" ref="R14:R21" si="6">IF(Q14,Q14/$Q$22,"")</f>
        <v/>
      </c>
      <c r="S14" s="31"/>
      <c r="T14" s="32"/>
      <c r="U14" s="50" t="str">
        <f t="shared" ref="U14:U21" si="7">IF(T14,T14/$T$22,"")</f>
        <v/>
      </c>
      <c r="V14" s="28"/>
      <c r="W14" s="49" t="str">
        <f t="shared" ref="W14:W21" si="8">IF(V14,V14/$V$22,"")</f>
        <v/>
      </c>
      <c r="X14" s="31"/>
      <c r="Y14" s="32"/>
      <c r="Z14" s="50" t="str">
        <f t="shared" ref="Z14:Z21" si="9">IF(Y14,Y14/$Y$22,"")</f>
        <v/>
      </c>
      <c r="AA14" s="28"/>
      <c r="AB14" s="49" t="str">
        <f t="shared" ref="AB14:AB21" si="10">IF(AA14,AA14/$AA$22,"")</f>
        <v/>
      </c>
      <c r="AC14" s="31"/>
      <c r="AD14" s="32"/>
      <c r="AE14" s="50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49" t="str">
        <f t="shared" si="0"/>
        <v/>
      </c>
      <c r="D15" s="33"/>
      <c r="E15" s="34"/>
      <c r="F15" s="50" t="str">
        <f t="shared" si="1"/>
        <v/>
      </c>
      <c r="G15" s="29"/>
      <c r="H15" s="49" t="str">
        <f t="shared" si="2"/>
        <v/>
      </c>
      <c r="I15" s="33"/>
      <c r="J15" s="34"/>
      <c r="K15" s="50" t="str">
        <f t="shared" si="3"/>
        <v/>
      </c>
      <c r="L15" s="29"/>
      <c r="M15" s="49" t="str">
        <f t="shared" si="4"/>
        <v/>
      </c>
      <c r="N15" s="33"/>
      <c r="O15" s="34"/>
      <c r="P15" s="50" t="str">
        <f t="shared" si="5"/>
        <v/>
      </c>
      <c r="Q15" s="29"/>
      <c r="R15" s="49" t="str">
        <f t="shared" si="6"/>
        <v/>
      </c>
      <c r="S15" s="33"/>
      <c r="T15" s="34"/>
      <c r="U15" s="50" t="str">
        <f t="shared" si="7"/>
        <v/>
      </c>
      <c r="V15" s="29"/>
      <c r="W15" s="49" t="str">
        <f t="shared" si="8"/>
        <v/>
      </c>
      <c r="X15" s="33"/>
      <c r="Y15" s="34"/>
      <c r="Z15" s="50" t="str">
        <f t="shared" si="9"/>
        <v/>
      </c>
      <c r="AA15" s="29"/>
      <c r="AB15" s="49" t="str">
        <f t="shared" si="10"/>
        <v/>
      </c>
      <c r="AC15" s="33"/>
      <c r="AD15" s="34"/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49" t="str">
        <f t="shared" si="0"/>
        <v/>
      </c>
      <c r="D16" s="33"/>
      <c r="E16" s="34"/>
      <c r="F16" s="50" t="str">
        <f t="shared" si="1"/>
        <v/>
      </c>
      <c r="G16" s="29"/>
      <c r="H16" s="49" t="str">
        <f t="shared" si="2"/>
        <v/>
      </c>
      <c r="I16" s="33"/>
      <c r="J16" s="34"/>
      <c r="K16" s="50" t="str">
        <f t="shared" si="3"/>
        <v/>
      </c>
      <c r="L16" s="29"/>
      <c r="M16" s="49" t="str">
        <f t="shared" si="4"/>
        <v/>
      </c>
      <c r="N16" s="33"/>
      <c r="O16" s="34"/>
      <c r="P16" s="50" t="str">
        <f t="shared" si="5"/>
        <v/>
      </c>
      <c r="Q16" s="29"/>
      <c r="R16" s="49" t="str">
        <f t="shared" si="6"/>
        <v/>
      </c>
      <c r="S16" s="33"/>
      <c r="T16" s="34"/>
      <c r="U16" s="50" t="str">
        <f t="shared" si="7"/>
        <v/>
      </c>
      <c r="V16" s="29"/>
      <c r="W16" s="49" t="str">
        <f t="shared" si="8"/>
        <v/>
      </c>
      <c r="X16" s="33"/>
      <c r="Y16" s="34"/>
      <c r="Z16" s="50" t="str">
        <f t="shared" si="9"/>
        <v/>
      </c>
      <c r="AA16" s="29"/>
      <c r="AB16" s="49" t="str">
        <f t="shared" si="10"/>
        <v/>
      </c>
      <c r="AC16" s="33"/>
      <c r="AD16" s="34"/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49" t="str">
        <f t="shared" si="0"/>
        <v/>
      </c>
      <c r="D17" s="33"/>
      <c r="E17" s="34"/>
      <c r="F17" s="50" t="str">
        <f t="shared" si="1"/>
        <v/>
      </c>
      <c r="G17" s="29"/>
      <c r="H17" s="49" t="str">
        <f t="shared" si="2"/>
        <v/>
      </c>
      <c r="I17" s="33"/>
      <c r="J17" s="34"/>
      <c r="K17" s="50" t="str">
        <f t="shared" si="3"/>
        <v/>
      </c>
      <c r="L17" s="29"/>
      <c r="M17" s="49" t="str">
        <f t="shared" si="4"/>
        <v/>
      </c>
      <c r="N17" s="33"/>
      <c r="O17" s="34"/>
      <c r="P17" s="50" t="str">
        <f t="shared" si="5"/>
        <v/>
      </c>
      <c r="Q17" s="29"/>
      <c r="R17" s="49" t="str">
        <f t="shared" si="6"/>
        <v/>
      </c>
      <c r="S17" s="33"/>
      <c r="T17" s="34"/>
      <c r="U17" s="50" t="str">
        <f t="shared" si="7"/>
        <v/>
      </c>
      <c r="V17" s="29"/>
      <c r="W17" s="49" t="str">
        <f t="shared" si="8"/>
        <v/>
      </c>
      <c r="X17" s="33"/>
      <c r="Y17" s="34"/>
      <c r="Z17" s="50" t="str">
        <f t="shared" si="9"/>
        <v/>
      </c>
      <c r="AA17" s="29"/>
      <c r="AB17" s="49" t="str">
        <f t="shared" si="10"/>
        <v/>
      </c>
      <c r="AC17" s="33"/>
      <c r="AD17" s="34"/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49" t="str">
        <f t="shared" si="0"/>
        <v/>
      </c>
      <c r="D18" s="33"/>
      <c r="E18" s="34"/>
      <c r="F18" s="50" t="str">
        <f t="shared" si="1"/>
        <v/>
      </c>
      <c r="G18" s="30"/>
      <c r="H18" s="49" t="str">
        <f t="shared" si="2"/>
        <v/>
      </c>
      <c r="I18" s="33"/>
      <c r="J18" s="34"/>
      <c r="K18" s="50" t="str">
        <f t="shared" si="3"/>
        <v/>
      </c>
      <c r="L18" s="30"/>
      <c r="M18" s="49" t="str">
        <f t="shared" si="4"/>
        <v/>
      </c>
      <c r="N18" s="33"/>
      <c r="O18" s="34"/>
      <c r="P18" s="50" t="str">
        <f t="shared" si="5"/>
        <v/>
      </c>
      <c r="Q18" s="30"/>
      <c r="R18" s="49" t="str">
        <f t="shared" si="6"/>
        <v/>
      </c>
      <c r="S18" s="33"/>
      <c r="T18" s="34"/>
      <c r="U18" s="50" t="str">
        <f t="shared" si="7"/>
        <v/>
      </c>
      <c r="V18" s="30"/>
      <c r="W18" s="49" t="str">
        <f t="shared" si="8"/>
        <v/>
      </c>
      <c r="X18" s="33"/>
      <c r="Y18" s="34"/>
      <c r="Z18" s="50" t="str">
        <f t="shared" si="9"/>
        <v/>
      </c>
      <c r="AA18" s="30"/>
      <c r="AB18" s="49" t="str">
        <f t="shared" si="10"/>
        <v/>
      </c>
      <c r="AC18" s="33"/>
      <c r="AD18" s="34"/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30"/>
      <c r="C19" s="49" t="str">
        <f t="shared" si="0"/>
        <v/>
      </c>
      <c r="D19" s="33"/>
      <c r="E19" s="34"/>
      <c r="F19" s="50" t="str">
        <f t="shared" si="1"/>
        <v/>
      </c>
      <c r="G19" s="30"/>
      <c r="H19" s="49" t="str">
        <f t="shared" si="2"/>
        <v/>
      </c>
      <c r="I19" s="33"/>
      <c r="J19" s="34"/>
      <c r="K19" s="50" t="str">
        <f t="shared" si="3"/>
        <v/>
      </c>
      <c r="L19" s="30"/>
      <c r="M19" s="49" t="str">
        <f t="shared" si="4"/>
        <v/>
      </c>
      <c r="N19" s="33"/>
      <c r="O19" s="34"/>
      <c r="P19" s="50" t="str">
        <f t="shared" si="5"/>
        <v/>
      </c>
      <c r="Q19" s="30"/>
      <c r="R19" s="49" t="str">
        <f t="shared" si="6"/>
        <v/>
      </c>
      <c r="S19" s="33"/>
      <c r="T19" s="34"/>
      <c r="U19" s="50" t="str">
        <f t="shared" si="7"/>
        <v/>
      </c>
      <c r="V19" s="30"/>
      <c r="W19" s="49" t="str">
        <f t="shared" si="8"/>
        <v/>
      </c>
      <c r="X19" s="33"/>
      <c r="Y19" s="34"/>
      <c r="Z19" s="50" t="str">
        <f t="shared" si="9"/>
        <v/>
      </c>
      <c r="AA19" s="30"/>
      <c r="AB19" s="49" t="str">
        <f t="shared" si="10"/>
        <v/>
      </c>
      <c r="AC19" s="33"/>
      <c r="AD19" s="34"/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49" t="str">
        <f t="shared" si="0"/>
        <v/>
      </c>
      <c r="D20" s="33"/>
      <c r="E20" s="34"/>
      <c r="F20" s="50" t="str">
        <f t="shared" si="1"/>
        <v/>
      </c>
      <c r="G20" s="29">
        <v>73</v>
      </c>
      <c r="H20" s="49">
        <f t="shared" si="2"/>
        <v>0.11908646003262642</v>
      </c>
      <c r="I20" s="33">
        <v>24447.189999999995</v>
      </c>
      <c r="J20" s="34"/>
      <c r="K20" s="50" t="str">
        <f t="shared" si="3"/>
        <v/>
      </c>
      <c r="L20" s="29"/>
      <c r="M20" s="49" t="str">
        <f t="shared" si="4"/>
        <v/>
      </c>
      <c r="N20" s="33"/>
      <c r="O20" s="34"/>
      <c r="P20" s="50" t="str">
        <f t="shared" si="5"/>
        <v/>
      </c>
      <c r="Q20" s="29"/>
      <c r="R20" s="49" t="str">
        <f t="shared" si="6"/>
        <v/>
      </c>
      <c r="S20" s="33"/>
      <c r="T20" s="34"/>
      <c r="U20" s="50" t="str">
        <f t="shared" si="7"/>
        <v/>
      </c>
      <c r="V20" s="29"/>
      <c r="W20" s="49" t="str">
        <f t="shared" si="8"/>
        <v/>
      </c>
      <c r="X20" s="33"/>
      <c r="Y20" s="34"/>
      <c r="Z20" s="50" t="str">
        <f t="shared" si="9"/>
        <v/>
      </c>
      <c r="AA20" s="29"/>
      <c r="AB20" s="49" t="str">
        <f t="shared" si="10"/>
        <v/>
      </c>
      <c r="AC20" s="33"/>
      <c r="AD20" s="34"/>
      <c r="AE20" s="50" t="str">
        <f t="shared" si="11"/>
        <v/>
      </c>
    </row>
    <row r="21" spans="1:31" s="9" customFormat="1" ht="36" customHeight="1" x14ac:dyDescent="0.3">
      <c r="A21" s="56" t="s">
        <v>29</v>
      </c>
      <c r="B21" s="29">
        <v>25</v>
      </c>
      <c r="C21" s="49">
        <f t="shared" si="0"/>
        <v>1</v>
      </c>
      <c r="D21" s="33">
        <v>49904.819999999985</v>
      </c>
      <c r="E21" s="34"/>
      <c r="F21" s="50" t="str">
        <f t="shared" si="1"/>
        <v/>
      </c>
      <c r="G21" s="29">
        <v>537</v>
      </c>
      <c r="H21" s="49">
        <f t="shared" si="2"/>
        <v>0.87601957585644374</v>
      </c>
      <c r="I21" s="33">
        <v>351357.22</v>
      </c>
      <c r="J21" s="34"/>
      <c r="K21" s="50" t="str">
        <f t="shared" si="3"/>
        <v/>
      </c>
      <c r="L21" s="29">
        <v>109</v>
      </c>
      <c r="M21" s="49">
        <f t="shared" si="4"/>
        <v>0.99090909090909096</v>
      </c>
      <c r="N21" s="33">
        <v>60031.579999999973</v>
      </c>
      <c r="O21" s="34"/>
      <c r="P21" s="50" t="str">
        <f t="shared" si="5"/>
        <v/>
      </c>
      <c r="Q21" s="29"/>
      <c r="R21" s="49" t="str">
        <f t="shared" si="6"/>
        <v/>
      </c>
      <c r="S21" s="33"/>
      <c r="T21" s="34"/>
      <c r="U21" s="50" t="str">
        <f t="shared" si="7"/>
        <v/>
      </c>
      <c r="V21" s="29"/>
      <c r="W21" s="49" t="str">
        <f t="shared" si="8"/>
        <v/>
      </c>
      <c r="X21" s="33"/>
      <c r="Y21" s="34"/>
      <c r="Z21" s="50" t="str">
        <f t="shared" si="9"/>
        <v/>
      </c>
      <c r="AA21" s="29">
        <v>133</v>
      </c>
      <c r="AB21" s="49">
        <f t="shared" si="10"/>
        <v>1</v>
      </c>
      <c r="AC21" s="33">
        <v>92005.310000000012</v>
      </c>
      <c r="AD21" s="34"/>
      <c r="AE21" s="50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25</v>
      </c>
      <c r="C22" s="25">
        <f t="shared" si="12"/>
        <v>1</v>
      </c>
      <c r="D22" s="35">
        <f t="shared" si="12"/>
        <v>49904.819999999985</v>
      </c>
      <c r="E22" s="35">
        <f t="shared" si="12"/>
        <v>0</v>
      </c>
      <c r="F22" s="26">
        <f t="shared" si="12"/>
        <v>0</v>
      </c>
      <c r="G22" s="24">
        <f t="shared" si="12"/>
        <v>613</v>
      </c>
      <c r="H22" s="25">
        <f t="shared" si="12"/>
        <v>1</v>
      </c>
      <c r="I22" s="35">
        <f t="shared" si="12"/>
        <v>658064.40999999992</v>
      </c>
      <c r="J22" s="35">
        <f t="shared" si="12"/>
        <v>0</v>
      </c>
      <c r="K22" s="26">
        <f t="shared" si="12"/>
        <v>0</v>
      </c>
      <c r="L22" s="24">
        <f t="shared" si="12"/>
        <v>110</v>
      </c>
      <c r="M22" s="25">
        <f t="shared" si="12"/>
        <v>1</v>
      </c>
      <c r="N22" s="35">
        <f t="shared" si="12"/>
        <v>251531.57999999996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133</v>
      </c>
      <c r="AB22" s="25">
        <f t="shared" si="12"/>
        <v>1</v>
      </c>
      <c r="AC22" s="35">
        <f t="shared" si="12"/>
        <v>92005.310000000012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ht="14.45" x14ac:dyDescent="0.3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3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5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4</v>
      </c>
      <c r="C31" s="37">
        <f t="shared" ref="C31:C38" si="14">IF(B31,B31/$B$39,"")</f>
        <v>4.5402951191827468E-3</v>
      </c>
      <c r="D31" s="43">
        <f t="shared" ref="D31:E36" si="15">D14+I14+N14+S14+X14+AC14</f>
        <v>473760</v>
      </c>
      <c r="E31" s="44">
        <f t="shared" si="15"/>
        <v>0</v>
      </c>
      <c r="F31" s="50" t="str">
        <f t="shared" ref="F31:F38" si="16">IF(E31,E31/$E$39,"")</f>
        <v/>
      </c>
      <c r="J31" s="146" t="s">
        <v>3</v>
      </c>
      <c r="K31" s="147"/>
      <c r="L31" s="17">
        <f>B22</f>
        <v>25</v>
      </c>
      <c r="M31" s="37">
        <f>IF(L31,L31/$L$37,"")</f>
        <v>2.8376844494892167E-2</v>
      </c>
      <c r="N31" s="40">
        <f>D22</f>
        <v>49904.819999999985</v>
      </c>
      <c r="O31" s="40">
        <f>E22</f>
        <v>0</v>
      </c>
      <c r="P31" s="53" t="str">
        <f>IF(O31,O31/$O$37,"")</f>
        <v/>
      </c>
    </row>
    <row r="32" spans="1:31" s="2" customFormat="1" ht="30.1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613</v>
      </c>
      <c r="M32" s="37">
        <f t="shared" ref="M32:M36" si="17">IF(L32,L32/$L$37,"")</f>
        <v>0.69580022701475597</v>
      </c>
      <c r="N32" s="41">
        <f>I22</f>
        <v>658064.40999999992</v>
      </c>
      <c r="O32" s="41">
        <f>J22</f>
        <v>0</v>
      </c>
      <c r="P32" s="53" t="str">
        <f t="shared" ref="P32:P36" si="18">IF(O32,O32/$O$37,"")</f>
        <v/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110</v>
      </c>
      <c r="M33" s="37">
        <f t="shared" si="17"/>
        <v>0.12485811577752554</v>
      </c>
      <c r="N33" s="41">
        <f>N22</f>
        <v>251531.57999999996</v>
      </c>
      <c r="O33" s="41">
        <f>O22</f>
        <v>0</v>
      </c>
      <c r="P33" s="53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133</v>
      </c>
      <c r="M36" s="37">
        <f t="shared" si="17"/>
        <v>0.15096481271282633</v>
      </c>
      <c r="N36" s="41">
        <f>AC22</f>
        <v>92005.310000000012</v>
      </c>
      <c r="O36" s="41">
        <f>AD22</f>
        <v>0</v>
      </c>
      <c r="P36" s="53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5">
      <c r="A37" s="15" t="s">
        <v>28</v>
      </c>
      <c r="B37" s="45">
        <f t="shared" si="13"/>
        <v>73</v>
      </c>
      <c r="C37" s="37">
        <f t="shared" si="14"/>
        <v>8.2860385925085128E-2</v>
      </c>
      <c r="D37" s="46">
        <f>D20+I20+N20+S20+X20+AC20</f>
        <v>24447.189999999995</v>
      </c>
      <c r="E37" s="47">
        <f>E20+J20+O20+T20+Y20+AD20</f>
        <v>0</v>
      </c>
      <c r="F37" s="50" t="str">
        <f t="shared" si="16"/>
        <v/>
      </c>
      <c r="G37" s="2"/>
      <c r="J37" s="144" t="s">
        <v>0</v>
      </c>
      <c r="K37" s="145"/>
      <c r="L37" s="11">
        <f>SUM(L31:L36)</f>
        <v>881</v>
      </c>
      <c r="M37" s="25">
        <f t="shared" ref="M37:P37" si="19">SUM(M31:M36)</f>
        <v>1</v>
      </c>
      <c r="N37" s="38">
        <f t="shared" si="19"/>
        <v>1051506.1199999999</v>
      </c>
      <c r="O37" s="39">
        <f t="shared" si="19"/>
        <v>0</v>
      </c>
      <c r="P37" s="54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">
      <c r="A38" s="56" t="s">
        <v>29</v>
      </c>
      <c r="B38" s="45">
        <f t="shared" si="13"/>
        <v>804</v>
      </c>
      <c r="C38" s="37">
        <f t="shared" si="14"/>
        <v>0.9125993189557321</v>
      </c>
      <c r="D38" s="46">
        <f>D21+I21+N21+S21+X21+AC21</f>
        <v>553298.92999999993</v>
      </c>
      <c r="E38" s="47">
        <f>E21+J21+O21+T21+Y21+AD21</f>
        <v>0</v>
      </c>
      <c r="F38" s="50" t="str">
        <f t="shared" si="16"/>
        <v/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5">
      <c r="A39" s="10" t="s">
        <v>0</v>
      </c>
      <c r="B39" s="24">
        <f>SUM(B31:B38)</f>
        <v>881</v>
      </c>
      <c r="C39" s="25">
        <f>SUM(C31:C38)</f>
        <v>1</v>
      </c>
      <c r="D39" s="35">
        <f>SUM(D31:D38)</f>
        <v>1051506.1199999999</v>
      </c>
      <c r="E39" s="35">
        <f>SUM(E31:E38)</f>
        <v>0</v>
      </c>
      <c r="F39" s="26">
        <f>SUM(F31:F38)</f>
        <v>0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3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ht="14.45" x14ac:dyDescent="0.3">
      <c r="B43" s="4"/>
      <c r="H43" s="4"/>
      <c r="N43" s="4"/>
    </row>
    <row r="44" spans="1:33" s="2" customFormat="1" ht="14.45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ht="14.45" x14ac:dyDescent="0.3">
      <c r="B50" s="4"/>
      <c r="H50" s="4"/>
      <c r="N50" s="4"/>
    </row>
    <row r="51" spans="2:14" s="2" customFormat="1" ht="14.45" x14ac:dyDescent="0.3">
      <c r="B51" s="4"/>
      <c r="H51" s="4"/>
      <c r="N51" s="4"/>
    </row>
    <row r="52" spans="2:14" s="2" customFormat="1" ht="14.45" x14ac:dyDescent="0.3">
      <c r="B52" s="4"/>
      <c r="H52" s="4"/>
      <c r="N52" s="4"/>
    </row>
    <row r="53" spans="2:14" s="2" customFormat="1" ht="14.45" x14ac:dyDescent="0.3">
      <c r="B53" s="4"/>
      <c r="H53" s="4"/>
      <c r="N53" s="4"/>
    </row>
    <row r="54" spans="2:14" s="2" customFormat="1" ht="14.45" x14ac:dyDescent="0.3">
      <c r="B54" s="4"/>
      <c r="H54" s="4"/>
      <c r="N54" s="4"/>
    </row>
    <row r="55" spans="2:14" s="2" customFormat="1" ht="14.45" x14ac:dyDescent="0.3">
      <c r="B55" s="4"/>
      <c r="H55" s="4"/>
      <c r="N55" s="4"/>
    </row>
    <row r="56" spans="2:14" s="2" customFormat="1" ht="14.45" x14ac:dyDescent="0.3">
      <c r="B56" s="4"/>
      <c r="H56" s="4"/>
      <c r="N56" s="4"/>
    </row>
    <row r="57" spans="2:14" s="2" customFormat="1" ht="14.45" x14ac:dyDescent="0.3">
      <c r="B57" s="4"/>
      <c r="H57" s="4"/>
      <c r="N57" s="4"/>
    </row>
    <row r="58" spans="2:14" s="2" customFormat="1" ht="14.45" x14ac:dyDescent="0.3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showZeros="0" topLeftCell="A25" zoomScale="70" zoomScaleNormal="70" workbookViewId="0">
      <selection activeCell="G21" sqref="G21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3">
      <c r="A8" s="7" t="s">
        <v>43</v>
      </c>
      <c r="B8" s="67" t="s">
        <v>38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25">
      <c r="A9" s="7" t="s">
        <v>11</v>
      </c>
      <c r="B9" s="68" t="s">
        <v>62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49" t="str">
        <f t="shared" ref="C14:C21" si="0">IF(B14,B14/$B$22,"")</f>
        <v/>
      </c>
      <c r="D14" s="31"/>
      <c r="E14" s="32"/>
      <c r="F14" s="50" t="str">
        <f t="shared" ref="F14:F21" si="1">IF(E14,E14/$E$22,"")</f>
        <v/>
      </c>
      <c r="G14" s="28">
        <v>1</v>
      </c>
      <c r="H14" s="49">
        <f t="shared" ref="H14:H21" si="2">IF(G14,G14/$G$22,"")</f>
        <v>3.1446540880503146E-3</v>
      </c>
      <c r="I14" s="31">
        <v>119818.43</v>
      </c>
      <c r="J14" s="32"/>
      <c r="K14" s="50" t="str">
        <f t="shared" ref="K14:K21" si="3">IF(J14,J14/$J$22,"")</f>
        <v/>
      </c>
      <c r="L14" s="28"/>
      <c r="M14" s="49" t="str">
        <f t="shared" ref="M14:M21" si="4">IF(L14,L14/$L$22,"")</f>
        <v/>
      </c>
      <c r="N14" s="31"/>
      <c r="O14" s="32"/>
      <c r="P14" s="50" t="str">
        <f t="shared" ref="P14:P21" si="5">IF(O14,O14/$O$22,"")</f>
        <v/>
      </c>
      <c r="Q14" s="28"/>
      <c r="R14" s="49" t="str">
        <f t="shared" ref="R14:R21" si="6">IF(Q14,Q14/$Q$22,"")</f>
        <v/>
      </c>
      <c r="S14" s="31"/>
      <c r="T14" s="32"/>
      <c r="U14" s="50" t="str">
        <f t="shared" ref="U14:U21" si="7">IF(T14,T14/$T$22,"")</f>
        <v/>
      </c>
      <c r="V14" s="28"/>
      <c r="W14" s="49" t="str">
        <f t="shared" ref="W14:W21" si="8">IF(V14,V14/$V$22,"")</f>
        <v/>
      </c>
      <c r="X14" s="31"/>
      <c r="Y14" s="32"/>
      <c r="Z14" s="50" t="str">
        <f t="shared" ref="Z14:Z21" si="9">IF(Y14,Y14/$Y$22,"")</f>
        <v/>
      </c>
      <c r="AA14" s="28"/>
      <c r="AB14" s="49" t="str">
        <f t="shared" ref="AB14:AB21" si="10">IF(AA14,AA14/$AA$22,"")</f>
        <v/>
      </c>
      <c r="AC14" s="31"/>
      <c r="AD14" s="32"/>
      <c r="AE14" s="50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49" t="str">
        <f t="shared" si="0"/>
        <v/>
      </c>
      <c r="D15" s="33"/>
      <c r="E15" s="34"/>
      <c r="F15" s="50" t="str">
        <f t="shared" si="1"/>
        <v/>
      </c>
      <c r="G15" s="29">
        <v>1</v>
      </c>
      <c r="H15" s="49">
        <f t="shared" si="2"/>
        <v>3.1446540880503146E-3</v>
      </c>
      <c r="I15" s="33">
        <v>52362</v>
      </c>
      <c r="J15" s="34"/>
      <c r="K15" s="50" t="str">
        <f t="shared" si="3"/>
        <v/>
      </c>
      <c r="L15" s="29"/>
      <c r="M15" s="49" t="str">
        <f t="shared" si="4"/>
        <v/>
      </c>
      <c r="N15" s="33"/>
      <c r="O15" s="34"/>
      <c r="P15" s="50" t="str">
        <f t="shared" si="5"/>
        <v/>
      </c>
      <c r="Q15" s="29"/>
      <c r="R15" s="49" t="str">
        <f t="shared" si="6"/>
        <v/>
      </c>
      <c r="S15" s="33"/>
      <c r="T15" s="34"/>
      <c r="U15" s="50" t="str">
        <f t="shared" si="7"/>
        <v/>
      </c>
      <c r="V15" s="29"/>
      <c r="W15" s="49" t="str">
        <f t="shared" si="8"/>
        <v/>
      </c>
      <c r="X15" s="33"/>
      <c r="Y15" s="34"/>
      <c r="Z15" s="50" t="str">
        <f t="shared" si="9"/>
        <v/>
      </c>
      <c r="AA15" s="29"/>
      <c r="AB15" s="49" t="str">
        <f t="shared" si="10"/>
        <v/>
      </c>
      <c r="AC15" s="33"/>
      <c r="AD15" s="34"/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49" t="str">
        <f t="shared" si="0"/>
        <v/>
      </c>
      <c r="D16" s="33"/>
      <c r="E16" s="34"/>
      <c r="F16" s="50" t="str">
        <f t="shared" si="1"/>
        <v/>
      </c>
      <c r="G16" s="29"/>
      <c r="H16" s="49" t="str">
        <f t="shared" si="2"/>
        <v/>
      </c>
      <c r="I16" s="33"/>
      <c r="J16" s="34"/>
      <c r="K16" s="50" t="str">
        <f t="shared" si="3"/>
        <v/>
      </c>
      <c r="L16" s="29"/>
      <c r="M16" s="49" t="str">
        <f t="shared" si="4"/>
        <v/>
      </c>
      <c r="N16" s="33"/>
      <c r="O16" s="34"/>
      <c r="P16" s="50" t="str">
        <f t="shared" si="5"/>
        <v/>
      </c>
      <c r="Q16" s="29"/>
      <c r="R16" s="49" t="str">
        <f t="shared" si="6"/>
        <v/>
      </c>
      <c r="S16" s="33"/>
      <c r="T16" s="34"/>
      <c r="U16" s="50" t="str">
        <f t="shared" si="7"/>
        <v/>
      </c>
      <c r="V16" s="29"/>
      <c r="W16" s="49" t="str">
        <f t="shared" si="8"/>
        <v/>
      </c>
      <c r="X16" s="33"/>
      <c r="Y16" s="34"/>
      <c r="Z16" s="50" t="str">
        <f t="shared" si="9"/>
        <v/>
      </c>
      <c r="AA16" s="29"/>
      <c r="AB16" s="49" t="str">
        <f t="shared" si="10"/>
        <v/>
      </c>
      <c r="AC16" s="33"/>
      <c r="AD16" s="34"/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49" t="str">
        <f t="shared" si="0"/>
        <v/>
      </c>
      <c r="D17" s="33"/>
      <c r="E17" s="34"/>
      <c r="F17" s="50" t="str">
        <f t="shared" si="1"/>
        <v/>
      </c>
      <c r="G17" s="29"/>
      <c r="H17" s="49" t="str">
        <f t="shared" si="2"/>
        <v/>
      </c>
      <c r="I17" s="33"/>
      <c r="J17" s="34"/>
      <c r="K17" s="50" t="str">
        <f t="shared" si="3"/>
        <v/>
      </c>
      <c r="L17" s="29"/>
      <c r="M17" s="49" t="str">
        <f t="shared" si="4"/>
        <v/>
      </c>
      <c r="N17" s="33"/>
      <c r="O17" s="34"/>
      <c r="P17" s="50" t="str">
        <f t="shared" si="5"/>
        <v/>
      </c>
      <c r="Q17" s="29"/>
      <c r="R17" s="49" t="str">
        <f t="shared" si="6"/>
        <v/>
      </c>
      <c r="S17" s="33"/>
      <c r="T17" s="34"/>
      <c r="U17" s="50" t="str">
        <f t="shared" si="7"/>
        <v/>
      </c>
      <c r="V17" s="29"/>
      <c r="W17" s="49" t="str">
        <f t="shared" si="8"/>
        <v/>
      </c>
      <c r="X17" s="33"/>
      <c r="Y17" s="34"/>
      <c r="Z17" s="50" t="str">
        <f t="shared" si="9"/>
        <v/>
      </c>
      <c r="AA17" s="29"/>
      <c r="AB17" s="49" t="str">
        <f t="shared" si="10"/>
        <v/>
      </c>
      <c r="AC17" s="33"/>
      <c r="AD17" s="34"/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49" t="str">
        <f t="shared" si="0"/>
        <v/>
      </c>
      <c r="D18" s="33"/>
      <c r="E18" s="34"/>
      <c r="F18" s="50" t="str">
        <f t="shared" si="1"/>
        <v/>
      </c>
      <c r="G18" s="30"/>
      <c r="H18" s="49" t="str">
        <f t="shared" si="2"/>
        <v/>
      </c>
      <c r="I18" s="33"/>
      <c r="J18" s="34"/>
      <c r="K18" s="50" t="str">
        <f t="shared" si="3"/>
        <v/>
      </c>
      <c r="L18" s="30"/>
      <c r="M18" s="49" t="str">
        <f t="shared" si="4"/>
        <v/>
      </c>
      <c r="N18" s="33"/>
      <c r="O18" s="34"/>
      <c r="P18" s="50" t="str">
        <f t="shared" si="5"/>
        <v/>
      </c>
      <c r="Q18" s="30"/>
      <c r="R18" s="49" t="str">
        <f t="shared" si="6"/>
        <v/>
      </c>
      <c r="S18" s="33"/>
      <c r="T18" s="34"/>
      <c r="U18" s="50" t="str">
        <f t="shared" si="7"/>
        <v/>
      </c>
      <c r="V18" s="30"/>
      <c r="W18" s="49" t="str">
        <f t="shared" si="8"/>
        <v/>
      </c>
      <c r="X18" s="33"/>
      <c r="Y18" s="34"/>
      <c r="Z18" s="50" t="str">
        <f t="shared" si="9"/>
        <v/>
      </c>
      <c r="AA18" s="30"/>
      <c r="AB18" s="49" t="str">
        <f t="shared" si="10"/>
        <v/>
      </c>
      <c r="AC18" s="33"/>
      <c r="AD18" s="34"/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30"/>
      <c r="C19" s="49" t="str">
        <f t="shared" si="0"/>
        <v/>
      </c>
      <c r="D19" s="33"/>
      <c r="E19" s="34"/>
      <c r="F19" s="50" t="str">
        <f t="shared" si="1"/>
        <v/>
      </c>
      <c r="G19" s="30"/>
      <c r="H19" s="49" t="str">
        <f t="shared" si="2"/>
        <v/>
      </c>
      <c r="I19" s="33"/>
      <c r="J19" s="34"/>
      <c r="K19" s="50" t="str">
        <f t="shared" si="3"/>
        <v/>
      </c>
      <c r="L19" s="30"/>
      <c r="M19" s="49" t="str">
        <f t="shared" si="4"/>
        <v/>
      </c>
      <c r="N19" s="33"/>
      <c r="O19" s="34"/>
      <c r="P19" s="50" t="str">
        <f t="shared" si="5"/>
        <v/>
      </c>
      <c r="Q19" s="30"/>
      <c r="R19" s="49" t="str">
        <f t="shared" si="6"/>
        <v/>
      </c>
      <c r="S19" s="33"/>
      <c r="T19" s="34"/>
      <c r="U19" s="50" t="str">
        <f t="shared" si="7"/>
        <v/>
      </c>
      <c r="V19" s="30"/>
      <c r="W19" s="49" t="str">
        <f t="shared" si="8"/>
        <v/>
      </c>
      <c r="X19" s="33"/>
      <c r="Y19" s="34"/>
      <c r="Z19" s="50" t="str">
        <f t="shared" si="9"/>
        <v/>
      </c>
      <c r="AA19" s="30"/>
      <c r="AB19" s="49" t="str">
        <f t="shared" si="10"/>
        <v/>
      </c>
      <c r="AC19" s="33"/>
      <c r="AD19" s="34"/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49" t="str">
        <f t="shared" si="0"/>
        <v/>
      </c>
      <c r="D20" s="33"/>
      <c r="E20" s="34"/>
      <c r="F20" s="50" t="str">
        <f t="shared" si="1"/>
        <v/>
      </c>
      <c r="G20" s="29">
        <v>57</v>
      </c>
      <c r="H20" s="49">
        <f t="shared" si="2"/>
        <v>0.17924528301886791</v>
      </c>
      <c r="I20" s="33">
        <v>33138.660000000003</v>
      </c>
      <c r="J20" s="34"/>
      <c r="K20" s="50" t="str">
        <f t="shared" si="3"/>
        <v/>
      </c>
      <c r="L20" s="29"/>
      <c r="M20" s="49" t="str">
        <f t="shared" si="4"/>
        <v/>
      </c>
      <c r="N20" s="33"/>
      <c r="O20" s="34"/>
      <c r="P20" s="50" t="str">
        <f t="shared" si="5"/>
        <v/>
      </c>
      <c r="Q20" s="29"/>
      <c r="R20" s="49" t="str">
        <f t="shared" si="6"/>
        <v/>
      </c>
      <c r="S20" s="33"/>
      <c r="T20" s="34"/>
      <c r="U20" s="50" t="str">
        <f t="shared" si="7"/>
        <v/>
      </c>
      <c r="V20" s="29"/>
      <c r="W20" s="49" t="str">
        <f t="shared" si="8"/>
        <v/>
      </c>
      <c r="X20" s="33"/>
      <c r="Y20" s="34"/>
      <c r="Z20" s="50" t="str">
        <f t="shared" si="9"/>
        <v/>
      </c>
      <c r="AA20" s="29"/>
      <c r="AB20" s="49" t="str">
        <f t="shared" si="10"/>
        <v/>
      </c>
      <c r="AC20" s="33"/>
      <c r="AD20" s="34"/>
      <c r="AE20" s="50" t="str">
        <f t="shared" si="11"/>
        <v/>
      </c>
    </row>
    <row r="21" spans="1:31" s="9" customFormat="1" ht="36" customHeight="1" x14ac:dyDescent="0.3">
      <c r="A21" s="56" t="s">
        <v>29</v>
      </c>
      <c r="B21" s="29">
        <v>3</v>
      </c>
      <c r="C21" s="49">
        <f t="shared" si="0"/>
        <v>1</v>
      </c>
      <c r="D21" s="33">
        <v>34132.89</v>
      </c>
      <c r="E21" s="34"/>
      <c r="F21" s="50" t="str">
        <f t="shared" si="1"/>
        <v/>
      </c>
      <c r="G21" s="29">
        <v>259</v>
      </c>
      <c r="H21" s="49">
        <f t="shared" si="2"/>
        <v>0.81446540880503149</v>
      </c>
      <c r="I21" s="33">
        <v>208031.68999999997</v>
      </c>
      <c r="J21" s="34"/>
      <c r="K21" s="50" t="str">
        <f t="shared" si="3"/>
        <v/>
      </c>
      <c r="L21" s="29">
        <v>51</v>
      </c>
      <c r="M21" s="49">
        <f t="shared" si="4"/>
        <v>1</v>
      </c>
      <c r="N21" s="33">
        <v>26093.089999999993</v>
      </c>
      <c r="O21" s="34"/>
      <c r="P21" s="50" t="str">
        <f t="shared" si="5"/>
        <v/>
      </c>
      <c r="Q21" s="29"/>
      <c r="R21" s="49" t="str">
        <f t="shared" si="6"/>
        <v/>
      </c>
      <c r="S21" s="33"/>
      <c r="T21" s="34"/>
      <c r="U21" s="50" t="str">
        <f t="shared" si="7"/>
        <v/>
      </c>
      <c r="V21" s="29"/>
      <c r="W21" s="49" t="str">
        <f t="shared" si="8"/>
        <v/>
      </c>
      <c r="X21" s="33"/>
      <c r="Y21" s="34"/>
      <c r="Z21" s="50" t="str">
        <f t="shared" si="9"/>
        <v/>
      </c>
      <c r="AA21" s="29">
        <v>90</v>
      </c>
      <c r="AB21" s="49">
        <f t="shared" si="10"/>
        <v>1</v>
      </c>
      <c r="AC21" s="33">
        <v>81504.949999999983</v>
      </c>
      <c r="AD21" s="34"/>
      <c r="AE21" s="50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3</v>
      </c>
      <c r="C22" s="25">
        <f t="shared" si="12"/>
        <v>1</v>
      </c>
      <c r="D22" s="35">
        <f t="shared" si="12"/>
        <v>34132.89</v>
      </c>
      <c r="E22" s="35">
        <f t="shared" si="12"/>
        <v>0</v>
      </c>
      <c r="F22" s="26">
        <f t="shared" si="12"/>
        <v>0</v>
      </c>
      <c r="G22" s="24">
        <f t="shared" si="12"/>
        <v>318</v>
      </c>
      <c r="H22" s="25">
        <f t="shared" si="12"/>
        <v>1</v>
      </c>
      <c r="I22" s="35">
        <f t="shared" si="12"/>
        <v>413350.77999999997</v>
      </c>
      <c r="J22" s="35">
        <f t="shared" si="12"/>
        <v>0</v>
      </c>
      <c r="K22" s="26">
        <f t="shared" si="12"/>
        <v>0</v>
      </c>
      <c r="L22" s="24">
        <f t="shared" si="12"/>
        <v>51</v>
      </c>
      <c r="M22" s="25">
        <f t="shared" si="12"/>
        <v>1</v>
      </c>
      <c r="N22" s="35">
        <f t="shared" si="12"/>
        <v>26093.089999999993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90</v>
      </c>
      <c r="AB22" s="25">
        <f t="shared" si="12"/>
        <v>1</v>
      </c>
      <c r="AC22" s="35">
        <f t="shared" si="12"/>
        <v>81504.949999999983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ht="14.45" x14ac:dyDescent="0.3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3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5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1</v>
      </c>
      <c r="C31" s="37">
        <f t="shared" ref="C31:C38" si="14">IF(B31,B31/$B$39,"")</f>
        <v>2.1645021645021645E-3</v>
      </c>
      <c r="D31" s="43">
        <f t="shared" ref="D31:E36" si="15">D14+I14+N14+S14+X14+AC14</f>
        <v>119818.43</v>
      </c>
      <c r="E31" s="44">
        <f t="shared" si="15"/>
        <v>0</v>
      </c>
      <c r="F31" s="50" t="str">
        <f t="shared" ref="F31:F38" si="16">IF(E31,E31/$E$39,"")</f>
        <v/>
      </c>
      <c r="J31" s="146" t="s">
        <v>3</v>
      </c>
      <c r="K31" s="147"/>
      <c r="L31" s="17">
        <f>B22</f>
        <v>3</v>
      </c>
      <c r="M31" s="37">
        <f>IF(L31,L31/$L$37,"")</f>
        <v>6.4935064935064939E-3</v>
      </c>
      <c r="N31" s="40">
        <f>D22</f>
        <v>34132.89</v>
      </c>
      <c r="O31" s="40">
        <f>E22</f>
        <v>0</v>
      </c>
      <c r="P31" s="53" t="str">
        <f>IF(O31,O31/$O$37,"")</f>
        <v/>
      </c>
    </row>
    <row r="32" spans="1:31" s="2" customFormat="1" ht="30.1" customHeight="1" x14ac:dyDescent="0.3">
      <c r="A32" s="14" t="s">
        <v>18</v>
      </c>
      <c r="B32" s="45">
        <f t="shared" si="13"/>
        <v>1</v>
      </c>
      <c r="C32" s="37">
        <f t="shared" si="14"/>
        <v>2.1645021645021645E-3</v>
      </c>
      <c r="D32" s="46">
        <f t="shared" si="15"/>
        <v>52362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318</v>
      </c>
      <c r="M32" s="37">
        <f t="shared" ref="M32:M36" si="17">IF(L32,L32/$L$37,"")</f>
        <v>0.68831168831168832</v>
      </c>
      <c r="N32" s="41">
        <f>I22</f>
        <v>413350.77999999997</v>
      </c>
      <c r="O32" s="41">
        <f>J22</f>
        <v>0</v>
      </c>
      <c r="P32" s="53" t="str">
        <f t="shared" ref="P32:P36" si="18">IF(O32,O32/$O$37,"")</f>
        <v/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51</v>
      </c>
      <c r="M33" s="37">
        <f t="shared" si="17"/>
        <v>0.11038961038961038</v>
      </c>
      <c r="N33" s="41">
        <f>N22</f>
        <v>26093.089999999993</v>
      </c>
      <c r="O33" s="41">
        <f>O22</f>
        <v>0</v>
      </c>
      <c r="P33" s="53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90</v>
      </c>
      <c r="M36" s="37">
        <f t="shared" si="17"/>
        <v>0.19480519480519481</v>
      </c>
      <c r="N36" s="41">
        <f>AC22</f>
        <v>81504.949999999983</v>
      </c>
      <c r="O36" s="41">
        <f>AD22</f>
        <v>0</v>
      </c>
      <c r="P36" s="53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5">
      <c r="A37" s="15" t="s">
        <v>28</v>
      </c>
      <c r="B37" s="45">
        <f t="shared" si="13"/>
        <v>57</v>
      </c>
      <c r="C37" s="37">
        <f t="shared" si="14"/>
        <v>0.12337662337662338</v>
      </c>
      <c r="D37" s="46">
        <f>D20+I20+N20+S20+X20+AC20</f>
        <v>33138.660000000003</v>
      </c>
      <c r="E37" s="47">
        <f>E20+J20+O20+T20+Y20+AD20</f>
        <v>0</v>
      </c>
      <c r="F37" s="50" t="str">
        <f t="shared" si="16"/>
        <v/>
      </c>
      <c r="G37" s="2"/>
      <c r="J37" s="144" t="s">
        <v>0</v>
      </c>
      <c r="K37" s="145"/>
      <c r="L37" s="11">
        <f>SUM(L31:L36)</f>
        <v>462</v>
      </c>
      <c r="M37" s="25">
        <f t="shared" ref="M37:P37" si="19">SUM(M31:M36)</f>
        <v>1</v>
      </c>
      <c r="N37" s="38">
        <f t="shared" si="19"/>
        <v>555081.71</v>
      </c>
      <c r="O37" s="39">
        <f t="shared" si="19"/>
        <v>0</v>
      </c>
      <c r="P37" s="54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">
      <c r="A38" s="56" t="s">
        <v>29</v>
      </c>
      <c r="B38" s="45">
        <f t="shared" si="13"/>
        <v>403</v>
      </c>
      <c r="C38" s="37">
        <f t="shared" si="14"/>
        <v>0.87229437229437234</v>
      </c>
      <c r="D38" s="46">
        <f>D21+I21+N21+S21+X21+AC21</f>
        <v>349762.61999999988</v>
      </c>
      <c r="E38" s="47">
        <f>E21+J21+O21+T21+Y21+AD21</f>
        <v>0</v>
      </c>
      <c r="F38" s="50" t="str">
        <f t="shared" si="16"/>
        <v/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5">
      <c r="A39" s="10" t="s">
        <v>0</v>
      </c>
      <c r="B39" s="24">
        <f>SUM(B31:B38)</f>
        <v>462</v>
      </c>
      <c r="C39" s="25">
        <f>SUM(C31:C38)</f>
        <v>1</v>
      </c>
      <c r="D39" s="35">
        <f>SUM(D31:D38)</f>
        <v>555081.70999999985</v>
      </c>
      <c r="E39" s="35">
        <f>SUM(E31:E38)</f>
        <v>0</v>
      </c>
      <c r="F39" s="26">
        <f>SUM(F31:F38)</f>
        <v>0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3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ht="14.45" x14ac:dyDescent="0.3">
      <c r="B43" s="4"/>
      <c r="H43" s="4"/>
      <c r="N43" s="4"/>
    </row>
    <row r="44" spans="1:33" s="2" customFormat="1" ht="14.45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ht="14.45" x14ac:dyDescent="0.3">
      <c r="B50" s="4"/>
      <c r="H50" s="4"/>
      <c r="N50" s="4"/>
    </row>
    <row r="51" spans="2:14" s="2" customFormat="1" ht="14.45" x14ac:dyDescent="0.3">
      <c r="B51" s="4"/>
      <c r="H51" s="4"/>
      <c r="N51" s="4"/>
    </row>
    <row r="52" spans="2:14" s="2" customFormat="1" ht="14.45" x14ac:dyDescent="0.3">
      <c r="B52" s="4"/>
      <c r="H52" s="4"/>
      <c r="N52" s="4"/>
    </row>
    <row r="53" spans="2:14" s="2" customFormat="1" ht="14.45" x14ac:dyDescent="0.3">
      <c r="B53" s="4"/>
      <c r="H53" s="4"/>
      <c r="N53" s="4"/>
    </row>
    <row r="54" spans="2:14" s="2" customFormat="1" ht="14.45" x14ac:dyDescent="0.3">
      <c r="B54" s="4"/>
      <c r="H54" s="4"/>
      <c r="N54" s="4"/>
    </row>
    <row r="55" spans="2:14" s="2" customFormat="1" ht="14.45" x14ac:dyDescent="0.3">
      <c r="B55" s="4"/>
      <c r="H55" s="4"/>
      <c r="N55" s="4"/>
    </row>
    <row r="56" spans="2:14" s="2" customFormat="1" ht="14.45" x14ac:dyDescent="0.3">
      <c r="B56" s="4"/>
      <c r="H56" s="4"/>
      <c r="N56" s="4"/>
    </row>
    <row r="57" spans="2:14" s="2" customFormat="1" ht="14.45" x14ac:dyDescent="0.3">
      <c r="B57" s="4"/>
      <c r="H57" s="4"/>
      <c r="N57" s="4"/>
    </row>
    <row r="58" spans="2:14" s="2" customFormat="1" ht="14.45" x14ac:dyDescent="0.3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showZeros="0" tabSelected="1" zoomScale="70" zoomScaleNormal="7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1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.87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3">
      <c r="A8" s="7" t="s">
        <v>46</v>
      </c>
      <c r="B8" s="67" t="s">
        <v>39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58"/>
      <c r="D9" s="58"/>
      <c r="E9" s="58"/>
      <c r="F9" s="58"/>
      <c r="G9" s="52"/>
      <c r="H9" s="52"/>
      <c r="I9" s="52"/>
      <c r="J9" s="52"/>
      <c r="K9" s="52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48" t="s">
        <v>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1" ht="30.1" customHeight="1" thickBot="1" x14ac:dyDescent="0.3">
      <c r="A12" s="183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84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>
        <v>1</v>
      </c>
      <c r="C14" s="49">
        <f t="shared" ref="C14:C21" si="0">IF(B14,B14/$B$22,"")</f>
        <v>4.3478260869565216E-2</v>
      </c>
      <c r="D14" s="31">
        <v>428793.15</v>
      </c>
      <c r="E14" s="32"/>
      <c r="F14" s="50" t="str">
        <f t="shared" ref="F14:F21" si="1">IF(E14,E14/$E$22,"")</f>
        <v/>
      </c>
      <c r="G14" s="28">
        <v>3</v>
      </c>
      <c r="H14" s="49">
        <f t="shared" ref="H14:H21" si="2">IF(G14,G14/$G$22,"")</f>
        <v>3.4843205574912892E-3</v>
      </c>
      <c r="I14" s="31">
        <v>1208770.26</v>
      </c>
      <c r="J14" s="32"/>
      <c r="K14" s="50" t="str">
        <f t="shared" ref="K14:K21" si="3">IF(J14,J14/$J$22,"")</f>
        <v/>
      </c>
      <c r="L14" s="28"/>
      <c r="M14" s="49" t="str">
        <f t="shared" ref="M14:M21" si="4">IF(L14,L14/$L$22,"")</f>
        <v/>
      </c>
      <c r="N14" s="31"/>
      <c r="O14" s="32"/>
      <c r="P14" s="50" t="str">
        <f t="shared" ref="P14:P21" si="5">IF(O14,O14/$O$22,"")</f>
        <v/>
      </c>
      <c r="Q14" s="28"/>
      <c r="R14" s="49" t="str">
        <f t="shared" ref="R14:R21" si="6">IF(Q14,Q14/$Q$22,"")</f>
        <v/>
      </c>
      <c r="S14" s="31"/>
      <c r="T14" s="32"/>
      <c r="U14" s="50" t="str">
        <f t="shared" ref="U14:U21" si="7">IF(T14,T14/$T$22,"")</f>
        <v/>
      </c>
      <c r="V14" s="28"/>
      <c r="W14" s="49" t="str">
        <f t="shared" ref="W14:W21" si="8">IF(V14,V14/$V$22,"")</f>
        <v/>
      </c>
      <c r="X14" s="31"/>
      <c r="Y14" s="32"/>
      <c r="Z14" s="50" t="str">
        <f t="shared" ref="Z14:Z21" si="9">IF(Y14,Y14/$Y$22,"")</f>
        <v/>
      </c>
      <c r="AA14" s="28">
        <v>1</v>
      </c>
      <c r="AB14" s="49">
        <f t="shared" ref="AB14:AB21" si="10">IF(AA14,AA14/$AA$22,"")</f>
        <v>7.2992700729927005E-3</v>
      </c>
      <c r="AC14" s="31">
        <v>160811.64000000001</v>
      </c>
      <c r="AD14" s="32"/>
      <c r="AE14" s="50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49" t="str">
        <f t="shared" si="0"/>
        <v/>
      </c>
      <c r="D15" s="33"/>
      <c r="E15" s="34"/>
      <c r="F15" s="50" t="str">
        <f t="shared" si="1"/>
        <v/>
      </c>
      <c r="G15" s="29">
        <v>1</v>
      </c>
      <c r="H15" s="49">
        <f t="shared" si="2"/>
        <v>1.1614401858304297E-3</v>
      </c>
      <c r="I15" s="33">
        <v>92959</v>
      </c>
      <c r="J15" s="34"/>
      <c r="K15" s="50" t="str">
        <f t="shared" si="3"/>
        <v/>
      </c>
      <c r="L15" s="29"/>
      <c r="M15" s="49" t="str">
        <f t="shared" si="4"/>
        <v/>
      </c>
      <c r="N15" s="33"/>
      <c r="O15" s="34"/>
      <c r="P15" s="50" t="str">
        <f t="shared" si="5"/>
        <v/>
      </c>
      <c r="Q15" s="29"/>
      <c r="R15" s="49" t="str">
        <f t="shared" si="6"/>
        <v/>
      </c>
      <c r="S15" s="33"/>
      <c r="T15" s="34"/>
      <c r="U15" s="50" t="str">
        <f t="shared" si="7"/>
        <v/>
      </c>
      <c r="V15" s="29"/>
      <c r="W15" s="49" t="str">
        <f t="shared" si="8"/>
        <v/>
      </c>
      <c r="X15" s="33"/>
      <c r="Y15" s="34"/>
      <c r="Z15" s="50" t="str">
        <f t="shared" si="9"/>
        <v/>
      </c>
      <c r="AA15" s="29"/>
      <c r="AB15" s="49" t="str">
        <f t="shared" si="10"/>
        <v/>
      </c>
      <c r="AC15" s="33"/>
      <c r="AD15" s="34"/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49" t="str">
        <f t="shared" si="0"/>
        <v/>
      </c>
      <c r="D16" s="33"/>
      <c r="E16" s="34"/>
      <c r="F16" s="50" t="str">
        <f t="shared" si="1"/>
        <v/>
      </c>
      <c r="G16" s="29"/>
      <c r="H16" s="49" t="str">
        <f t="shared" si="2"/>
        <v/>
      </c>
      <c r="I16" s="33"/>
      <c r="J16" s="34"/>
      <c r="K16" s="50" t="str">
        <f t="shared" si="3"/>
        <v/>
      </c>
      <c r="L16" s="29"/>
      <c r="M16" s="49" t="str">
        <f t="shared" si="4"/>
        <v/>
      </c>
      <c r="N16" s="33"/>
      <c r="O16" s="34"/>
      <c r="P16" s="50" t="str">
        <f t="shared" si="5"/>
        <v/>
      </c>
      <c r="Q16" s="29"/>
      <c r="R16" s="49" t="str">
        <f t="shared" si="6"/>
        <v/>
      </c>
      <c r="S16" s="33"/>
      <c r="T16" s="34"/>
      <c r="U16" s="50" t="str">
        <f t="shared" si="7"/>
        <v/>
      </c>
      <c r="V16" s="29"/>
      <c r="W16" s="49" t="str">
        <f t="shared" si="8"/>
        <v/>
      </c>
      <c r="X16" s="33"/>
      <c r="Y16" s="34"/>
      <c r="Z16" s="50" t="str">
        <f t="shared" si="9"/>
        <v/>
      </c>
      <c r="AA16" s="29"/>
      <c r="AB16" s="49" t="str">
        <f t="shared" si="10"/>
        <v/>
      </c>
      <c r="AC16" s="33"/>
      <c r="AD16" s="34"/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49" t="str">
        <f t="shared" si="0"/>
        <v/>
      </c>
      <c r="D17" s="33"/>
      <c r="E17" s="34"/>
      <c r="F17" s="50" t="str">
        <f t="shared" si="1"/>
        <v/>
      </c>
      <c r="G17" s="29"/>
      <c r="H17" s="49" t="str">
        <f t="shared" si="2"/>
        <v/>
      </c>
      <c r="I17" s="33"/>
      <c r="J17" s="34"/>
      <c r="K17" s="50" t="str">
        <f t="shared" si="3"/>
        <v/>
      </c>
      <c r="L17" s="29"/>
      <c r="M17" s="49" t="str">
        <f t="shared" si="4"/>
        <v/>
      </c>
      <c r="N17" s="33"/>
      <c r="O17" s="34"/>
      <c r="P17" s="50" t="str">
        <f t="shared" si="5"/>
        <v/>
      </c>
      <c r="Q17" s="29"/>
      <c r="R17" s="49" t="str">
        <f t="shared" si="6"/>
        <v/>
      </c>
      <c r="S17" s="33"/>
      <c r="T17" s="34"/>
      <c r="U17" s="50" t="str">
        <f t="shared" si="7"/>
        <v/>
      </c>
      <c r="V17" s="29"/>
      <c r="W17" s="49" t="str">
        <f t="shared" si="8"/>
        <v/>
      </c>
      <c r="X17" s="33"/>
      <c r="Y17" s="34"/>
      <c r="Z17" s="50" t="str">
        <f t="shared" si="9"/>
        <v/>
      </c>
      <c r="AA17" s="29"/>
      <c r="AB17" s="49" t="str">
        <f t="shared" si="10"/>
        <v/>
      </c>
      <c r="AC17" s="33"/>
      <c r="AD17" s="34"/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49" t="str">
        <f t="shared" si="0"/>
        <v/>
      </c>
      <c r="D18" s="33"/>
      <c r="E18" s="34"/>
      <c r="F18" s="50" t="str">
        <f t="shared" si="1"/>
        <v/>
      </c>
      <c r="G18" s="30"/>
      <c r="H18" s="49" t="str">
        <f t="shared" si="2"/>
        <v/>
      </c>
      <c r="I18" s="33"/>
      <c r="J18" s="34"/>
      <c r="K18" s="50" t="str">
        <f t="shared" si="3"/>
        <v/>
      </c>
      <c r="L18" s="30"/>
      <c r="M18" s="49" t="str">
        <f t="shared" si="4"/>
        <v/>
      </c>
      <c r="N18" s="33"/>
      <c r="O18" s="34"/>
      <c r="P18" s="50" t="str">
        <f t="shared" si="5"/>
        <v/>
      </c>
      <c r="Q18" s="30"/>
      <c r="R18" s="49" t="str">
        <f t="shared" si="6"/>
        <v/>
      </c>
      <c r="S18" s="33"/>
      <c r="T18" s="34"/>
      <c r="U18" s="50" t="str">
        <f t="shared" si="7"/>
        <v/>
      </c>
      <c r="V18" s="30"/>
      <c r="W18" s="49" t="str">
        <f t="shared" si="8"/>
        <v/>
      </c>
      <c r="X18" s="33"/>
      <c r="Y18" s="34"/>
      <c r="Z18" s="50" t="str">
        <f t="shared" si="9"/>
        <v/>
      </c>
      <c r="AA18" s="30"/>
      <c r="AB18" s="49" t="str">
        <f t="shared" si="10"/>
        <v/>
      </c>
      <c r="AC18" s="33"/>
      <c r="AD18" s="34"/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30"/>
      <c r="C19" s="49" t="str">
        <f t="shared" si="0"/>
        <v/>
      </c>
      <c r="D19" s="33"/>
      <c r="E19" s="34"/>
      <c r="F19" s="50" t="str">
        <f t="shared" si="1"/>
        <v/>
      </c>
      <c r="G19" s="30">
        <v>2</v>
      </c>
      <c r="H19" s="49">
        <f t="shared" si="2"/>
        <v>2.3228803716608595E-3</v>
      </c>
      <c r="I19" s="33">
        <v>248682.79</v>
      </c>
      <c r="J19" s="34"/>
      <c r="K19" s="50" t="str">
        <f t="shared" si="3"/>
        <v/>
      </c>
      <c r="L19" s="30"/>
      <c r="M19" s="49" t="str">
        <f t="shared" si="4"/>
        <v/>
      </c>
      <c r="N19" s="33"/>
      <c r="O19" s="34"/>
      <c r="P19" s="50" t="str">
        <f t="shared" si="5"/>
        <v/>
      </c>
      <c r="Q19" s="30"/>
      <c r="R19" s="49" t="str">
        <f t="shared" si="6"/>
        <v/>
      </c>
      <c r="S19" s="33"/>
      <c r="T19" s="34"/>
      <c r="U19" s="50" t="str">
        <f t="shared" si="7"/>
        <v/>
      </c>
      <c r="V19" s="30"/>
      <c r="W19" s="49" t="str">
        <f t="shared" si="8"/>
        <v/>
      </c>
      <c r="X19" s="33"/>
      <c r="Y19" s="34"/>
      <c r="Z19" s="50" t="str">
        <f t="shared" si="9"/>
        <v/>
      </c>
      <c r="AA19" s="30"/>
      <c r="AB19" s="49" t="str">
        <f t="shared" si="10"/>
        <v/>
      </c>
      <c r="AC19" s="33"/>
      <c r="AD19" s="34"/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49" t="str">
        <f t="shared" si="0"/>
        <v/>
      </c>
      <c r="D20" s="33"/>
      <c r="E20" s="34"/>
      <c r="F20" s="50" t="str">
        <f t="shared" si="1"/>
        <v/>
      </c>
      <c r="G20" s="29">
        <v>97</v>
      </c>
      <c r="H20" s="49">
        <f t="shared" si="2"/>
        <v>0.11265969802555169</v>
      </c>
      <c r="I20" s="33">
        <v>29379.840000000004</v>
      </c>
      <c r="J20" s="34"/>
      <c r="K20" s="50" t="str">
        <f t="shared" si="3"/>
        <v/>
      </c>
      <c r="L20" s="29"/>
      <c r="M20" s="49" t="str">
        <f t="shared" si="4"/>
        <v/>
      </c>
      <c r="N20" s="33"/>
      <c r="O20" s="34"/>
      <c r="P20" s="50" t="str">
        <f t="shared" si="5"/>
        <v/>
      </c>
      <c r="Q20" s="29"/>
      <c r="R20" s="49" t="str">
        <f t="shared" si="6"/>
        <v/>
      </c>
      <c r="S20" s="33"/>
      <c r="T20" s="34"/>
      <c r="U20" s="50" t="str">
        <f t="shared" si="7"/>
        <v/>
      </c>
      <c r="V20" s="29"/>
      <c r="W20" s="49" t="str">
        <f t="shared" si="8"/>
        <v/>
      </c>
      <c r="X20" s="33"/>
      <c r="Y20" s="34"/>
      <c r="Z20" s="50" t="str">
        <f t="shared" si="9"/>
        <v/>
      </c>
      <c r="AA20" s="29"/>
      <c r="AB20" s="49" t="str">
        <f t="shared" si="10"/>
        <v/>
      </c>
      <c r="AC20" s="33"/>
      <c r="AD20" s="34"/>
      <c r="AE20" s="50" t="str">
        <f t="shared" si="11"/>
        <v/>
      </c>
    </row>
    <row r="21" spans="1:31" s="9" customFormat="1" ht="36" customHeight="1" x14ac:dyDescent="0.3">
      <c r="A21" s="56" t="s">
        <v>29</v>
      </c>
      <c r="B21" s="29">
        <v>22</v>
      </c>
      <c r="C21" s="49">
        <f t="shared" si="0"/>
        <v>0.95652173913043481</v>
      </c>
      <c r="D21" s="33">
        <v>55854.639999999992</v>
      </c>
      <c r="E21" s="34"/>
      <c r="F21" s="50" t="str">
        <f t="shared" si="1"/>
        <v/>
      </c>
      <c r="G21" s="29">
        <v>758</v>
      </c>
      <c r="H21" s="49">
        <f t="shared" si="2"/>
        <v>0.88037166085946572</v>
      </c>
      <c r="I21" s="33">
        <v>893624.20000000054</v>
      </c>
      <c r="J21" s="34"/>
      <c r="K21" s="50" t="str">
        <f t="shared" si="3"/>
        <v/>
      </c>
      <c r="L21" s="29">
        <v>130</v>
      </c>
      <c r="M21" s="49">
        <f t="shared" si="4"/>
        <v>1</v>
      </c>
      <c r="N21" s="33">
        <v>165264.4</v>
      </c>
      <c r="O21" s="34"/>
      <c r="P21" s="50" t="str">
        <f t="shared" si="5"/>
        <v/>
      </c>
      <c r="Q21" s="29"/>
      <c r="R21" s="49" t="str">
        <f t="shared" si="6"/>
        <v/>
      </c>
      <c r="S21" s="33"/>
      <c r="T21" s="34"/>
      <c r="U21" s="50" t="str">
        <f t="shared" si="7"/>
        <v/>
      </c>
      <c r="V21" s="29"/>
      <c r="W21" s="49" t="str">
        <f t="shared" si="8"/>
        <v/>
      </c>
      <c r="X21" s="33"/>
      <c r="Y21" s="34"/>
      <c r="Z21" s="50" t="str">
        <f t="shared" si="9"/>
        <v/>
      </c>
      <c r="AA21" s="29">
        <v>136</v>
      </c>
      <c r="AB21" s="49">
        <f t="shared" si="10"/>
        <v>0.99270072992700731</v>
      </c>
      <c r="AC21" s="33">
        <v>100211.90999999999</v>
      </c>
      <c r="AD21" s="34"/>
      <c r="AE21" s="50" t="str">
        <f t="shared" si="11"/>
        <v/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23</v>
      </c>
      <c r="C22" s="25">
        <f t="shared" si="12"/>
        <v>1</v>
      </c>
      <c r="D22" s="35">
        <f t="shared" si="12"/>
        <v>484647.79000000004</v>
      </c>
      <c r="E22" s="35">
        <f t="shared" si="12"/>
        <v>0</v>
      </c>
      <c r="F22" s="26">
        <f t="shared" si="12"/>
        <v>0</v>
      </c>
      <c r="G22" s="24">
        <f t="shared" si="12"/>
        <v>861</v>
      </c>
      <c r="H22" s="25">
        <f t="shared" si="12"/>
        <v>1</v>
      </c>
      <c r="I22" s="35">
        <f t="shared" si="12"/>
        <v>2473416.0900000008</v>
      </c>
      <c r="J22" s="35">
        <f t="shared" si="12"/>
        <v>0</v>
      </c>
      <c r="K22" s="26">
        <f t="shared" si="12"/>
        <v>0</v>
      </c>
      <c r="L22" s="24">
        <f t="shared" si="12"/>
        <v>130</v>
      </c>
      <c r="M22" s="25">
        <f t="shared" si="12"/>
        <v>1</v>
      </c>
      <c r="N22" s="35">
        <f t="shared" si="12"/>
        <v>165264.4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137</v>
      </c>
      <c r="AB22" s="25">
        <f t="shared" si="12"/>
        <v>1</v>
      </c>
      <c r="AC22" s="35">
        <f t="shared" si="12"/>
        <v>261023.55</v>
      </c>
      <c r="AD22" s="35">
        <f t="shared" si="12"/>
        <v>0</v>
      </c>
      <c r="AE22" s="26">
        <f t="shared" si="12"/>
        <v>0</v>
      </c>
    </row>
    <row r="23" spans="1:31" s="2" customFormat="1" ht="18.7" customHeight="1" x14ac:dyDescent="0.3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ht="14.45" x14ac:dyDescent="0.3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3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5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166" t="s">
        <v>10</v>
      </c>
      <c r="B28" s="171" t="s">
        <v>17</v>
      </c>
      <c r="C28" s="172"/>
      <c r="D28" s="172"/>
      <c r="E28" s="172"/>
      <c r="F28" s="173"/>
      <c r="G28" s="2"/>
      <c r="J28" s="177" t="s">
        <v>15</v>
      </c>
      <c r="K28" s="178"/>
      <c r="L28" s="171" t="s">
        <v>16</v>
      </c>
      <c r="M28" s="172"/>
      <c r="N28" s="172"/>
      <c r="O28" s="172"/>
      <c r="P28" s="173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167"/>
      <c r="B29" s="186"/>
      <c r="C29" s="187"/>
      <c r="D29" s="187"/>
      <c r="E29" s="187"/>
      <c r="F29" s="188"/>
      <c r="G29" s="2"/>
      <c r="J29" s="179"/>
      <c r="K29" s="180"/>
      <c r="L29" s="174"/>
      <c r="M29" s="175"/>
      <c r="N29" s="175"/>
      <c r="O29" s="175"/>
      <c r="P29" s="176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168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181"/>
      <c r="K30" s="182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3">
      <c r="A31" s="13" t="s">
        <v>25</v>
      </c>
      <c r="B31" s="42">
        <f t="shared" ref="B31:B38" si="13">B14+G14+L14+Q14+V14+AA14</f>
        <v>5</v>
      </c>
      <c r="C31" s="37">
        <f t="shared" ref="C31:C38" si="14">IF(B31,B31/$B$39,"")</f>
        <v>4.3440486533449178E-3</v>
      </c>
      <c r="D31" s="43">
        <f t="shared" ref="D31:E36" si="15">D14+I14+N14+S14+X14+AC14</f>
        <v>1798375.0500000003</v>
      </c>
      <c r="E31" s="44">
        <f t="shared" si="15"/>
        <v>0</v>
      </c>
      <c r="F31" s="50" t="str">
        <f t="shared" ref="F31:F38" si="16">IF(E31,E31/$E$39,"")</f>
        <v/>
      </c>
      <c r="J31" s="146" t="s">
        <v>3</v>
      </c>
      <c r="K31" s="147"/>
      <c r="L31" s="17">
        <f>B22</f>
        <v>23</v>
      </c>
      <c r="M31" s="37">
        <f>IF(L31,L31/$L$37,"")</f>
        <v>1.998262380538662E-2</v>
      </c>
      <c r="N31" s="40">
        <f>D22</f>
        <v>484647.79000000004</v>
      </c>
      <c r="O31" s="40">
        <f>E22</f>
        <v>0</v>
      </c>
      <c r="P31" s="53" t="str">
        <f>IF(O31,O31/$O$37,"")</f>
        <v/>
      </c>
    </row>
    <row r="32" spans="1:31" s="2" customFormat="1" ht="30.1" customHeight="1" x14ac:dyDescent="0.3">
      <c r="A32" s="14" t="s">
        <v>18</v>
      </c>
      <c r="B32" s="45">
        <f t="shared" si="13"/>
        <v>1</v>
      </c>
      <c r="C32" s="37">
        <f t="shared" si="14"/>
        <v>8.6880973066898344E-4</v>
      </c>
      <c r="D32" s="46">
        <f t="shared" si="15"/>
        <v>92959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861</v>
      </c>
      <c r="M32" s="37">
        <f t="shared" ref="M32:M36" si="17">IF(L32,L32/$L$37,"")</f>
        <v>0.7480451781059948</v>
      </c>
      <c r="N32" s="41">
        <f>I22</f>
        <v>2473416.0900000008</v>
      </c>
      <c r="O32" s="41">
        <f>J22</f>
        <v>0</v>
      </c>
      <c r="P32" s="53" t="str">
        <f t="shared" ref="P32:P36" si="18">IF(O32,O32/$O$37,"")</f>
        <v/>
      </c>
    </row>
    <row r="33" spans="1:33" ht="30.1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130</v>
      </c>
      <c r="M33" s="37">
        <f t="shared" si="17"/>
        <v>0.11294526498696786</v>
      </c>
      <c r="N33" s="41">
        <f>N22</f>
        <v>165264.4</v>
      </c>
      <c r="O33" s="41">
        <f>O22</f>
        <v>0</v>
      </c>
      <c r="P33" s="53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2</v>
      </c>
      <c r="C36" s="37">
        <f t="shared" si="14"/>
        <v>1.7376194613379669E-3</v>
      </c>
      <c r="D36" s="46">
        <f t="shared" si="15"/>
        <v>248682.79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137</v>
      </c>
      <c r="M36" s="37">
        <f t="shared" si="17"/>
        <v>0.11902693310165074</v>
      </c>
      <c r="N36" s="41">
        <f>AC22</f>
        <v>261023.55</v>
      </c>
      <c r="O36" s="41">
        <f>AD22</f>
        <v>0</v>
      </c>
      <c r="P36" s="53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5">
      <c r="A37" s="15" t="s">
        <v>28</v>
      </c>
      <c r="B37" s="45">
        <f t="shared" si="13"/>
        <v>97</v>
      </c>
      <c r="C37" s="37">
        <f t="shared" si="14"/>
        <v>8.4274543874891403E-2</v>
      </c>
      <c r="D37" s="46">
        <f>D20+I20+N20+S20+X20+AC20</f>
        <v>29379.840000000004</v>
      </c>
      <c r="E37" s="47">
        <f>E20+J20+O20+T20+Y20+AD20</f>
        <v>0</v>
      </c>
      <c r="F37" s="50" t="str">
        <f t="shared" si="16"/>
        <v/>
      </c>
      <c r="G37" s="2"/>
      <c r="J37" s="144" t="s">
        <v>0</v>
      </c>
      <c r="K37" s="145"/>
      <c r="L37" s="11">
        <f>SUM(L31:L36)</f>
        <v>1151</v>
      </c>
      <c r="M37" s="25">
        <f t="shared" ref="M37:P37" si="19">SUM(M31:M36)</f>
        <v>1</v>
      </c>
      <c r="N37" s="38">
        <f t="shared" si="19"/>
        <v>3384351.8300000005</v>
      </c>
      <c r="O37" s="39">
        <f t="shared" si="19"/>
        <v>0</v>
      </c>
      <c r="P37" s="54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">
      <c r="A38" s="56" t="s">
        <v>29</v>
      </c>
      <c r="B38" s="45">
        <f t="shared" si="13"/>
        <v>1046</v>
      </c>
      <c r="C38" s="37">
        <f t="shared" si="14"/>
        <v>0.90877497827975673</v>
      </c>
      <c r="D38" s="46">
        <f>D21+I21+N21+S21+X21+AC21</f>
        <v>1214955.1500000004</v>
      </c>
      <c r="E38" s="47">
        <f>E21+J21+O21+T21+Y21+AD21</f>
        <v>0</v>
      </c>
      <c r="F38" s="50" t="str">
        <f t="shared" si="16"/>
        <v/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5">
      <c r="A39" s="10" t="s">
        <v>0</v>
      </c>
      <c r="B39" s="24">
        <f>SUM(B31:B38)</f>
        <v>1151</v>
      </c>
      <c r="C39" s="25">
        <f>SUM(C31:C38)</f>
        <v>1</v>
      </c>
      <c r="D39" s="35">
        <f>SUM(D31:D38)</f>
        <v>3384351.8300000005</v>
      </c>
      <c r="E39" s="35">
        <f>SUM(E31:E38)</f>
        <v>0</v>
      </c>
      <c r="F39" s="26">
        <f>SUM(F31:F38)</f>
        <v>0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3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ht="14.45" x14ac:dyDescent="0.3">
      <c r="B43" s="4"/>
      <c r="H43" s="4"/>
      <c r="N43" s="4"/>
    </row>
    <row r="44" spans="1:33" s="2" customFormat="1" ht="14.45" x14ac:dyDescent="0.3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J37:K37"/>
    <mergeCell ref="J31:K31"/>
    <mergeCell ref="J32:K32"/>
    <mergeCell ref="J33:K33"/>
    <mergeCell ref="J34:K34"/>
    <mergeCell ref="J35:K35"/>
    <mergeCell ref="J36:K36"/>
    <mergeCell ref="A24:H24"/>
    <mergeCell ref="A28:A30"/>
    <mergeCell ref="B28:F29"/>
    <mergeCell ref="J28:K30"/>
    <mergeCell ref="L28:P29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2"/>
  <sheetViews>
    <sheetView showZeros="0" zoomScale="68" zoomScaleNormal="68" workbookViewId="0">
      <selection activeCell="B9" sqref="B9"/>
    </sheetView>
  </sheetViews>
  <sheetFormatPr defaultColWidth="9.125" defaultRowHeight="14.3" x14ac:dyDescent="0.25"/>
  <cols>
    <col min="1" max="1" width="30.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42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3">
      <c r="A8" s="7" t="s">
        <v>40</v>
      </c>
      <c r="B8" s="67" t="s">
        <v>41</v>
      </c>
      <c r="C8" s="57"/>
      <c r="D8" s="57"/>
      <c r="E8" s="57"/>
      <c r="F8" s="57"/>
      <c r="H8" s="4"/>
      <c r="J8" s="57"/>
      <c r="K8" s="57"/>
      <c r="L8" s="57"/>
      <c r="N8" s="4"/>
      <c r="P8" s="57"/>
      <c r="Q8" s="57"/>
      <c r="R8" s="57"/>
      <c r="V8" s="57"/>
      <c r="W8" s="57"/>
      <c r="X8" s="57"/>
      <c r="AC8" s="57"/>
      <c r="AD8" s="57"/>
      <c r="AE8" s="57"/>
    </row>
    <row r="9" spans="1:31" s="2" customFormat="1" ht="34.5" customHeight="1" x14ac:dyDescent="0.3">
      <c r="A9" s="7" t="s">
        <v>11</v>
      </c>
      <c r="B9" s="68" t="s">
        <v>44</v>
      </c>
      <c r="C9" s="69"/>
      <c r="D9" s="69"/>
      <c r="E9" s="69"/>
      <c r="F9" s="69"/>
      <c r="G9" s="70"/>
      <c r="H9" s="70"/>
      <c r="I9" s="70"/>
      <c r="J9" s="70"/>
      <c r="K9" s="70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95" t="s">
        <v>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7"/>
    </row>
    <row r="12" spans="1:31" ht="30.1" customHeight="1" thickBot="1" x14ac:dyDescent="0.3">
      <c r="A12" s="198" t="s">
        <v>10</v>
      </c>
      <c r="B12" s="151" t="s">
        <v>3</v>
      </c>
      <c r="C12" s="152"/>
      <c r="D12" s="152"/>
      <c r="E12" s="152"/>
      <c r="F12" s="153"/>
      <c r="G12" s="154" t="s">
        <v>1</v>
      </c>
      <c r="H12" s="155"/>
      <c r="I12" s="155"/>
      <c r="J12" s="155"/>
      <c r="K12" s="156"/>
      <c r="L12" s="169" t="s">
        <v>2</v>
      </c>
      <c r="M12" s="170"/>
      <c r="N12" s="170"/>
      <c r="O12" s="170"/>
      <c r="P12" s="170"/>
      <c r="Q12" s="157" t="s">
        <v>33</v>
      </c>
      <c r="R12" s="158"/>
      <c r="S12" s="158"/>
      <c r="T12" s="158"/>
      <c r="U12" s="159"/>
      <c r="V12" s="160" t="s">
        <v>4</v>
      </c>
      <c r="W12" s="161"/>
      <c r="X12" s="161"/>
      <c r="Y12" s="161"/>
      <c r="Z12" s="162"/>
      <c r="AA12" s="163" t="s">
        <v>5</v>
      </c>
      <c r="AB12" s="164"/>
      <c r="AC12" s="164"/>
      <c r="AD12" s="164"/>
      <c r="AE12" s="165"/>
    </row>
    <row r="13" spans="1:31" ht="39.1" customHeight="1" thickBot="1" x14ac:dyDescent="0.3">
      <c r="A13" s="19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42">
        <f>'CONTRACTACIO 1r TR 2018'!B14+'CONTRACTACIO 2n TR 2018'!B14+'CONTRACTACIO 3r TR 2018'!B14+'4T'!B14</f>
        <v>1</v>
      </c>
      <c r="C14" s="49">
        <f t="shared" ref="C14:C21" si="0">IF(B14,B14/$B$22,"")</f>
        <v>1.2500000000000001E-2</v>
      </c>
      <c r="D14" s="43">
        <f>'CONTRACTACIO 1r TR 2018'!D14+'CONTRACTACIO 2n TR 2018'!D14+'CONTRACTACIO 3r TR 2018'!D14+'4T'!D14</f>
        <v>428793.15</v>
      </c>
      <c r="E14" s="43">
        <f>'CONTRACTACIO 1r TR 2018'!E14+'CONTRACTACIO 2n TR 2018'!E14+'CONTRACTACIO 3r TR 2018'!E14+'4T'!E14</f>
        <v>0</v>
      </c>
      <c r="F14" s="50" t="str">
        <f t="shared" ref="F14:F21" si="1">IF(E14,E14/$E$22,"")</f>
        <v/>
      </c>
      <c r="G14" s="42">
        <f>'CONTRACTACIO 1r TR 2018'!G14+'CONTRACTACIO 2n TR 2018'!G14+'CONTRACTACIO 3r TR 2018'!G14+'4T'!G14</f>
        <v>7</v>
      </c>
      <c r="H14" s="49">
        <f t="shared" ref="H14:H21" si="2">IF(G14,G14/$G$22,"")</f>
        <v>2.565042139978014E-3</v>
      </c>
      <c r="I14" s="43">
        <f>'CONTRACTACIO 1r TR 2018'!I14+'CONTRACTACIO 2n TR 2018'!I14+'CONTRACTACIO 3r TR 2018'!I14+'4T'!I14</f>
        <v>1328588.69</v>
      </c>
      <c r="J14" s="43">
        <f>'CONTRACTACIO 1r TR 2018'!J14+'CONTRACTACIO 2n TR 2018'!J14+'CONTRACTACIO 3r TR 2018'!J14+'4T'!J14</f>
        <v>282260</v>
      </c>
      <c r="K14" s="50">
        <f t="shared" ref="K14:K21" si="3">IF(J14,J14/$J$22,"")</f>
        <v>0.15637775071737772</v>
      </c>
      <c r="L14" s="42">
        <f>'CONTRACTACIO 1r TR 2018'!L14+'CONTRACTACIO 2n TR 2018'!L14+'CONTRACTACIO 3r TR 2018'!L14+'4T'!L14</f>
        <v>1</v>
      </c>
      <c r="M14" s="49">
        <f t="shared" ref="M14:M21" si="4">IF(L14,L14/$L$22,"")</f>
        <v>2.6385224274406332E-3</v>
      </c>
      <c r="N14" s="43">
        <f>'CONTRACTACIO 1r TR 2018'!N14+'CONTRACTACIO 2n TR 2018'!N14+'CONTRACTACIO 3r TR 2018'!N14+'4T'!N14</f>
        <v>0</v>
      </c>
      <c r="O14" s="43">
        <f>'CONTRACTACIO 1r TR 2018'!O14+'CONTRACTACIO 2n TR 2018'!O14+'CONTRACTACIO 3r TR 2018'!O14+'4T'!O14</f>
        <v>191500</v>
      </c>
      <c r="P14" s="50">
        <f t="shared" ref="P14:P21" si="5">IF(O14,O14/$O$22,"")</f>
        <v>0.5885011364679128</v>
      </c>
      <c r="Q14" s="42">
        <f>'CONTRACTACIO 1r TR 2018'!Q14+'CONTRACTACIO 2n TR 2018'!Q14+'CONTRACTACIO 3r TR 2018'!Q14+'4T'!Q14</f>
        <v>0</v>
      </c>
      <c r="R14" s="49" t="str">
        <f t="shared" ref="R14:R21" si="6">IF(Q14,Q14/$Q$22,"")</f>
        <v/>
      </c>
      <c r="S14" s="43">
        <f>'CONTRACTACIO 1r TR 2018'!S14+'CONTRACTACIO 2n TR 2018'!S14+'CONTRACTACIO 3r TR 2018'!S14+'4T'!S14</f>
        <v>0</v>
      </c>
      <c r="T14" s="43">
        <f>'CONTRACTACIO 1r TR 2018'!T14+'CONTRACTACIO 2n TR 2018'!T14+'CONTRACTACIO 3r TR 2018'!T14+'4T'!T14</f>
        <v>0</v>
      </c>
      <c r="U14" s="50" t="str">
        <f t="shared" ref="U14:U21" si="7">IF(T14,T14/$T$22,"")</f>
        <v/>
      </c>
      <c r="V14" s="42">
        <f>'CONTRACTACIO 1r TR 2018'!V14+'CONTRACTACIO 2n TR 2018'!V14+'CONTRACTACIO 3r TR 2018'!V14+'4T'!V14</f>
        <v>0</v>
      </c>
      <c r="W14" s="49" t="str">
        <f t="shared" ref="W14:W21" si="8">IF(V14,V14/$V$22,"")</f>
        <v/>
      </c>
      <c r="X14" s="43">
        <f>'CONTRACTACIO 1r TR 2018'!X14+'CONTRACTACIO 2n TR 2018'!X14+'CONTRACTACIO 3r TR 2018'!X14+'4T'!X14</f>
        <v>0</v>
      </c>
      <c r="Y14" s="43">
        <f>'CONTRACTACIO 1r TR 2018'!Y14+'CONTRACTACIO 2n TR 2018'!Y14+'CONTRACTACIO 3r TR 2018'!Y14+'4T'!Y14</f>
        <v>0</v>
      </c>
      <c r="Z14" s="50" t="str">
        <f t="shared" ref="Z14:Z21" si="9">IF(Y14,Y14/$Y$22,"")</f>
        <v/>
      </c>
      <c r="AA14" s="42">
        <f>'CONTRACTACIO 1r TR 2018'!AA14+'CONTRACTACIO 2n TR 2018'!AA14+'CONTRACTACIO 3r TR 2018'!AA14+'4T'!AA14</f>
        <v>1</v>
      </c>
      <c r="AB14" s="49">
        <f t="shared" ref="AB14:AB21" si="10">IF(AA14,AA14/$AA$22,"")</f>
        <v>1.736111111111111E-3</v>
      </c>
      <c r="AC14" s="43">
        <f>'CONTRACTACIO 1r TR 2018'!AC14+'CONTRACTACIO 2n TR 2018'!AC14+'CONTRACTACIO 3r TR 2018'!AC14+'4T'!AC14</f>
        <v>160811.64000000001</v>
      </c>
      <c r="AD14" s="43">
        <f>'CONTRACTACIO 1r TR 2018'!AD14+'CONTRACTACIO 2n TR 2018'!AD14+'CONTRACTACIO 3r TR 2018'!AD14+'4T'!AD14</f>
        <v>0</v>
      </c>
      <c r="AE14" s="50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42">
        <f>'CONTRACTACIO 1r TR 2018'!B15+'CONTRACTACIO 2n TR 2018'!B15+'CONTRACTACIO 3r TR 2018'!B15+'4T'!B15</f>
        <v>0</v>
      </c>
      <c r="C15" s="49" t="str">
        <f t="shared" si="0"/>
        <v/>
      </c>
      <c r="D15" s="46">
        <f>'CONTRACTACIO 1r TR 2018'!D15+'CONTRACTACIO 2n TR 2018'!D15+'CONTRACTACIO 3r TR 2018'!D15+'4T'!D15</f>
        <v>0</v>
      </c>
      <c r="E15" s="46">
        <f>'CONTRACTACIO 1r TR 2018'!E15+'CONTRACTACIO 2n TR 2018'!E15+'CONTRACTACIO 3r TR 2018'!E15+'4T'!E15</f>
        <v>0</v>
      </c>
      <c r="F15" s="50" t="str">
        <f t="shared" si="1"/>
        <v/>
      </c>
      <c r="G15" s="42">
        <f>'CONTRACTACIO 1r TR 2018'!G15+'CONTRACTACIO 2n TR 2018'!G15+'CONTRACTACIO 3r TR 2018'!G15+'4T'!G15</f>
        <v>2</v>
      </c>
      <c r="H15" s="49">
        <f t="shared" si="2"/>
        <v>7.3286918285086111E-4</v>
      </c>
      <c r="I15" s="46">
        <f>'CONTRACTACIO 1r TR 2018'!I15+'CONTRACTACIO 2n TR 2018'!I15+'CONTRACTACIO 3r TR 2018'!I15+'4T'!I15</f>
        <v>145321</v>
      </c>
      <c r="J15" s="46">
        <f>'CONTRACTACIO 1r TR 2018'!J15+'CONTRACTACIO 2n TR 2018'!J15+'CONTRACTACIO 3r TR 2018'!J15+'4T'!J15</f>
        <v>0</v>
      </c>
      <c r="K15" s="50" t="str">
        <f t="shared" si="3"/>
        <v/>
      </c>
      <c r="L15" s="42">
        <f>'CONTRACTACIO 1r TR 2018'!L15+'CONTRACTACIO 2n TR 2018'!L15+'CONTRACTACIO 3r TR 2018'!L15+'4T'!L15</f>
        <v>0</v>
      </c>
      <c r="M15" s="49" t="str">
        <f t="shared" si="4"/>
        <v/>
      </c>
      <c r="N15" s="46">
        <f>'CONTRACTACIO 1r TR 2018'!N15+'CONTRACTACIO 2n TR 2018'!N15+'CONTRACTACIO 3r TR 2018'!N15+'4T'!N15</f>
        <v>0</v>
      </c>
      <c r="O15" s="46">
        <f>'CONTRACTACIO 1r TR 2018'!O15+'CONTRACTACIO 2n TR 2018'!O15+'CONTRACTACIO 3r TR 2018'!O15+'4T'!O15</f>
        <v>0</v>
      </c>
      <c r="P15" s="50" t="str">
        <f t="shared" si="5"/>
        <v/>
      </c>
      <c r="Q15" s="42">
        <f>'CONTRACTACIO 1r TR 2018'!Q15+'CONTRACTACIO 2n TR 2018'!Q15+'CONTRACTACIO 3r TR 2018'!Q15+'4T'!Q15</f>
        <v>0</v>
      </c>
      <c r="R15" s="49" t="str">
        <f t="shared" si="6"/>
        <v/>
      </c>
      <c r="S15" s="46">
        <f>'CONTRACTACIO 1r TR 2018'!S15+'CONTRACTACIO 2n TR 2018'!S15+'CONTRACTACIO 3r TR 2018'!S15+'4T'!S15</f>
        <v>0</v>
      </c>
      <c r="T15" s="46">
        <f>'CONTRACTACIO 1r TR 2018'!T15+'CONTRACTACIO 2n TR 2018'!T15+'CONTRACTACIO 3r TR 2018'!T15+'4T'!T15</f>
        <v>0</v>
      </c>
      <c r="U15" s="50" t="str">
        <f t="shared" si="7"/>
        <v/>
      </c>
      <c r="V15" s="42">
        <f>'CONTRACTACIO 1r TR 2018'!V15+'CONTRACTACIO 2n TR 2018'!V15+'CONTRACTACIO 3r TR 2018'!V15+'4T'!V15</f>
        <v>0</v>
      </c>
      <c r="W15" s="49" t="str">
        <f t="shared" si="8"/>
        <v/>
      </c>
      <c r="X15" s="46">
        <f>'CONTRACTACIO 1r TR 2018'!X15+'CONTRACTACIO 2n TR 2018'!X15+'CONTRACTACIO 3r TR 2018'!X15+'4T'!X15</f>
        <v>0</v>
      </c>
      <c r="Y15" s="46">
        <f>'CONTRACTACIO 1r TR 2018'!Y15+'CONTRACTACIO 2n TR 2018'!Y15+'CONTRACTACIO 3r TR 2018'!Y15+'4T'!Y15</f>
        <v>0</v>
      </c>
      <c r="Z15" s="50" t="str">
        <f t="shared" si="9"/>
        <v/>
      </c>
      <c r="AA15" s="42">
        <f>'CONTRACTACIO 1r TR 2018'!AA15+'CONTRACTACIO 2n TR 2018'!AA15+'CONTRACTACIO 3r TR 2018'!AA15+'4T'!AA15</f>
        <v>0</v>
      </c>
      <c r="AB15" s="49" t="str">
        <f t="shared" si="10"/>
        <v/>
      </c>
      <c r="AC15" s="46">
        <f>'CONTRACTACIO 1r TR 2018'!AC15+'CONTRACTACIO 2n TR 2018'!AC15+'CONTRACTACIO 3r TR 2018'!AC15+'4T'!AC15</f>
        <v>0</v>
      </c>
      <c r="AD15" s="46">
        <f>'CONTRACTACIO 1r TR 2018'!AD15+'CONTRACTACIO 2n TR 2018'!AD15+'CONTRACTACIO 3r TR 2018'!AD15+'4T'!AD15</f>
        <v>0</v>
      </c>
      <c r="AE15" s="50" t="str">
        <f t="shared" si="11"/>
        <v/>
      </c>
    </row>
    <row r="16" spans="1:31" s="9" customFormat="1" ht="36" customHeight="1" x14ac:dyDescent="0.3">
      <c r="A16" s="14" t="s">
        <v>19</v>
      </c>
      <c r="B16" s="42">
        <f>'CONTRACTACIO 1r TR 2018'!B16+'CONTRACTACIO 2n TR 2018'!B16+'CONTRACTACIO 3r TR 2018'!B16+'4T'!B16</f>
        <v>0</v>
      </c>
      <c r="C16" s="49" t="str">
        <f t="shared" si="0"/>
        <v/>
      </c>
      <c r="D16" s="46">
        <f>'CONTRACTACIO 1r TR 2018'!D16+'CONTRACTACIO 2n TR 2018'!D16+'CONTRACTACIO 3r TR 2018'!D16+'4T'!D16</f>
        <v>0</v>
      </c>
      <c r="E16" s="46">
        <f>'CONTRACTACIO 1r TR 2018'!E16+'CONTRACTACIO 2n TR 2018'!E16+'CONTRACTACIO 3r TR 2018'!E16+'4T'!E16</f>
        <v>0</v>
      </c>
      <c r="F16" s="50" t="str">
        <f t="shared" si="1"/>
        <v/>
      </c>
      <c r="G16" s="42">
        <f>'CONTRACTACIO 1r TR 2018'!G16+'CONTRACTACIO 2n TR 2018'!G16+'CONTRACTACIO 3r TR 2018'!G16+'4T'!G16</f>
        <v>0</v>
      </c>
      <c r="H16" s="49" t="str">
        <f t="shared" si="2"/>
        <v/>
      </c>
      <c r="I16" s="46">
        <f>'CONTRACTACIO 1r TR 2018'!I16+'CONTRACTACIO 2n TR 2018'!I16+'CONTRACTACIO 3r TR 2018'!I16+'4T'!I16</f>
        <v>0</v>
      </c>
      <c r="J16" s="46">
        <f>'CONTRACTACIO 1r TR 2018'!J16+'CONTRACTACIO 2n TR 2018'!J16+'CONTRACTACIO 3r TR 2018'!J16+'4T'!J16</f>
        <v>0</v>
      </c>
      <c r="K16" s="50" t="str">
        <f t="shared" si="3"/>
        <v/>
      </c>
      <c r="L16" s="42">
        <f>'CONTRACTACIO 1r TR 2018'!L16+'CONTRACTACIO 2n TR 2018'!L16+'CONTRACTACIO 3r TR 2018'!L16+'4T'!L16</f>
        <v>0</v>
      </c>
      <c r="M16" s="49" t="str">
        <f t="shared" si="4"/>
        <v/>
      </c>
      <c r="N16" s="46">
        <f>'CONTRACTACIO 1r TR 2018'!N16+'CONTRACTACIO 2n TR 2018'!N16+'CONTRACTACIO 3r TR 2018'!N16+'4T'!N16</f>
        <v>0</v>
      </c>
      <c r="O16" s="46">
        <f>'CONTRACTACIO 1r TR 2018'!O16+'CONTRACTACIO 2n TR 2018'!O16+'CONTRACTACIO 3r TR 2018'!O16+'4T'!O16</f>
        <v>0</v>
      </c>
      <c r="P16" s="50" t="str">
        <f t="shared" si="5"/>
        <v/>
      </c>
      <c r="Q16" s="42">
        <f>'CONTRACTACIO 1r TR 2018'!Q16+'CONTRACTACIO 2n TR 2018'!Q16+'CONTRACTACIO 3r TR 2018'!Q16+'4T'!Q16</f>
        <v>0</v>
      </c>
      <c r="R16" s="49" t="str">
        <f t="shared" si="6"/>
        <v/>
      </c>
      <c r="S16" s="46">
        <f>'CONTRACTACIO 1r TR 2018'!S16+'CONTRACTACIO 2n TR 2018'!S16+'CONTRACTACIO 3r TR 2018'!S16+'4T'!S16</f>
        <v>0</v>
      </c>
      <c r="T16" s="46">
        <f>'CONTRACTACIO 1r TR 2018'!T16+'CONTRACTACIO 2n TR 2018'!T16+'CONTRACTACIO 3r TR 2018'!T16+'4T'!T16</f>
        <v>0</v>
      </c>
      <c r="U16" s="50" t="str">
        <f t="shared" si="7"/>
        <v/>
      </c>
      <c r="V16" s="42">
        <f>'CONTRACTACIO 1r TR 2018'!V16+'CONTRACTACIO 2n TR 2018'!V16+'CONTRACTACIO 3r TR 2018'!V16+'4T'!V16</f>
        <v>0</v>
      </c>
      <c r="W16" s="49" t="str">
        <f t="shared" si="8"/>
        <v/>
      </c>
      <c r="X16" s="46">
        <f>'CONTRACTACIO 1r TR 2018'!X16+'CONTRACTACIO 2n TR 2018'!X16+'CONTRACTACIO 3r TR 2018'!X16+'4T'!X16</f>
        <v>0</v>
      </c>
      <c r="Y16" s="46">
        <f>'CONTRACTACIO 1r TR 2018'!Y16+'CONTRACTACIO 2n TR 2018'!Y16+'CONTRACTACIO 3r TR 2018'!Y16+'4T'!Y16</f>
        <v>0</v>
      </c>
      <c r="Z16" s="50" t="str">
        <f t="shared" si="9"/>
        <v/>
      </c>
      <c r="AA16" s="42">
        <f>'CONTRACTACIO 1r TR 2018'!AA16+'CONTRACTACIO 2n TR 2018'!AA16+'CONTRACTACIO 3r TR 2018'!AA16+'4T'!AA16</f>
        <v>0</v>
      </c>
      <c r="AB16" s="49" t="str">
        <f t="shared" si="10"/>
        <v/>
      </c>
      <c r="AC16" s="46">
        <f>'CONTRACTACIO 1r TR 2018'!AC16+'CONTRACTACIO 2n TR 2018'!AC16+'CONTRACTACIO 3r TR 2018'!AC16+'4T'!AC16</f>
        <v>0</v>
      </c>
      <c r="AD16" s="46">
        <f>'CONTRACTACIO 1r TR 2018'!AD16+'CONTRACTACIO 2n TR 2018'!AD16+'CONTRACTACIO 3r TR 2018'!AD16+'4T'!AD16</f>
        <v>0</v>
      </c>
      <c r="AE16" s="50" t="str">
        <f t="shared" si="11"/>
        <v/>
      </c>
    </row>
    <row r="17" spans="1:31" s="9" customFormat="1" ht="36" customHeight="1" x14ac:dyDescent="0.3">
      <c r="A17" s="14" t="s">
        <v>26</v>
      </c>
      <c r="B17" s="42">
        <f>'CONTRACTACIO 1r TR 2018'!B17+'CONTRACTACIO 2n TR 2018'!B17+'CONTRACTACIO 3r TR 2018'!B17+'4T'!B17</f>
        <v>0</v>
      </c>
      <c r="C17" s="49" t="str">
        <f t="shared" si="0"/>
        <v/>
      </c>
      <c r="D17" s="46">
        <f>'CONTRACTACIO 1r TR 2018'!D17+'CONTRACTACIO 2n TR 2018'!D17+'CONTRACTACIO 3r TR 2018'!D17+'4T'!D17</f>
        <v>0</v>
      </c>
      <c r="E17" s="46">
        <f>'CONTRACTACIO 1r TR 2018'!E17+'CONTRACTACIO 2n TR 2018'!E17+'CONTRACTACIO 3r TR 2018'!E17+'4T'!E17</f>
        <v>0</v>
      </c>
      <c r="F17" s="50" t="str">
        <f t="shared" si="1"/>
        <v/>
      </c>
      <c r="G17" s="42">
        <f>'CONTRACTACIO 1r TR 2018'!G17+'CONTRACTACIO 2n TR 2018'!G17+'CONTRACTACIO 3r TR 2018'!G17+'4T'!G17</f>
        <v>0</v>
      </c>
      <c r="H17" s="49" t="str">
        <f t="shared" si="2"/>
        <v/>
      </c>
      <c r="I17" s="46">
        <f>'CONTRACTACIO 1r TR 2018'!I17+'CONTRACTACIO 2n TR 2018'!I17+'CONTRACTACIO 3r TR 2018'!I17+'4T'!I17</f>
        <v>0</v>
      </c>
      <c r="J17" s="46">
        <f>'CONTRACTACIO 1r TR 2018'!J17+'CONTRACTACIO 2n TR 2018'!J17+'CONTRACTACIO 3r TR 2018'!J17+'4T'!J17</f>
        <v>0</v>
      </c>
      <c r="K17" s="50" t="str">
        <f t="shared" si="3"/>
        <v/>
      </c>
      <c r="L17" s="42">
        <f>'CONTRACTACIO 1r TR 2018'!L17+'CONTRACTACIO 2n TR 2018'!L17+'CONTRACTACIO 3r TR 2018'!L17+'4T'!L17</f>
        <v>0</v>
      </c>
      <c r="M17" s="49" t="str">
        <f t="shared" si="4"/>
        <v/>
      </c>
      <c r="N17" s="46">
        <f>'CONTRACTACIO 1r TR 2018'!N17+'CONTRACTACIO 2n TR 2018'!N17+'CONTRACTACIO 3r TR 2018'!N17+'4T'!N17</f>
        <v>0</v>
      </c>
      <c r="O17" s="46">
        <f>'CONTRACTACIO 1r TR 2018'!O17+'CONTRACTACIO 2n TR 2018'!O17+'CONTRACTACIO 3r TR 2018'!O17+'4T'!O17</f>
        <v>0</v>
      </c>
      <c r="P17" s="50" t="str">
        <f t="shared" si="5"/>
        <v/>
      </c>
      <c r="Q17" s="42">
        <f>'CONTRACTACIO 1r TR 2018'!Q17+'CONTRACTACIO 2n TR 2018'!Q17+'CONTRACTACIO 3r TR 2018'!Q17+'4T'!Q17</f>
        <v>0</v>
      </c>
      <c r="R17" s="49" t="str">
        <f t="shared" si="6"/>
        <v/>
      </c>
      <c r="S17" s="46">
        <f>'CONTRACTACIO 1r TR 2018'!S17+'CONTRACTACIO 2n TR 2018'!S17+'CONTRACTACIO 3r TR 2018'!S17+'4T'!S17</f>
        <v>0</v>
      </c>
      <c r="T17" s="46">
        <f>'CONTRACTACIO 1r TR 2018'!T17+'CONTRACTACIO 2n TR 2018'!T17+'CONTRACTACIO 3r TR 2018'!T17+'4T'!T17</f>
        <v>0</v>
      </c>
      <c r="U17" s="50" t="str">
        <f t="shared" si="7"/>
        <v/>
      </c>
      <c r="V17" s="42">
        <f>'CONTRACTACIO 1r TR 2018'!V17+'CONTRACTACIO 2n TR 2018'!V17+'CONTRACTACIO 3r TR 2018'!V17+'4T'!V17</f>
        <v>0</v>
      </c>
      <c r="W17" s="49" t="str">
        <f t="shared" si="8"/>
        <v/>
      </c>
      <c r="X17" s="46">
        <f>'CONTRACTACIO 1r TR 2018'!X17+'CONTRACTACIO 2n TR 2018'!X17+'CONTRACTACIO 3r TR 2018'!X17+'4T'!X17</f>
        <v>0</v>
      </c>
      <c r="Y17" s="46">
        <f>'CONTRACTACIO 1r TR 2018'!Y17+'CONTRACTACIO 2n TR 2018'!Y17+'CONTRACTACIO 3r TR 2018'!Y17+'4T'!Y17</f>
        <v>0</v>
      </c>
      <c r="Z17" s="50" t="str">
        <f t="shared" si="9"/>
        <v/>
      </c>
      <c r="AA17" s="42">
        <f>'CONTRACTACIO 1r TR 2018'!AA17+'CONTRACTACIO 2n TR 2018'!AA17+'CONTRACTACIO 3r TR 2018'!AA17+'4T'!AA17</f>
        <v>0</v>
      </c>
      <c r="AB17" s="49" t="str">
        <f t="shared" si="10"/>
        <v/>
      </c>
      <c r="AC17" s="46">
        <f>'CONTRACTACIO 1r TR 2018'!AC17+'CONTRACTACIO 2n TR 2018'!AC17+'CONTRACTACIO 3r TR 2018'!AC17+'4T'!AC17</f>
        <v>0</v>
      </c>
      <c r="AD17" s="46">
        <f>'CONTRACTACIO 1r TR 2018'!AD17+'CONTRACTACIO 2n TR 2018'!AD17+'CONTRACTACIO 3r TR 2018'!AD17+'4T'!AD17</f>
        <v>0</v>
      </c>
      <c r="AE17" s="50" t="str">
        <f t="shared" si="11"/>
        <v/>
      </c>
    </row>
    <row r="18" spans="1:31" s="9" customFormat="1" ht="36" customHeight="1" x14ac:dyDescent="0.25">
      <c r="A18" s="14" t="s">
        <v>27</v>
      </c>
      <c r="B18" s="42">
        <f>'CONTRACTACIO 1r TR 2018'!B18+'CONTRACTACIO 2n TR 2018'!B18+'CONTRACTACIO 3r TR 2018'!B18+'4T'!B18</f>
        <v>0</v>
      </c>
      <c r="C18" s="49" t="str">
        <f t="shared" si="0"/>
        <v/>
      </c>
      <c r="D18" s="46">
        <f>'CONTRACTACIO 1r TR 2018'!D18+'CONTRACTACIO 2n TR 2018'!D18+'CONTRACTACIO 3r TR 2018'!D18+'4T'!D18</f>
        <v>0</v>
      </c>
      <c r="E18" s="46">
        <f>'CONTRACTACIO 1r TR 2018'!E18+'CONTRACTACIO 2n TR 2018'!E18+'CONTRACTACIO 3r TR 2018'!E18+'4T'!E18</f>
        <v>0</v>
      </c>
      <c r="F18" s="50" t="str">
        <f t="shared" si="1"/>
        <v/>
      </c>
      <c r="G18" s="42">
        <f>'CONTRACTACIO 1r TR 2018'!G18+'CONTRACTACIO 2n TR 2018'!G18+'CONTRACTACIO 3r TR 2018'!G18+'4T'!G18</f>
        <v>0</v>
      </c>
      <c r="H18" s="49" t="str">
        <f t="shared" si="2"/>
        <v/>
      </c>
      <c r="I18" s="46">
        <f>'CONTRACTACIO 1r TR 2018'!I18+'CONTRACTACIO 2n TR 2018'!I18+'CONTRACTACIO 3r TR 2018'!I18+'4T'!I18</f>
        <v>0</v>
      </c>
      <c r="J18" s="46">
        <f>'CONTRACTACIO 1r TR 2018'!J18+'CONTRACTACIO 2n TR 2018'!J18+'CONTRACTACIO 3r TR 2018'!J18+'4T'!J18</f>
        <v>0</v>
      </c>
      <c r="K18" s="50" t="str">
        <f t="shared" si="3"/>
        <v/>
      </c>
      <c r="L18" s="42">
        <f>'CONTRACTACIO 1r TR 2018'!L18+'CONTRACTACIO 2n TR 2018'!L18+'CONTRACTACIO 3r TR 2018'!L18+'4T'!L18</f>
        <v>0</v>
      </c>
      <c r="M18" s="49" t="str">
        <f t="shared" si="4"/>
        <v/>
      </c>
      <c r="N18" s="46">
        <f>'CONTRACTACIO 1r TR 2018'!N18+'CONTRACTACIO 2n TR 2018'!N18+'CONTRACTACIO 3r TR 2018'!N18+'4T'!N18</f>
        <v>0</v>
      </c>
      <c r="O18" s="46">
        <f>'CONTRACTACIO 1r TR 2018'!O18+'CONTRACTACIO 2n TR 2018'!O18+'CONTRACTACIO 3r TR 2018'!O18+'4T'!O18</f>
        <v>0</v>
      </c>
      <c r="P18" s="50" t="str">
        <f t="shared" si="5"/>
        <v/>
      </c>
      <c r="Q18" s="42">
        <f>'CONTRACTACIO 1r TR 2018'!Q18+'CONTRACTACIO 2n TR 2018'!Q18+'CONTRACTACIO 3r TR 2018'!Q18+'4T'!Q18</f>
        <v>0</v>
      </c>
      <c r="R18" s="49" t="str">
        <f t="shared" si="6"/>
        <v/>
      </c>
      <c r="S18" s="46">
        <f>'CONTRACTACIO 1r TR 2018'!S18+'CONTRACTACIO 2n TR 2018'!S18+'CONTRACTACIO 3r TR 2018'!S18+'4T'!S18</f>
        <v>0</v>
      </c>
      <c r="T18" s="46">
        <f>'CONTRACTACIO 1r TR 2018'!T18+'CONTRACTACIO 2n TR 2018'!T18+'CONTRACTACIO 3r TR 2018'!T18+'4T'!T18</f>
        <v>0</v>
      </c>
      <c r="U18" s="50" t="str">
        <f t="shared" si="7"/>
        <v/>
      </c>
      <c r="V18" s="42">
        <f>'CONTRACTACIO 1r TR 2018'!V18+'CONTRACTACIO 2n TR 2018'!V18+'CONTRACTACIO 3r TR 2018'!V18+'4T'!V18</f>
        <v>0</v>
      </c>
      <c r="W18" s="49" t="str">
        <f t="shared" si="8"/>
        <v/>
      </c>
      <c r="X18" s="46">
        <f>'CONTRACTACIO 1r TR 2018'!X18+'CONTRACTACIO 2n TR 2018'!X18+'CONTRACTACIO 3r TR 2018'!X18+'4T'!X18</f>
        <v>0</v>
      </c>
      <c r="Y18" s="46">
        <f>'CONTRACTACIO 1r TR 2018'!Y18+'CONTRACTACIO 2n TR 2018'!Y18+'CONTRACTACIO 3r TR 2018'!Y18+'4T'!Y18</f>
        <v>0</v>
      </c>
      <c r="Z18" s="50" t="str">
        <f t="shared" si="9"/>
        <v/>
      </c>
      <c r="AA18" s="42">
        <f>'CONTRACTACIO 1r TR 2018'!AA18+'CONTRACTACIO 2n TR 2018'!AA18+'CONTRACTACIO 3r TR 2018'!AA18+'4T'!AA18</f>
        <v>0</v>
      </c>
      <c r="AB18" s="49" t="str">
        <f t="shared" si="10"/>
        <v/>
      </c>
      <c r="AC18" s="46">
        <f>'CONTRACTACIO 1r TR 2018'!AC18+'CONTRACTACIO 2n TR 2018'!AC18+'CONTRACTACIO 3r TR 2018'!AC18+'4T'!AC18</f>
        <v>0</v>
      </c>
      <c r="AD18" s="46">
        <f>'CONTRACTACIO 1r TR 2018'!AD18+'CONTRACTACIO 2n TR 2018'!AD18+'CONTRACTACIO 3r TR 2018'!AD18+'4T'!AD18</f>
        <v>0</v>
      </c>
      <c r="AE18" s="50" t="str">
        <f t="shared" si="11"/>
        <v/>
      </c>
    </row>
    <row r="19" spans="1:31" s="9" customFormat="1" ht="36" customHeight="1" x14ac:dyDescent="0.3">
      <c r="A19" s="15" t="s">
        <v>32</v>
      </c>
      <c r="B19" s="42">
        <f>'CONTRACTACIO 1r TR 2018'!B19+'CONTRACTACIO 2n TR 2018'!B19+'CONTRACTACIO 3r TR 2018'!B19+'4T'!B19</f>
        <v>0</v>
      </c>
      <c r="C19" s="49" t="str">
        <f t="shared" si="0"/>
        <v/>
      </c>
      <c r="D19" s="46">
        <f>'CONTRACTACIO 1r TR 2018'!D19+'CONTRACTACIO 2n TR 2018'!D19+'CONTRACTACIO 3r TR 2018'!D19+'4T'!D19</f>
        <v>0</v>
      </c>
      <c r="E19" s="46">
        <f>'CONTRACTACIO 1r TR 2018'!E19+'CONTRACTACIO 2n TR 2018'!E19+'CONTRACTACIO 3r TR 2018'!E19+'4T'!E19</f>
        <v>0</v>
      </c>
      <c r="F19" s="50" t="str">
        <f t="shared" si="1"/>
        <v/>
      </c>
      <c r="G19" s="42">
        <f>'CONTRACTACIO 1r TR 2018'!G19+'CONTRACTACIO 2n TR 2018'!G19+'CONTRACTACIO 3r TR 2018'!G19+'4T'!G19</f>
        <v>2</v>
      </c>
      <c r="H19" s="49">
        <f t="shared" si="2"/>
        <v>7.3286918285086111E-4</v>
      </c>
      <c r="I19" s="46">
        <f>'CONTRACTACIO 1r TR 2018'!I19+'CONTRACTACIO 2n TR 2018'!I19+'CONTRACTACIO 3r TR 2018'!I19+'4T'!I19</f>
        <v>248682.79</v>
      </c>
      <c r="J19" s="46">
        <f>'CONTRACTACIO 1r TR 2018'!J19+'CONTRACTACIO 2n TR 2018'!J19+'CONTRACTACIO 3r TR 2018'!J19+'4T'!J19</f>
        <v>0</v>
      </c>
      <c r="K19" s="50" t="str">
        <f t="shared" si="3"/>
        <v/>
      </c>
      <c r="L19" s="42">
        <f>'CONTRACTACIO 1r TR 2018'!L19+'CONTRACTACIO 2n TR 2018'!L19+'CONTRACTACIO 3r TR 2018'!L19+'4T'!L19</f>
        <v>0</v>
      </c>
      <c r="M19" s="49" t="str">
        <f t="shared" si="4"/>
        <v/>
      </c>
      <c r="N19" s="46">
        <f>'CONTRACTACIO 1r TR 2018'!N19+'CONTRACTACIO 2n TR 2018'!N19+'CONTRACTACIO 3r TR 2018'!N19+'4T'!N19</f>
        <v>0</v>
      </c>
      <c r="O19" s="46">
        <f>'CONTRACTACIO 1r TR 2018'!O19+'CONTRACTACIO 2n TR 2018'!O19+'CONTRACTACIO 3r TR 2018'!O19+'4T'!O19</f>
        <v>0</v>
      </c>
      <c r="P19" s="50" t="str">
        <f t="shared" si="5"/>
        <v/>
      </c>
      <c r="Q19" s="42">
        <f>'CONTRACTACIO 1r TR 2018'!Q19+'CONTRACTACIO 2n TR 2018'!Q19+'CONTRACTACIO 3r TR 2018'!Q19+'4T'!Q19</f>
        <v>0</v>
      </c>
      <c r="R19" s="49" t="str">
        <f t="shared" si="6"/>
        <v/>
      </c>
      <c r="S19" s="46">
        <f>'CONTRACTACIO 1r TR 2018'!S19+'CONTRACTACIO 2n TR 2018'!S19+'CONTRACTACIO 3r TR 2018'!S19+'4T'!S19</f>
        <v>0</v>
      </c>
      <c r="T19" s="46">
        <f>'CONTRACTACIO 1r TR 2018'!T19+'CONTRACTACIO 2n TR 2018'!T19+'CONTRACTACIO 3r TR 2018'!T19+'4T'!T19</f>
        <v>0</v>
      </c>
      <c r="U19" s="50" t="str">
        <f t="shared" si="7"/>
        <v/>
      </c>
      <c r="V19" s="42">
        <f>'CONTRACTACIO 1r TR 2018'!V19+'CONTRACTACIO 2n TR 2018'!V19+'CONTRACTACIO 3r TR 2018'!V19+'4T'!V19</f>
        <v>0</v>
      </c>
      <c r="W19" s="49" t="str">
        <f t="shared" si="8"/>
        <v/>
      </c>
      <c r="X19" s="46">
        <f>'CONTRACTACIO 1r TR 2018'!X19+'CONTRACTACIO 2n TR 2018'!X19+'CONTRACTACIO 3r TR 2018'!X19+'4T'!X19</f>
        <v>0</v>
      </c>
      <c r="Y19" s="46">
        <f>'CONTRACTACIO 1r TR 2018'!Y19+'CONTRACTACIO 2n TR 2018'!Y19+'CONTRACTACIO 3r TR 2018'!Y19+'4T'!Y19</f>
        <v>0</v>
      </c>
      <c r="Z19" s="50" t="str">
        <f t="shared" si="9"/>
        <v/>
      </c>
      <c r="AA19" s="42">
        <f>'CONTRACTACIO 1r TR 2018'!AA19+'CONTRACTACIO 2n TR 2018'!AA19+'CONTRACTACIO 3r TR 2018'!AA19+'4T'!AA19</f>
        <v>0</v>
      </c>
      <c r="AB19" s="49" t="str">
        <f t="shared" si="10"/>
        <v/>
      </c>
      <c r="AC19" s="46">
        <f>'CONTRACTACIO 1r TR 2018'!AC19+'CONTRACTACIO 2n TR 2018'!AC19+'CONTRACTACIO 3r TR 2018'!AC19+'4T'!AC19</f>
        <v>0</v>
      </c>
      <c r="AD19" s="46">
        <f>'CONTRACTACIO 1r TR 2018'!AD19+'CONTRACTACIO 2n TR 2018'!AD19+'CONTRACTACIO 3r TR 2018'!AD19+'4T'!AD19</f>
        <v>0</v>
      </c>
      <c r="AE19" s="50" t="str">
        <f t="shared" si="11"/>
        <v/>
      </c>
    </row>
    <row r="20" spans="1:31" s="9" customFormat="1" ht="36" customHeight="1" x14ac:dyDescent="0.3">
      <c r="A20" s="15" t="s">
        <v>28</v>
      </c>
      <c r="B20" s="42">
        <f>'CONTRACTACIO 1r TR 2018'!B20+'CONTRACTACIO 2n TR 2018'!B20+'CONTRACTACIO 3r TR 2018'!B20+'4T'!B20</f>
        <v>0</v>
      </c>
      <c r="C20" s="49" t="str">
        <f t="shared" si="0"/>
        <v/>
      </c>
      <c r="D20" s="46">
        <f>'CONTRACTACIO 1r TR 2018'!D20+'CONTRACTACIO 2n TR 2018'!D20+'CONTRACTACIO 3r TR 2018'!D20+'4T'!D20</f>
        <v>0</v>
      </c>
      <c r="E20" s="46">
        <f>'CONTRACTACIO 1r TR 2018'!E20+'CONTRACTACIO 2n TR 2018'!E20+'CONTRACTACIO 3r TR 2018'!E20+'4T'!E20</f>
        <v>0</v>
      </c>
      <c r="F20" s="50" t="str">
        <f t="shared" si="1"/>
        <v/>
      </c>
      <c r="G20" s="42">
        <f>'CONTRACTACIO 1r TR 2018'!G20+'CONTRACTACIO 2n TR 2018'!G20+'CONTRACTACIO 3r TR 2018'!G20+'4T'!G20</f>
        <v>478</v>
      </c>
      <c r="H20" s="49">
        <f t="shared" si="2"/>
        <v>0.17515573470135581</v>
      </c>
      <c r="I20" s="46">
        <f>'CONTRACTACIO 1r TR 2018'!I20+'CONTRACTACIO 2n TR 2018'!I20+'CONTRACTACIO 3r TR 2018'!I20+'4T'!I20</f>
        <v>141398.37999999998</v>
      </c>
      <c r="J20" s="46">
        <f>'CONTRACTACIO 1r TR 2018'!J20+'CONTRACTACIO 2n TR 2018'!J20+'CONTRACTACIO 3r TR 2018'!J20+'4T'!J20</f>
        <v>133223</v>
      </c>
      <c r="K20" s="50">
        <f t="shared" si="3"/>
        <v>7.3808237383338804E-2</v>
      </c>
      <c r="L20" s="42">
        <f>'CONTRACTACIO 1r TR 2018'!L20+'CONTRACTACIO 2n TR 2018'!L20+'CONTRACTACIO 3r TR 2018'!L20+'4T'!L20</f>
        <v>0</v>
      </c>
      <c r="M20" s="49" t="str">
        <f t="shared" si="4"/>
        <v/>
      </c>
      <c r="N20" s="46">
        <f>'CONTRACTACIO 1r TR 2018'!N20+'CONTRACTACIO 2n TR 2018'!N20+'CONTRACTACIO 3r TR 2018'!N20+'4T'!N20</f>
        <v>0</v>
      </c>
      <c r="O20" s="46">
        <f>'CONTRACTACIO 1r TR 2018'!O20+'CONTRACTACIO 2n TR 2018'!O20+'CONTRACTACIO 3r TR 2018'!O20+'4T'!O20</f>
        <v>0</v>
      </c>
      <c r="P20" s="50" t="str">
        <f t="shared" si="5"/>
        <v/>
      </c>
      <c r="Q20" s="42">
        <f>'CONTRACTACIO 1r TR 2018'!Q20+'CONTRACTACIO 2n TR 2018'!Q20+'CONTRACTACIO 3r TR 2018'!Q20+'4T'!Q20</f>
        <v>0</v>
      </c>
      <c r="R20" s="49" t="str">
        <f t="shared" si="6"/>
        <v/>
      </c>
      <c r="S20" s="46">
        <f>'CONTRACTACIO 1r TR 2018'!S20+'CONTRACTACIO 2n TR 2018'!S20+'CONTRACTACIO 3r TR 2018'!S20+'4T'!S20</f>
        <v>0</v>
      </c>
      <c r="T20" s="46">
        <f>'CONTRACTACIO 1r TR 2018'!T20+'CONTRACTACIO 2n TR 2018'!T20+'CONTRACTACIO 3r TR 2018'!T20+'4T'!T20</f>
        <v>0</v>
      </c>
      <c r="U20" s="50" t="str">
        <f t="shared" si="7"/>
        <v/>
      </c>
      <c r="V20" s="42">
        <f>'CONTRACTACIO 1r TR 2018'!V20+'CONTRACTACIO 2n TR 2018'!V20+'CONTRACTACIO 3r TR 2018'!V20+'4T'!V20</f>
        <v>0</v>
      </c>
      <c r="W20" s="49" t="str">
        <f t="shared" si="8"/>
        <v/>
      </c>
      <c r="X20" s="46">
        <f>'CONTRACTACIO 1r TR 2018'!X20+'CONTRACTACIO 2n TR 2018'!X20+'CONTRACTACIO 3r TR 2018'!X20+'4T'!X20</f>
        <v>0</v>
      </c>
      <c r="Y20" s="46">
        <f>'CONTRACTACIO 1r TR 2018'!Y20+'CONTRACTACIO 2n TR 2018'!Y20+'CONTRACTACIO 3r TR 2018'!Y20+'4T'!Y20</f>
        <v>0</v>
      </c>
      <c r="Z20" s="50" t="str">
        <f t="shared" si="9"/>
        <v/>
      </c>
      <c r="AA20" s="42">
        <f>'CONTRACTACIO 1r TR 2018'!AA20+'CONTRACTACIO 2n TR 2018'!AA20+'CONTRACTACIO 3r TR 2018'!AA20+'4T'!AA20</f>
        <v>0</v>
      </c>
      <c r="AB20" s="49" t="str">
        <f t="shared" si="10"/>
        <v/>
      </c>
      <c r="AC20" s="46">
        <f>'CONTRACTACIO 1r TR 2018'!AC20+'CONTRACTACIO 2n TR 2018'!AC20+'CONTRACTACIO 3r TR 2018'!AC20+'4T'!AC20</f>
        <v>0</v>
      </c>
      <c r="AD20" s="46">
        <f>'CONTRACTACIO 1r TR 2018'!AD20+'CONTRACTACIO 2n TR 2018'!AD20+'CONTRACTACIO 3r TR 2018'!AD20+'4T'!AD20</f>
        <v>0</v>
      </c>
      <c r="AE20" s="50" t="str">
        <f t="shared" si="11"/>
        <v/>
      </c>
    </row>
    <row r="21" spans="1:31" s="9" customFormat="1" ht="36" customHeight="1" x14ac:dyDescent="0.3">
      <c r="A21" s="56" t="s">
        <v>29</v>
      </c>
      <c r="B21" s="42">
        <f>'CONTRACTACIO 1r TR 2018'!B21+'CONTRACTACIO 2n TR 2018'!B21+'CONTRACTACIO 3r TR 2018'!B21+'4T'!B21</f>
        <v>79</v>
      </c>
      <c r="C21" s="49">
        <f t="shared" si="0"/>
        <v>0.98750000000000004</v>
      </c>
      <c r="D21" s="46">
        <f>'CONTRACTACIO 1r TR 2018'!D21+'CONTRACTACIO 2n TR 2018'!D21+'CONTRACTACIO 3r TR 2018'!D21+'4T'!D21</f>
        <v>99299.669999999984</v>
      </c>
      <c r="E21" s="46">
        <f>'CONTRACTACIO 1r TR 2018'!E21+'CONTRACTACIO 2n TR 2018'!E21+'CONTRACTACIO 3r TR 2018'!E21+'4T'!E21</f>
        <v>109315.07029999999</v>
      </c>
      <c r="F21" s="50">
        <f t="shared" si="1"/>
        <v>1</v>
      </c>
      <c r="G21" s="42">
        <f>'CONTRACTACIO 1r TR 2018'!G21+'CONTRACTACIO 2n TR 2018'!G21+'CONTRACTACIO 3r TR 2018'!G21+'4T'!G21</f>
        <v>2240</v>
      </c>
      <c r="H21" s="49">
        <f t="shared" si="2"/>
        <v>0.82081348479296445</v>
      </c>
      <c r="I21" s="46">
        <f>'CONTRACTACIO 1r TR 2018'!I21+'CONTRACTACIO 2n TR 2018'!I21+'CONTRACTACIO 3r TR 2018'!I21+'4T'!I21</f>
        <v>1123091.2700000005</v>
      </c>
      <c r="J21" s="46">
        <f>'CONTRACTACIO 1r TR 2018'!J21+'CONTRACTACIO 2n TR 2018'!J21+'CONTRACTACIO 3r TR 2018'!J21+'4T'!J21</f>
        <v>1389505.2333333334</v>
      </c>
      <c r="K21" s="50">
        <f t="shared" si="3"/>
        <v>0.76981401189928345</v>
      </c>
      <c r="L21" s="42">
        <f>'CONTRACTACIO 1r TR 2018'!L21+'CONTRACTACIO 2n TR 2018'!L21+'CONTRACTACIO 3r TR 2018'!L21+'4T'!L21</f>
        <v>378</v>
      </c>
      <c r="M21" s="49">
        <f t="shared" si="4"/>
        <v>0.99736147757255933</v>
      </c>
      <c r="N21" s="46">
        <f>'CONTRACTACIO 1r TR 2018'!N21+'CONTRACTACIO 2n TR 2018'!N21+'CONTRACTACIO 3r TR 2018'!N21+'4T'!N21</f>
        <v>192490.96</v>
      </c>
      <c r="O21" s="46">
        <f>'CONTRACTACIO 1r TR 2018'!O21+'CONTRACTACIO 2n TR 2018'!O21+'CONTRACTACIO 3r TR 2018'!O21+'4T'!O21</f>
        <v>133902.93999999997</v>
      </c>
      <c r="P21" s="50">
        <f t="shared" si="5"/>
        <v>0.41149886353208731</v>
      </c>
      <c r="Q21" s="42">
        <f>'CONTRACTACIO 1r TR 2018'!Q21+'CONTRACTACIO 2n TR 2018'!Q21+'CONTRACTACIO 3r TR 2018'!Q21+'4T'!Q21</f>
        <v>0</v>
      </c>
      <c r="R21" s="49" t="str">
        <f t="shared" si="6"/>
        <v/>
      </c>
      <c r="S21" s="46">
        <f>'CONTRACTACIO 1r TR 2018'!S21+'CONTRACTACIO 2n TR 2018'!S21+'CONTRACTACIO 3r TR 2018'!S21+'4T'!S21</f>
        <v>0</v>
      </c>
      <c r="T21" s="46">
        <f>'CONTRACTACIO 1r TR 2018'!T21+'CONTRACTACIO 2n TR 2018'!T21+'CONTRACTACIO 3r TR 2018'!T21+'4T'!T21</f>
        <v>0</v>
      </c>
      <c r="U21" s="50" t="str">
        <f t="shared" si="7"/>
        <v/>
      </c>
      <c r="V21" s="42">
        <f>'CONTRACTACIO 1r TR 2018'!V21+'CONTRACTACIO 2n TR 2018'!V21+'CONTRACTACIO 3r TR 2018'!V21+'4T'!V21</f>
        <v>0</v>
      </c>
      <c r="W21" s="49" t="str">
        <f t="shared" si="8"/>
        <v/>
      </c>
      <c r="X21" s="46">
        <f>'CONTRACTACIO 1r TR 2018'!X21+'CONTRACTACIO 2n TR 2018'!X21+'CONTRACTACIO 3r TR 2018'!X21+'4T'!X21</f>
        <v>0</v>
      </c>
      <c r="Y21" s="46">
        <f>'CONTRACTACIO 1r TR 2018'!Y21+'CONTRACTACIO 2n TR 2018'!Y21+'CONTRACTACIO 3r TR 2018'!Y21+'4T'!Y21</f>
        <v>0</v>
      </c>
      <c r="Z21" s="50" t="str">
        <f t="shared" si="9"/>
        <v/>
      </c>
      <c r="AA21" s="42">
        <f>'CONTRACTACIO 1r TR 2018'!AA21+'CONTRACTACIO 2n TR 2018'!AA21+'CONTRACTACIO 3r TR 2018'!AA21+'4T'!AA21</f>
        <v>575</v>
      </c>
      <c r="AB21" s="49">
        <f t="shared" si="10"/>
        <v>0.99826388888888884</v>
      </c>
      <c r="AC21" s="46">
        <f>'CONTRACTACIO 1r TR 2018'!AC21+'CONTRACTACIO 2n TR 2018'!AC21+'CONTRACTACIO 3r TR 2018'!AC21+'4T'!AC21</f>
        <v>185555.66999999998</v>
      </c>
      <c r="AD21" s="46">
        <f>'CONTRACTACIO 1r TR 2018'!AD21+'CONTRACTACIO 2n TR 2018'!AD21+'CONTRACTACIO 3r TR 2018'!AD21+'4T'!AD21</f>
        <v>305481.56667627516</v>
      </c>
      <c r="AE21" s="50">
        <f t="shared" si="11"/>
        <v>1</v>
      </c>
    </row>
    <row r="22" spans="1:31" ht="32.950000000000003" customHeight="1" thickBot="1" x14ac:dyDescent="0.35">
      <c r="A22" s="16" t="s">
        <v>0</v>
      </c>
      <c r="B22" s="24">
        <f t="shared" ref="B22:AE22" si="12">SUM(B14:B21)</f>
        <v>80</v>
      </c>
      <c r="C22" s="25">
        <f t="shared" si="12"/>
        <v>1</v>
      </c>
      <c r="D22" s="35">
        <f t="shared" si="12"/>
        <v>528092.82000000007</v>
      </c>
      <c r="E22" s="35">
        <f t="shared" si="12"/>
        <v>109315.07029999999</v>
      </c>
      <c r="F22" s="26">
        <f t="shared" si="12"/>
        <v>1</v>
      </c>
      <c r="G22" s="24">
        <f t="shared" si="12"/>
        <v>2729</v>
      </c>
      <c r="H22" s="25">
        <f t="shared" si="12"/>
        <v>1</v>
      </c>
      <c r="I22" s="35">
        <f t="shared" si="12"/>
        <v>2987082.1300000004</v>
      </c>
      <c r="J22" s="35">
        <f t="shared" si="12"/>
        <v>1804988.2333333334</v>
      </c>
      <c r="K22" s="26">
        <f t="shared" si="12"/>
        <v>1</v>
      </c>
      <c r="L22" s="24">
        <f t="shared" si="12"/>
        <v>379</v>
      </c>
      <c r="M22" s="25">
        <f t="shared" si="12"/>
        <v>1</v>
      </c>
      <c r="N22" s="35">
        <f t="shared" si="12"/>
        <v>192490.96</v>
      </c>
      <c r="O22" s="35">
        <f t="shared" si="12"/>
        <v>325402.93999999994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576</v>
      </c>
      <c r="AB22" s="25">
        <f t="shared" si="12"/>
        <v>1</v>
      </c>
      <c r="AC22" s="35">
        <f t="shared" si="12"/>
        <v>346367.31</v>
      </c>
      <c r="AD22" s="35">
        <f t="shared" si="12"/>
        <v>305481.56667627516</v>
      </c>
      <c r="AE22" s="26">
        <f t="shared" si="12"/>
        <v>1</v>
      </c>
    </row>
    <row r="23" spans="1:31" s="2" customFormat="1" ht="18.7" customHeight="1" x14ac:dyDescent="0.3">
      <c r="B23" s="4"/>
      <c r="H23" s="4"/>
      <c r="N23" s="4"/>
    </row>
    <row r="24" spans="1:31" s="61" customFormat="1" ht="43.85" customHeight="1" x14ac:dyDescent="0.25">
      <c r="A24" s="185" t="s">
        <v>34</v>
      </c>
      <c r="B24" s="185"/>
      <c r="C24" s="185"/>
      <c r="D24" s="185"/>
      <c r="E24" s="185"/>
      <c r="F24" s="185"/>
      <c r="G24" s="185"/>
      <c r="H24" s="185"/>
      <c r="I24" s="62"/>
      <c r="J24" s="62"/>
      <c r="K24" s="62"/>
      <c r="L24" s="55"/>
      <c r="M24" s="59"/>
      <c r="N24" s="60"/>
      <c r="O24" s="60"/>
      <c r="P24" s="62"/>
      <c r="Q24" s="62"/>
      <c r="R24" s="55"/>
      <c r="S24" s="60"/>
      <c r="T24" s="60"/>
      <c r="U24" s="60"/>
      <c r="V24" s="12"/>
      <c r="W24" s="12"/>
      <c r="X24" s="12"/>
      <c r="AC24" s="12"/>
      <c r="AD24" s="12"/>
      <c r="AE24" s="12"/>
    </row>
    <row r="25" spans="1:31" s="64" customFormat="1" ht="14.45" x14ac:dyDescent="0.3">
      <c r="A25" s="55"/>
      <c r="B25" s="55"/>
      <c r="C25" s="55"/>
      <c r="D25" s="55"/>
      <c r="E25" s="55"/>
      <c r="F25" s="55"/>
      <c r="G25" s="63"/>
      <c r="H25" s="63"/>
      <c r="I25" s="62"/>
      <c r="J25" s="62"/>
      <c r="K25" s="62"/>
      <c r="L25" s="55"/>
      <c r="M25" s="59"/>
      <c r="N25" s="60"/>
      <c r="O25" s="60"/>
      <c r="P25" s="62"/>
      <c r="Q25" s="62"/>
      <c r="R25" s="55"/>
      <c r="S25" s="60"/>
      <c r="T25" s="60"/>
      <c r="U25" s="60"/>
      <c r="V25" s="12"/>
      <c r="W25" s="12"/>
      <c r="X25" s="12"/>
      <c r="Y25" s="61"/>
      <c r="Z25" s="61"/>
      <c r="AA25" s="61"/>
      <c r="AB25" s="61"/>
      <c r="AC25" s="12"/>
      <c r="AD25" s="12"/>
      <c r="AE25" s="12"/>
    </row>
    <row r="26" spans="1:31" s="64" customFormat="1" ht="13.75" customHeight="1" x14ac:dyDescent="0.3">
      <c r="A26" s="55"/>
      <c r="B26" s="55"/>
      <c r="C26" s="55"/>
      <c r="D26" s="55"/>
      <c r="E26" s="55"/>
      <c r="F26" s="55"/>
      <c r="G26" s="63"/>
      <c r="H26" s="63"/>
      <c r="I26" s="62"/>
      <c r="J26" s="62"/>
      <c r="K26" s="62"/>
      <c r="L26" s="55"/>
      <c r="M26" s="59"/>
      <c r="N26" s="60"/>
      <c r="O26" s="60"/>
      <c r="P26" s="62"/>
      <c r="Q26" s="62"/>
      <c r="R26" s="55"/>
      <c r="S26" s="60"/>
      <c r="T26" s="60"/>
      <c r="U26" s="60"/>
      <c r="V26" s="60"/>
      <c r="W26" s="60"/>
      <c r="X26" s="60"/>
      <c r="Y26" s="61"/>
      <c r="Z26" s="61"/>
      <c r="AA26" s="61"/>
      <c r="AB26" s="61"/>
      <c r="AC26" s="60"/>
      <c r="AD26" s="60"/>
      <c r="AE26" s="60"/>
    </row>
    <row r="27" spans="1:31" s="64" customFormat="1" ht="18" customHeight="1" thickBot="1" x14ac:dyDescent="0.35">
      <c r="A27" s="55"/>
      <c r="B27" s="55"/>
      <c r="C27" s="55"/>
      <c r="D27" s="55"/>
      <c r="E27" s="55"/>
      <c r="F27" s="55"/>
      <c r="G27" s="63"/>
      <c r="H27" s="63"/>
      <c r="I27" s="62"/>
      <c r="J27" s="62"/>
      <c r="K27" s="62"/>
      <c r="L27" s="55"/>
      <c r="M27" s="59"/>
      <c r="N27" s="60"/>
      <c r="O27" s="60"/>
      <c r="P27" s="62"/>
      <c r="Q27" s="62"/>
      <c r="R27" s="55"/>
      <c r="S27" s="60"/>
      <c r="T27" s="60"/>
      <c r="U27" s="60"/>
      <c r="V27" s="62"/>
      <c r="W27" s="62"/>
      <c r="X27" s="55"/>
      <c r="Y27" s="61"/>
      <c r="Z27" s="61"/>
      <c r="AA27" s="61"/>
      <c r="AB27" s="61"/>
      <c r="AC27" s="62"/>
      <c r="AD27" s="62"/>
      <c r="AE27" s="55"/>
    </row>
    <row r="28" spans="1:31" s="61" customFormat="1" ht="18" customHeight="1" x14ac:dyDescent="0.25">
      <c r="A28" s="200" t="s">
        <v>10</v>
      </c>
      <c r="B28" s="203" t="s">
        <v>17</v>
      </c>
      <c r="C28" s="204"/>
      <c r="D28" s="204"/>
      <c r="E28" s="204"/>
      <c r="F28" s="205"/>
      <c r="G28" s="2"/>
      <c r="J28" s="209" t="s">
        <v>15</v>
      </c>
      <c r="K28" s="210"/>
      <c r="L28" s="203" t="s">
        <v>16</v>
      </c>
      <c r="M28" s="204"/>
      <c r="N28" s="204"/>
      <c r="O28" s="204"/>
      <c r="P28" s="205"/>
      <c r="Q28" s="62"/>
      <c r="R28" s="55"/>
      <c r="S28" s="60"/>
      <c r="T28" s="60"/>
      <c r="U28" s="60"/>
      <c r="V28" s="62"/>
      <c r="W28" s="62"/>
      <c r="X28" s="55"/>
      <c r="AC28" s="62"/>
      <c r="AD28" s="62"/>
      <c r="AE28" s="55"/>
    </row>
    <row r="29" spans="1:31" s="61" customFormat="1" ht="18" customHeight="1" thickBot="1" x14ac:dyDescent="0.3">
      <c r="A29" s="201"/>
      <c r="B29" s="206"/>
      <c r="C29" s="207"/>
      <c r="D29" s="207"/>
      <c r="E29" s="207"/>
      <c r="F29" s="208"/>
      <c r="G29" s="2"/>
      <c r="J29" s="211"/>
      <c r="K29" s="212"/>
      <c r="L29" s="215"/>
      <c r="M29" s="216"/>
      <c r="N29" s="216"/>
      <c r="O29" s="216"/>
      <c r="P29" s="217"/>
      <c r="Q29" s="62"/>
      <c r="R29" s="55"/>
      <c r="S29" s="60"/>
      <c r="T29" s="60"/>
      <c r="U29" s="60"/>
      <c r="V29" s="62"/>
      <c r="W29" s="62"/>
      <c r="X29" s="55"/>
      <c r="AC29" s="62"/>
      <c r="AD29" s="62"/>
      <c r="AE29" s="55"/>
    </row>
    <row r="30" spans="1:31" s="2" customFormat="1" ht="47.4" customHeight="1" thickBot="1" x14ac:dyDescent="0.3">
      <c r="A30" s="202"/>
      <c r="B30" s="36" t="s">
        <v>14</v>
      </c>
      <c r="C30" s="19" t="s">
        <v>8</v>
      </c>
      <c r="D30" s="20" t="s">
        <v>30</v>
      </c>
      <c r="E30" s="21" t="s">
        <v>31</v>
      </c>
      <c r="F30" s="51" t="s">
        <v>9</v>
      </c>
      <c r="J30" s="213"/>
      <c r="K30" s="214"/>
      <c r="L30" s="36" t="s">
        <v>14</v>
      </c>
      <c r="M30" s="19" t="s">
        <v>8</v>
      </c>
      <c r="N30" s="20" t="s">
        <v>30</v>
      </c>
      <c r="O30" s="21" t="s">
        <v>31</v>
      </c>
      <c r="P30" s="51" t="s">
        <v>9</v>
      </c>
    </row>
    <row r="31" spans="1:31" s="2" customFormat="1" ht="30.1" customHeight="1" x14ac:dyDescent="0.25">
      <c r="A31" s="13" t="s">
        <v>25</v>
      </c>
      <c r="B31" s="42">
        <f t="shared" ref="B31:B38" si="13">B14+G14+L14+Q14+V14+AA14</f>
        <v>10</v>
      </c>
      <c r="C31" s="37">
        <f t="shared" ref="C31:C38" si="14">IF(B31,B31/$B$39,"")</f>
        <v>2.6567481402763019E-3</v>
      </c>
      <c r="D31" s="43">
        <f t="shared" ref="D31:E36" si="15">D14+I14+N14+S14+X14+AC14</f>
        <v>1918193.48</v>
      </c>
      <c r="E31" s="44">
        <f t="shared" si="15"/>
        <v>473760</v>
      </c>
      <c r="F31" s="50">
        <f t="shared" ref="F31:F38" si="16">IF(E31,E31/$E$39,"")</f>
        <v>0.18613950533668855</v>
      </c>
      <c r="J31" s="146" t="s">
        <v>3</v>
      </c>
      <c r="K31" s="147"/>
      <c r="L31" s="17">
        <f>B22</f>
        <v>80</v>
      </c>
      <c r="M31" s="37">
        <f>IF(L31,L31/$L$37,"")</f>
        <v>2.1253985122210415E-2</v>
      </c>
      <c r="N31" s="40">
        <f>D22</f>
        <v>528092.82000000007</v>
      </c>
      <c r="O31" s="40">
        <f>E22</f>
        <v>109315.07029999999</v>
      </c>
      <c r="P31" s="53">
        <f>IF(O31,O31/$O$37,"")</f>
        <v>4.2949706837823641E-2</v>
      </c>
    </row>
    <row r="32" spans="1:31" s="2" customFormat="1" ht="30.1" customHeight="1" x14ac:dyDescent="0.25">
      <c r="A32" s="14" t="s">
        <v>18</v>
      </c>
      <c r="B32" s="45">
        <f t="shared" si="13"/>
        <v>2</v>
      </c>
      <c r="C32" s="37">
        <f t="shared" si="14"/>
        <v>5.3134962805526033E-4</v>
      </c>
      <c r="D32" s="46">
        <f t="shared" si="15"/>
        <v>145321</v>
      </c>
      <c r="E32" s="47">
        <f t="shared" si="15"/>
        <v>0</v>
      </c>
      <c r="F32" s="50" t="str">
        <f t="shared" si="16"/>
        <v/>
      </c>
      <c r="J32" s="142" t="s">
        <v>1</v>
      </c>
      <c r="K32" s="143"/>
      <c r="L32" s="6">
        <f>G22</f>
        <v>2729</v>
      </c>
      <c r="M32" s="37">
        <f t="shared" ref="M32:M36" si="17">IF(L32,L32/$L$37,"")</f>
        <v>0.72502656748140282</v>
      </c>
      <c r="N32" s="41">
        <f>I22</f>
        <v>2987082.1300000004</v>
      </c>
      <c r="O32" s="41">
        <f>J22</f>
        <v>1804988.2333333334</v>
      </c>
      <c r="P32" s="53">
        <f t="shared" ref="P32:P36" si="18">IF(O32,O32/$O$37,"")</f>
        <v>0.70917683403244258</v>
      </c>
    </row>
    <row r="33" spans="1:33" ht="30.1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0" t="str">
        <f t="shared" si="16"/>
        <v/>
      </c>
      <c r="G33" s="2"/>
      <c r="J33" s="142" t="s">
        <v>2</v>
      </c>
      <c r="K33" s="143"/>
      <c r="L33" s="6">
        <f>L22</f>
        <v>379</v>
      </c>
      <c r="M33" s="37">
        <f t="shared" si="17"/>
        <v>0.10069075451647184</v>
      </c>
      <c r="N33" s="41">
        <f>N22</f>
        <v>192490.96</v>
      </c>
      <c r="O33" s="41">
        <f>O22</f>
        <v>325402.93999999994</v>
      </c>
      <c r="P33" s="53">
        <f t="shared" si="18"/>
        <v>0.12785026656261425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0" t="str">
        <f t="shared" si="16"/>
        <v/>
      </c>
      <c r="G34" s="2"/>
      <c r="J34" s="142" t="s">
        <v>33</v>
      </c>
      <c r="K34" s="143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3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" customHeight="1" x14ac:dyDescent="0.25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65">
        <f t="shared" si="15"/>
        <v>0</v>
      </c>
      <c r="F35" s="50" t="str">
        <f t="shared" si="16"/>
        <v/>
      </c>
      <c r="G35" s="2"/>
      <c r="J35" s="142" t="s">
        <v>4</v>
      </c>
      <c r="K35" s="143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3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5" t="s">
        <v>32</v>
      </c>
      <c r="B36" s="48">
        <f t="shared" si="13"/>
        <v>2</v>
      </c>
      <c r="C36" s="37">
        <f t="shared" si="14"/>
        <v>5.3134962805526033E-4</v>
      </c>
      <c r="D36" s="46">
        <f t="shared" si="15"/>
        <v>248682.79</v>
      </c>
      <c r="E36" s="65">
        <f>E19+J19+O19+T19+Y19+AD19</f>
        <v>0</v>
      </c>
      <c r="F36" s="50" t="str">
        <f t="shared" si="16"/>
        <v/>
      </c>
      <c r="G36" s="2"/>
      <c r="J36" s="142" t="s">
        <v>5</v>
      </c>
      <c r="K36" s="143"/>
      <c r="L36" s="6">
        <f>AA22</f>
        <v>576</v>
      </c>
      <c r="M36" s="37">
        <f t="shared" si="17"/>
        <v>0.153028692879915</v>
      </c>
      <c r="N36" s="41">
        <f>AC22</f>
        <v>346367.31</v>
      </c>
      <c r="O36" s="41">
        <f>AD22</f>
        <v>305481.56667627516</v>
      </c>
      <c r="P36" s="53">
        <f t="shared" si="18"/>
        <v>0.12002319256711941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thickBot="1" x14ac:dyDescent="0.3">
      <c r="A37" s="15" t="s">
        <v>28</v>
      </c>
      <c r="B37" s="45">
        <f t="shared" si="13"/>
        <v>478</v>
      </c>
      <c r="C37" s="37">
        <f t="shared" si="14"/>
        <v>0.12699256110520724</v>
      </c>
      <c r="D37" s="46">
        <f>D20+I20+N20+S20+X20+AC20</f>
        <v>141398.37999999998</v>
      </c>
      <c r="E37" s="47">
        <f>E20+J20+O20+T20+Y20+AD20</f>
        <v>133223</v>
      </c>
      <c r="F37" s="50">
        <f t="shared" si="16"/>
        <v>5.2343092113031196E-2</v>
      </c>
      <c r="G37" s="2"/>
      <c r="J37" s="144" t="s">
        <v>0</v>
      </c>
      <c r="K37" s="145"/>
      <c r="L37" s="11">
        <f>SUM(L31:L36)</f>
        <v>3764</v>
      </c>
      <c r="M37" s="25">
        <f t="shared" ref="M37:P37" si="19">SUM(M31:M36)</f>
        <v>1</v>
      </c>
      <c r="N37" s="38">
        <f t="shared" si="19"/>
        <v>4054033.22</v>
      </c>
      <c r="O37" s="39">
        <f t="shared" si="19"/>
        <v>2545187.8103096089</v>
      </c>
      <c r="P37" s="54">
        <f t="shared" si="19"/>
        <v>0.99999999999999978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56" t="s">
        <v>29</v>
      </c>
      <c r="B38" s="45">
        <f t="shared" si="13"/>
        <v>3272</v>
      </c>
      <c r="C38" s="37">
        <f t="shared" si="14"/>
        <v>0.86928799149840597</v>
      </c>
      <c r="D38" s="46">
        <f>D21+I21+N21+S21+X21+AC21</f>
        <v>1600437.5700000003</v>
      </c>
      <c r="E38" s="47">
        <f>E21+J21+O21+T21+Y21+AD21</f>
        <v>1938204.8103096085</v>
      </c>
      <c r="F38" s="50">
        <f t="shared" si="16"/>
        <v>0.76151740255028022</v>
      </c>
      <c r="G38" s="2"/>
      <c r="H38" s="4"/>
      <c r="I38" s="66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4" customFormat="1" ht="30.1" customHeight="1" thickBot="1" x14ac:dyDescent="0.3">
      <c r="A39" s="10" t="s">
        <v>0</v>
      </c>
      <c r="B39" s="24">
        <f>SUM(B31:B38)</f>
        <v>3764</v>
      </c>
      <c r="C39" s="25">
        <f>SUM(C31:C38)</f>
        <v>1</v>
      </c>
      <c r="D39" s="35">
        <f>SUM(D31:D38)</f>
        <v>4054033.22</v>
      </c>
      <c r="E39" s="35">
        <f>SUM(E31:E38)</f>
        <v>2545187.8103096085</v>
      </c>
      <c r="F39" s="26">
        <f>SUM(F31:F38)</f>
        <v>1</v>
      </c>
      <c r="G39" s="63"/>
      <c r="H39" s="63"/>
      <c r="I39" s="62"/>
      <c r="J39" s="62"/>
      <c r="K39" s="62"/>
      <c r="L39" s="55"/>
      <c r="M39" s="59"/>
      <c r="N39" s="60"/>
      <c r="O39" s="60"/>
      <c r="P39" s="62"/>
      <c r="Q39" s="62"/>
      <c r="R39" s="55"/>
      <c r="S39" s="60"/>
      <c r="T39" s="60"/>
      <c r="U39" s="60"/>
      <c r="V39" s="62"/>
      <c r="W39" s="62"/>
      <c r="X39" s="55"/>
      <c r="Y39" s="61"/>
      <c r="Z39" s="61"/>
      <c r="AA39" s="61"/>
      <c r="AB39" s="61"/>
      <c r="AC39" s="62"/>
      <c r="AD39" s="62"/>
      <c r="AE39" s="55"/>
    </row>
    <row r="40" spans="1:33" s="64" customFormat="1" ht="30.1" customHeight="1" x14ac:dyDescent="0.25">
      <c r="A40" s="55"/>
      <c r="B40" s="55"/>
      <c r="C40" s="55"/>
      <c r="D40" s="55"/>
      <c r="E40" s="55"/>
      <c r="F40" s="55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62"/>
      <c r="W40" s="62"/>
      <c r="X40" s="55"/>
      <c r="Y40" s="61"/>
      <c r="Z40" s="61"/>
      <c r="AA40" s="61"/>
      <c r="AB40" s="61"/>
      <c r="AC40" s="62"/>
      <c r="AD40" s="62"/>
      <c r="AE40" s="55"/>
    </row>
    <row r="41" spans="1:33" ht="36" customHeight="1" x14ac:dyDescent="0.25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25">
      <c r="B42" s="4"/>
      <c r="H42" s="4"/>
      <c r="N42" s="4"/>
    </row>
    <row r="43" spans="1:33" s="2" customFormat="1" x14ac:dyDescent="0.25">
      <c r="B43" s="4"/>
      <c r="H43" s="4"/>
      <c r="N43" s="4"/>
    </row>
    <row r="44" spans="1:33" s="2" customForma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1:21" s="2" customFormat="1" x14ac:dyDescent="0.25">
      <c r="B97" s="4"/>
      <c r="H97" s="4"/>
      <c r="N97" s="4"/>
    </row>
    <row r="98" spans="1:21" s="2" customFormat="1" x14ac:dyDescent="0.25">
      <c r="B98" s="4"/>
      <c r="H98" s="4"/>
      <c r="N98" s="4"/>
    </row>
    <row r="99" spans="1:21" s="2" customFormat="1" x14ac:dyDescent="0.25">
      <c r="B99" s="4"/>
      <c r="H99" s="4"/>
      <c r="N99" s="4"/>
    </row>
    <row r="100" spans="1:21" s="2" customFormat="1" x14ac:dyDescent="0.25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25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25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J37:K37"/>
    <mergeCell ref="J31:K31"/>
    <mergeCell ref="J32:K32"/>
    <mergeCell ref="J33:K33"/>
    <mergeCell ref="J34:K34"/>
    <mergeCell ref="J35:K35"/>
    <mergeCell ref="J36:K36"/>
    <mergeCell ref="A24:H24"/>
    <mergeCell ref="A28:A30"/>
    <mergeCell ref="B28:F29"/>
    <mergeCell ref="J28:K30"/>
    <mergeCell ref="L28:P29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B14:B21 D14:D21 E14:E21 AA14:AA21 V14:V21 Q14:Q21 L14:L21 G14:G21 AC14:AD21 X14:Y21 S14:T21 N14:O21 I14:J21" unlockedFormula="1"/>
    <ignoredError sqref="C31:C38 M31:M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7</vt:i4>
      </vt:variant>
    </vt:vector>
  </HeadingPairs>
  <TitlesOfParts>
    <vt:vector size="15" baseType="lpstr">
      <vt:lpstr>CONTRACTACIO 1r TR 2018</vt:lpstr>
      <vt:lpstr>CONTRACTACIO 2n TR 2018</vt:lpstr>
      <vt:lpstr>CONTRACTACIO 3r TR 2018</vt:lpstr>
      <vt:lpstr>1T</vt:lpstr>
      <vt:lpstr>2T</vt:lpstr>
      <vt:lpstr>3T</vt:lpstr>
      <vt:lpstr>4T</vt:lpstr>
      <vt:lpstr>2018 - CONTRACTACIÓ ANUAL</vt:lpstr>
      <vt:lpstr>'2018 - CONTRACTACIÓ ANUAL'!Àrea_d'impressió</vt:lpstr>
      <vt:lpstr>'2T'!Àrea_d'impressió</vt:lpstr>
      <vt:lpstr>'3T'!Àrea_d'impressió</vt:lpstr>
      <vt:lpstr>'4T'!Àrea_d'impressió</vt:lpstr>
      <vt:lpstr>'CONTRACTACIO 1r TR 2018'!Àrea_d'impressió</vt:lpstr>
      <vt:lpstr>'CONTRACTACIO 2n TR 2018'!Àrea_d'impressió</vt:lpstr>
      <vt:lpstr>'CONTRACTACIO 3r TR 2018'!Àrea_d'impressió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2018-06-21T14:18:12Z</cp:lastPrinted>
  <dcterms:created xsi:type="dcterms:W3CDTF">2016-02-03T12:33:15Z</dcterms:created>
  <dcterms:modified xsi:type="dcterms:W3CDTF">2019-05-08T09:19:15Z</dcterms:modified>
</cp:coreProperties>
</file>