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'1T'!$A$1:$Z$46</definedName>
    <definedName name="_xlnm.Print_Area" localSheetId="4">'2019 - CONTRACTACIÓ ANUAL'!$A$1:$AE$47</definedName>
    <definedName name="_xlnm.Print_Area" localSheetId="1">'2T'!$A$1:$Z$46</definedName>
    <definedName name="_xlnm.Print_Area" localSheetId="2">'3T'!$A$1:$Z$45</definedName>
    <definedName name="_xlnm.Print_Area" localSheetId="3">'4T'!$A$1:$Z$44</definedName>
  </definedNames>
  <calcPr calcId="145621" concurrentCalc="0"/>
</workbook>
</file>

<file path=xl/calcChain.xml><?xml version="1.0" encoding="utf-8"?>
<calcChain xmlns="http://schemas.openxmlformats.org/spreadsheetml/2006/main">
  <c r="B36" i="6" l="1"/>
  <c r="B43" i="1"/>
  <c r="Y22" i="7"/>
  <c r="X22" i="7"/>
  <c r="V22" i="7"/>
  <c r="W22" i="7"/>
  <c r="AD22" i="7"/>
  <c r="AC22" i="7"/>
  <c r="AA22" i="7"/>
  <c r="AB22" i="7"/>
  <c r="T22" i="7"/>
  <c r="U22" i="7"/>
  <c r="S22" i="7"/>
  <c r="Q22" i="7"/>
  <c r="R22" i="7"/>
  <c r="O22" i="7"/>
  <c r="N22" i="7"/>
  <c r="L22" i="7"/>
  <c r="M22" i="7"/>
  <c r="J22" i="7"/>
  <c r="I22" i="7"/>
  <c r="G22" i="7"/>
  <c r="E22" i="7"/>
  <c r="D22" i="7"/>
  <c r="B22" i="7"/>
  <c r="E42" i="6"/>
  <c r="D42" i="6"/>
  <c r="B42" i="6"/>
  <c r="AE22" i="6"/>
  <c r="AB22" i="6"/>
  <c r="W22" i="6"/>
  <c r="U22" i="6"/>
  <c r="R22" i="6"/>
  <c r="P22" i="6"/>
  <c r="M22" i="6"/>
  <c r="E43" i="5"/>
  <c r="D43" i="5"/>
  <c r="B43" i="5"/>
  <c r="AB22" i="5"/>
  <c r="Z22" i="5"/>
  <c r="W22" i="5"/>
  <c r="U22" i="5"/>
  <c r="R22" i="5"/>
  <c r="M22" i="5"/>
  <c r="C22" i="5"/>
  <c r="E44" i="4"/>
  <c r="D44" i="4"/>
  <c r="B44" i="4"/>
  <c r="AE22" i="4"/>
  <c r="AB22" i="4"/>
  <c r="Z22" i="4"/>
  <c r="W22" i="4"/>
  <c r="U22" i="4"/>
  <c r="R22" i="4"/>
  <c r="M22" i="4"/>
  <c r="F22" i="4"/>
  <c r="C22" i="4"/>
  <c r="E44" i="1"/>
  <c r="D44" i="1"/>
  <c r="B44" i="1"/>
  <c r="AE22" i="1"/>
  <c r="AB22" i="1"/>
  <c r="W22" i="1"/>
  <c r="U22" i="1"/>
  <c r="R22" i="1"/>
  <c r="M22" i="1"/>
  <c r="B42" i="7"/>
  <c r="D42" i="7"/>
  <c r="E42" i="7"/>
  <c r="C13" i="4"/>
  <c r="B24" i="1"/>
  <c r="C22" i="1"/>
  <c r="B16" i="7"/>
  <c r="C16" i="7"/>
  <c r="D16" i="7"/>
  <c r="J23" i="7"/>
  <c r="E23" i="7"/>
  <c r="O23" i="7"/>
  <c r="P23" i="7"/>
  <c r="T23" i="7"/>
  <c r="U23" i="7"/>
  <c r="AD23" i="7"/>
  <c r="AE23" i="7"/>
  <c r="Y23" i="7"/>
  <c r="Z23" i="7"/>
  <c r="E13" i="7"/>
  <c r="J13" i="7"/>
  <c r="O13" i="7"/>
  <c r="T13" i="7"/>
  <c r="AD13" i="7"/>
  <c r="AE13" i="7"/>
  <c r="Y13" i="7"/>
  <c r="Z13" i="7"/>
  <c r="E20" i="7"/>
  <c r="J20" i="7"/>
  <c r="O20" i="7"/>
  <c r="Y20" i="7"/>
  <c r="T20" i="7"/>
  <c r="U20" i="7"/>
  <c r="AD20" i="7"/>
  <c r="E21" i="7"/>
  <c r="J21" i="7"/>
  <c r="O21" i="7"/>
  <c r="Y21" i="7"/>
  <c r="T21" i="7"/>
  <c r="U21" i="7"/>
  <c r="AD21" i="7"/>
  <c r="J14" i="7"/>
  <c r="O14" i="7"/>
  <c r="E14" i="7"/>
  <c r="T14" i="7"/>
  <c r="U14" i="7"/>
  <c r="AD14" i="7"/>
  <c r="Y14" i="7"/>
  <c r="J15" i="7"/>
  <c r="O15" i="7"/>
  <c r="E15" i="7"/>
  <c r="T15" i="7"/>
  <c r="U15" i="7"/>
  <c r="AD15" i="7"/>
  <c r="AE15" i="7"/>
  <c r="Y15" i="7"/>
  <c r="Z15" i="7"/>
  <c r="J16" i="7"/>
  <c r="O16" i="7"/>
  <c r="E16" i="7"/>
  <c r="T16" i="7"/>
  <c r="AD16" i="7"/>
  <c r="AE16" i="7"/>
  <c r="Y16" i="7"/>
  <c r="J17" i="7"/>
  <c r="O17" i="7"/>
  <c r="E17" i="7"/>
  <c r="F17" i="7"/>
  <c r="T17" i="7"/>
  <c r="U17" i="7"/>
  <c r="AD17" i="7"/>
  <c r="AE17" i="7"/>
  <c r="Y17" i="7"/>
  <c r="J18" i="7"/>
  <c r="O18" i="7"/>
  <c r="Y18" i="7"/>
  <c r="E18" i="7"/>
  <c r="T18" i="7"/>
  <c r="AD18" i="7"/>
  <c r="AE18" i="7"/>
  <c r="J19" i="7"/>
  <c r="O19" i="7"/>
  <c r="Y19" i="7"/>
  <c r="E19" i="7"/>
  <c r="T19" i="7"/>
  <c r="U19" i="7"/>
  <c r="AD19" i="7"/>
  <c r="I23" i="7"/>
  <c r="D23" i="7"/>
  <c r="N23" i="7"/>
  <c r="S23" i="7"/>
  <c r="AC23" i="7"/>
  <c r="X23" i="7"/>
  <c r="I16" i="7"/>
  <c r="N16" i="7"/>
  <c r="S16" i="7"/>
  <c r="AC16" i="7"/>
  <c r="X16" i="7"/>
  <c r="D13" i="7"/>
  <c r="I13" i="7"/>
  <c r="N13" i="7"/>
  <c r="S13" i="7"/>
  <c r="AC13" i="7"/>
  <c r="X13" i="7"/>
  <c r="D20" i="7"/>
  <c r="I20" i="7"/>
  <c r="N20" i="7"/>
  <c r="X20" i="7"/>
  <c r="S20" i="7"/>
  <c r="AC20" i="7"/>
  <c r="D21" i="7"/>
  <c r="I21" i="7"/>
  <c r="N21" i="7"/>
  <c r="X21" i="7"/>
  <c r="S21" i="7"/>
  <c r="AC21" i="7"/>
  <c r="I14" i="7"/>
  <c r="N14" i="7"/>
  <c r="D14" i="7"/>
  <c r="S14" i="7"/>
  <c r="AC14" i="7"/>
  <c r="X14" i="7"/>
  <c r="I15" i="7"/>
  <c r="N15" i="7"/>
  <c r="D15" i="7"/>
  <c r="S15" i="7"/>
  <c r="AC15" i="7"/>
  <c r="X15" i="7"/>
  <c r="I17" i="7"/>
  <c r="N17" i="7"/>
  <c r="D17" i="7"/>
  <c r="S17" i="7"/>
  <c r="AC17" i="7"/>
  <c r="X17" i="7"/>
  <c r="I18" i="7"/>
  <c r="N18" i="7"/>
  <c r="X18" i="7"/>
  <c r="D18" i="7"/>
  <c r="S18" i="7"/>
  <c r="AC18" i="7"/>
  <c r="I19" i="7"/>
  <c r="N19" i="7"/>
  <c r="X19" i="7"/>
  <c r="D19" i="7"/>
  <c r="S19" i="7"/>
  <c r="AC19" i="7"/>
  <c r="G23" i="7"/>
  <c r="B23" i="7"/>
  <c r="C23" i="7"/>
  <c r="L23" i="7"/>
  <c r="M23" i="7"/>
  <c r="Q23" i="7"/>
  <c r="R23" i="7"/>
  <c r="AA23" i="7"/>
  <c r="AB23" i="7"/>
  <c r="V23" i="7"/>
  <c r="W23" i="7"/>
  <c r="G16" i="7"/>
  <c r="L16" i="7"/>
  <c r="M16" i="7"/>
  <c r="Q16" i="7"/>
  <c r="AA16" i="7"/>
  <c r="AB16" i="7"/>
  <c r="V16" i="7"/>
  <c r="W16" i="7"/>
  <c r="B13" i="7"/>
  <c r="G13" i="7"/>
  <c r="L13" i="7"/>
  <c r="Q13" i="7"/>
  <c r="AA13" i="7"/>
  <c r="AB13" i="7"/>
  <c r="V13" i="7"/>
  <c r="W13" i="7"/>
  <c r="B20" i="7"/>
  <c r="G20" i="7"/>
  <c r="L20" i="7"/>
  <c r="V20" i="7"/>
  <c r="Q20" i="7"/>
  <c r="R20" i="7"/>
  <c r="AA20" i="7"/>
  <c r="B21" i="7"/>
  <c r="G21" i="7"/>
  <c r="L21" i="7"/>
  <c r="V21" i="7"/>
  <c r="Q21" i="7"/>
  <c r="R21" i="7"/>
  <c r="AA21" i="7"/>
  <c r="G14" i="7"/>
  <c r="L14" i="7"/>
  <c r="B14" i="7"/>
  <c r="Q14" i="7"/>
  <c r="R14" i="7"/>
  <c r="AA14" i="7"/>
  <c r="AB14" i="7"/>
  <c r="V14" i="7"/>
  <c r="W14" i="7"/>
  <c r="G15" i="7"/>
  <c r="L15" i="7"/>
  <c r="B15" i="7"/>
  <c r="Q15" i="7"/>
  <c r="AA15" i="7"/>
  <c r="AB15" i="7"/>
  <c r="V15" i="7"/>
  <c r="W15" i="7"/>
  <c r="G17" i="7"/>
  <c r="H17" i="7"/>
  <c r="L17" i="7"/>
  <c r="M17" i="7"/>
  <c r="B17" i="7"/>
  <c r="C17" i="7"/>
  <c r="Q17" i="7"/>
  <c r="AA17" i="7"/>
  <c r="AB17" i="7"/>
  <c r="V17" i="7"/>
  <c r="G18" i="7"/>
  <c r="L18" i="7"/>
  <c r="V18" i="7"/>
  <c r="B18" i="7"/>
  <c r="Q18" i="7"/>
  <c r="R18" i="7"/>
  <c r="AA18" i="7"/>
  <c r="AB18" i="7"/>
  <c r="G19" i="7"/>
  <c r="L19" i="7"/>
  <c r="V19" i="7"/>
  <c r="B19" i="7"/>
  <c r="C19" i="7"/>
  <c r="Q19" i="7"/>
  <c r="R19" i="7"/>
  <c r="AA19" i="7"/>
  <c r="AB19" i="7"/>
  <c r="Z16" i="7"/>
  <c r="Z14" i="7"/>
  <c r="U18" i="7"/>
  <c r="R15" i="7"/>
  <c r="F23" i="7"/>
  <c r="J24" i="6"/>
  <c r="K20" i="6"/>
  <c r="E24" i="6"/>
  <c r="O24" i="6"/>
  <c r="O35" i="6"/>
  <c r="Y24" i="6"/>
  <c r="T24" i="6"/>
  <c r="O36" i="6"/>
  <c r="AD24" i="6"/>
  <c r="O38" i="6"/>
  <c r="P38" i="6"/>
  <c r="I24" i="6"/>
  <c r="N34" i="6"/>
  <c r="D24" i="6"/>
  <c r="N33" i="6"/>
  <c r="N24" i="6"/>
  <c r="N35" i="6"/>
  <c r="X24" i="6"/>
  <c r="N37" i="6"/>
  <c r="S24" i="6"/>
  <c r="N36" i="6"/>
  <c r="AC24" i="6"/>
  <c r="N38" i="6"/>
  <c r="G24" i="6"/>
  <c r="H15" i="6"/>
  <c r="B24" i="6"/>
  <c r="C14" i="6"/>
  <c r="L24" i="6"/>
  <c r="M21" i="6"/>
  <c r="V24" i="6"/>
  <c r="L37" i="6"/>
  <c r="Q24" i="6"/>
  <c r="L36" i="6"/>
  <c r="AA24" i="6"/>
  <c r="L38" i="6"/>
  <c r="M38" i="6"/>
  <c r="E43" i="6"/>
  <c r="E33" i="6"/>
  <c r="E34" i="6"/>
  <c r="E35" i="6"/>
  <c r="E36" i="6"/>
  <c r="E37" i="6"/>
  <c r="E38" i="6"/>
  <c r="E39" i="6"/>
  <c r="E40" i="6"/>
  <c r="E41" i="6"/>
  <c r="D43" i="6"/>
  <c r="D33" i="6"/>
  <c r="D34" i="6"/>
  <c r="D35" i="6"/>
  <c r="D36" i="6"/>
  <c r="D37" i="6"/>
  <c r="D38" i="6"/>
  <c r="D39" i="6"/>
  <c r="D40" i="6"/>
  <c r="D41" i="6"/>
  <c r="B43" i="6"/>
  <c r="B41" i="6"/>
  <c r="B33" i="6"/>
  <c r="B34" i="6"/>
  <c r="B35" i="6"/>
  <c r="B37" i="6"/>
  <c r="C37" i="6"/>
  <c r="B38" i="6"/>
  <c r="B39" i="6"/>
  <c r="B40" i="6"/>
  <c r="AE13" i="6"/>
  <c r="AE14" i="6"/>
  <c r="AE15" i="6"/>
  <c r="AE16" i="6"/>
  <c r="AE17" i="6"/>
  <c r="AE18" i="6"/>
  <c r="AE19" i="6"/>
  <c r="AE20" i="6"/>
  <c r="AE21" i="6"/>
  <c r="AE23" i="6"/>
  <c r="AB13" i="6"/>
  <c r="AB14" i="6"/>
  <c r="AB15" i="6"/>
  <c r="AB16" i="6"/>
  <c r="AB17" i="6"/>
  <c r="AB18" i="6"/>
  <c r="AB19" i="6"/>
  <c r="AB20" i="6"/>
  <c r="AB21" i="6"/>
  <c r="AB23" i="6"/>
  <c r="Z13" i="6"/>
  <c r="Z14" i="6"/>
  <c r="Z15" i="6"/>
  <c r="Z16" i="6"/>
  <c r="Z17" i="6"/>
  <c r="Z23" i="6"/>
  <c r="W13" i="6"/>
  <c r="W14" i="6"/>
  <c r="W15" i="6"/>
  <c r="W16" i="6"/>
  <c r="W17" i="6"/>
  <c r="W20" i="6"/>
  <c r="W21" i="6"/>
  <c r="W23" i="6"/>
  <c r="U14" i="6"/>
  <c r="U15" i="6"/>
  <c r="U17" i="6"/>
  <c r="U18" i="6"/>
  <c r="U19" i="6"/>
  <c r="U20" i="6"/>
  <c r="U21" i="6"/>
  <c r="U23" i="6"/>
  <c r="R14" i="6"/>
  <c r="R15" i="6"/>
  <c r="R17" i="6"/>
  <c r="R18" i="6"/>
  <c r="R19" i="6"/>
  <c r="R20" i="6"/>
  <c r="R21" i="6"/>
  <c r="R23" i="6"/>
  <c r="P16" i="6"/>
  <c r="P18" i="6"/>
  <c r="P23" i="6"/>
  <c r="M16" i="6"/>
  <c r="M23" i="6"/>
  <c r="H16" i="6"/>
  <c r="H17" i="6"/>
  <c r="F16" i="6"/>
  <c r="F17" i="6"/>
  <c r="F18" i="6"/>
  <c r="F19" i="6"/>
  <c r="F21" i="6"/>
  <c r="F23" i="6"/>
  <c r="C15" i="6"/>
  <c r="C16" i="6"/>
  <c r="C17" i="6"/>
  <c r="C18" i="6"/>
  <c r="C19" i="6"/>
  <c r="C21" i="6"/>
  <c r="C23" i="6"/>
  <c r="AD24" i="5"/>
  <c r="AC24" i="5"/>
  <c r="N39" i="5"/>
  <c r="AA24" i="5"/>
  <c r="L39" i="5"/>
  <c r="E24" i="5"/>
  <c r="J24" i="5"/>
  <c r="K23" i="5"/>
  <c r="O24" i="5"/>
  <c r="T24" i="5"/>
  <c r="O37" i="5"/>
  <c r="Y24" i="5"/>
  <c r="Z18" i="5"/>
  <c r="D24" i="5"/>
  <c r="N34" i="5"/>
  <c r="I24" i="5"/>
  <c r="N35" i="5"/>
  <c r="N24" i="5"/>
  <c r="N36" i="5"/>
  <c r="S24" i="5"/>
  <c r="N37" i="5"/>
  <c r="X24" i="5"/>
  <c r="N38" i="5"/>
  <c r="B24" i="5"/>
  <c r="L34" i="5"/>
  <c r="G24" i="5"/>
  <c r="H19" i="5"/>
  <c r="L24" i="5"/>
  <c r="L36" i="5"/>
  <c r="Q24" i="5"/>
  <c r="L37" i="5"/>
  <c r="V24" i="5"/>
  <c r="L38" i="5"/>
  <c r="E34" i="5"/>
  <c r="E35" i="5"/>
  <c r="E36" i="5"/>
  <c r="E41" i="5"/>
  <c r="E42" i="5"/>
  <c r="E39" i="5"/>
  <c r="E40" i="5"/>
  <c r="E44" i="5"/>
  <c r="E37" i="5"/>
  <c r="E38" i="5"/>
  <c r="D34" i="5"/>
  <c r="D35" i="5"/>
  <c r="D36" i="5"/>
  <c r="D41" i="5"/>
  <c r="D42" i="5"/>
  <c r="D39" i="5"/>
  <c r="D40" i="5"/>
  <c r="D44" i="5"/>
  <c r="D37" i="5"/>
  <c r="D38" i="5"/>
  <c r="B34" i="5"/>
  <c r="B35" i="5"/>
  <c r="B36" i="5"/>
  <c r="B41" i="5"/>
  <c r="B42" i="5"/>
  <c r="B44" i="5"/>
  <c r="B39" i="5"/>
  <c r="B40" i="5"/>
  <c r="B37" i="5"/>
  <c r="B38" i="5"/>
  <c r="C38" i="5"/>
  <c r="AE23" i="5"/>
  <c r="AB23" i="5"/>
  <c r="Z23" i="5"/>
  <c r="W23" i="5"/>
  <c r="U23" i="5"/>
  <c r="R23" i="5"/>
  <c r="P23" i="5"/>
  <c r="M23" i="5"/>
  <c r="F23" i="5"/>
  <c r="C23" i="5"/>
  <c r="AE13" i="5"/>
  <c r="AE14" i="5"/>
  <c r="AE15" i="5"/>
  <c r="AE16" i="5"/>
  <c r="AE17" i="5"/>
  <c r="AE18" i="5"/>
  <c r="AB13" i="5"/>
  <c r="AB14" i="5"/>
  <c r="AB15" i="5"/>
  <c r="AB16" i="5"/>
  <c r="AB17" i="5"/>
  <c r="AB18" i="5"/>
  <c r="AB19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4" i="5"/>
  <c r="R15" i="5"/>
  <c r="R17" i="5"/>
  <c r="R18" i="5"/>
  <c r="R19" i="5"/>
  <c r="R20" i="5"/>
  <c r="R21" i="5"/>
  <c r="P16" i="5"/>
  <c r="P17" i="5"/>
  <c r="P20" i="5"/>
  <c r="M15" i="5"/>
  <c r="M16" i="5"/>
  <c r="M17" i="5"/>
  <c r="M19" i="5"/>
  <c r="M21" i="5"/>
  <c r="K17" i="5"/>
  <c r="H16" i="5"/>
  <c r="H17" i="5"/>
  <c r="H21" i="5"/>
  <c r="F15" i="5"/>
  <c r="F16" i="5"/>
  <c r="F17" i="5"/>
  <c r="F18" i="5"/>
  <c r="C15" i="5"/>
  <c r="C16" i="5"/>
  <c r="C17" i="5"/>
  <c r="C18" i="5"/>
  <c r="C19" i="5"/>
  <c r="E45" i="4"/>
  <c r="E35" i="4"/>
  <c r="E36" i="4"/>
  <c r="E37" i="4"/>
  <c r="E38" i="4"/>
  <c r="E39" i="4"/>
  <c r="E40" i="4"/>
  <c r="E41" i="4"/>
  <c r="E42" i="4"/>
  <c r="E43" i="4"/>
  <c r="D45" i="4"/>
  <c r="B45" i="4"/>
  <c r="B43" i="4"/>
  <c r="B35" i="4"/>
  <c r="B36" i="4"/>
  <c r="B37" i="4"/>
  <c r="B38" i="4"/>
  <c r="B39" i="4"/>
  <c r="B40" i="4"/>
  <c r="B41" i="4"/>
  <c r="B42" i="4"/>
  <c r="AE13" i="4"/>
  <c r="AE14" i="4"/>
  <c r="AE15" i="4"/>
  <c r="AE16" i="4"/>
  <c r="AE17" i="4"/>
  <c r="AE18" i="4"/>
  <c r="AE19" i="4"/>
  <c r="AE20" i="4"/>
  <c r="AE21" i="4"/>
  <c r="AE23" i="4"/>
  <c r="AD24" i="4"/>
  <c r="AC24" i="4"/>
  <c r="AB13" i="4"/>
  <c r="AB14" i="4"/>
  <c r="AB15" i="4"/>
  <c r="AB16" i="4"/>
  <c r="AB17" i="4"/>
  <c r="AB18" i="4"/>
  <c r="AB19" i="4"/>
  <c r="AB20" i="4"/>
  <c r="AB21" i="4"/>
  <c r="AB23" i="4"/>
  <c r="AA24" i="4"/>
  <c r="Z13" i="4"/>
  <c r="Z14" i="4"/>
  <c r="Z15" i="4"/>
  <c r="Z16" i="4"/>
  <c r="Y24" i="4"/>
  <c r="Z20" i="4"/>
  <c r="Z23" i="4"/>
  <c r="X24" i="4"/>
  <c r="N39" i="4"/>
  <c r="W13" i="4"/>
  <c r="W14" i="4"/>
  <c r="W15" i="4"/>
  <c r="W16" i="4"/>
  <c r="W19" i="4"/>
  <c r="V24" i="4"/>
  <c r="L39" i="4"/>
  <c r="W21" i="4"/>
  <c r="W23" i="4"/>
  <c r="T24" i="4"/>
  <c r="U13" i="4"/>
  <c r="U14" i="4"/>
  <c r="U15" i="4"/>
  <c r="U16" i="4"/>
  <c r="U17" i="4"/>
  <c r="U18" i="4"/>
  <c r="U19" i="4"/>
  <c r="U20" i="4"/>
  <c r="U21" i="4"/>
  <c r="U23" i="4"/>
  <c r="S24" i="4"/>
  <c r="N38" i="4"/>
  <c r="Q24" i="4"/>
  <c r="R13" i="4"/>
  <c r="R14" i="4"/>
  <c r="R15" i="4"/>
  <c r="R16" i="4"/>
  <c r="R17" i="4"/>
  <c r="R18" i="4"/>
  <c r="R19" i="4"/>
  <c r="R20" i="4"/>
  <c r="R21" i="4"/>
  <c r="R23" i="4"/>
  <c r="O24" i="4"/>
  <c r="P17" i="4"/>
  <c r="P16" i="4"/>
  <c r="P23" i="4"/>
  <c r="N24" i="4"/>
  <c r="N37" i="4"/>
  <c r="L24" i="4"/>
  <c r="M19" i="4"/>
  <c r="M16" i="4"/>
  <c r="M17" i="4"/>
  <c r="M18" i="4"/>
  <c r="M21" i="4"/>
  <c r="M23" i="4"/>
  <c r="J24" i="4"/>
  <c r="I24" i="4"/>
  <c r="N36" i="4"/>
  <c r="G24" i="4"/>
  <c r="H16" i="4"/>
  <c r="H17" i="4"/>
  <c r="H21" i="4"/>
  <c r="E24" i="4"/>
  <c r="F18" i="4"/>
  <c r="F13" i="4"/>
  <c r="F16" i="4"/>
  <c r="F17" i="4"/>
  <c r="F19" i="4"/>
  <c r="F23" i="4"/>
  <c r="D24" i="4"/>
  <c r="N35" i="4"/>
  <c r="B24" i="4"/>
  <c r="L35" i="4"/>
  <c r="C16" i="4"/>
  <c r="C17" i="4"/>
  <c r="C19" i="4"/>
  <c r="C21" i="4"/>
  <c r="C23" i="4"/>
  <c r="O38" i="4"/>
  <c r="O40" i="4"/>
  <c r="P40" i="4"/>
  <c r="N40" i="4"/>
  <c r="L38" i="4"/>
  <c r="L40" i="4"/>
  <c r="M40" i="4"/>
  <c r="D35" i="4"/>
  <c r="D36" i="4"/>
  <c r="D37" i="4"/>
  <c r="D38" i="4"/>
  <c r="D39" i="4"/>
  <c r="D40" i="4"/>
  <c r="D41" i="4"/>
  <c r="D42" i="4"/>
  <c r="D43" i="4"/>
  <c r="C38" i="4"/>
  <c r="J24" i="1"/>
  <c r="K22" i="1"/>
  <c r="O24" i="1"/>
  <c r="P21" i="1"/>
  <c r="E24" i="1"/>
  <c r="F22" i="1"/>
  <c r="Y24" i="1"/>
  <c r="I24" i="1"/>
  <c r="N36" i="1"/>
  <c r="N24" i="1"/>
  <c r="N37" i="1"/>
  <c r="D24" i="1"/>
  <c r="N35" i="1"/>
  <c r="X24" i="1"/>
  <c r="N39" i="1"/>
  <c r="G24" i="1"/>
  <c r="H22" i="1"/>
  <c r="L24" i="1"/>
  <c r="M20" i="1"/>
  <c r="V24" i="1"/>
  <c r="L39" i="1"/>
  <c r="Q24" i="1"/>
  <c r="L38" i="1"/>
  <c r="AE23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3" i="1"/>
  <c r="Z23" i="1"/>
  <c r="Z20" i="1"/>
  <c r="Z19" i="1"/>
  <c r="Z17" i="1"/>
  <c r="Z16" i="1"/>
  <c r="Z15" i="1"/>
  <c r="Z14" i="1"/>
  <c r="W23" i="1"/>
  <c r="W21" i="1"/>
  <c r="W19" i="1"/>
  <c r="W18" i="1"/>
  <c r="W17" i="1"/>
  <c r="W16" i="1"/>
  <c r="W15" i="1"/>
  <c r="W14" i="1"/>
  <c r="U23" i="1"/>
  <c r="R23" i="1"/>
  <c r="R21" i="1"/>
  <c r="R20" i="1"/>
  <c r="R19" i="1"/>
  <c r="R18" i="1"/>
  <c r="R17" i="1"/>
  <c r="R16" i="1"/>
  <c r="R15" i="1"/>
  <c r="R14" i="1"/>
  <c r="P23" i="1"/>
  <c r="P17" i="1"/>
  <c r="P16" i="1"/>
  <c r="M23" i="1"/>
  <c r="M17" i="1"/>
  <c r="M16" i="1"/>
  <c r="H17" i="1"/>
  <c r="C23" i="1"/>
  <c r="C21" i="1"/>
  <c r="C20" i="1"/>
  <c r="C19" i="1"/>
  <c r="C18" i="1"/>
  <c r="C17" i="1"/>
  <c r="C16" i="1"/>
  <c r="C15" i="1"/>
  <c r="C14" i="1"/>
  <c r="F23" i="1"/>
  <c r="E45" i="1"/>
  <c r="E43" i="1"/>
  <c r="E35" i="1"/>
  <c r="E42" i="1"/>
  <c r="E36" i="1"/>
  <c r="E37" i="1"/>
  <c r="E38" i="1"/>
  <c r="E39" i="1"/>
  <c r="E40" i="1"/>
  <c r="E41" i="1"/>
  <c r="D45" i="1"/>
  <c r="D43" i="1"/>
  <c r="D35" i="1"/>
  <c r="D42" i="1"/>
  <c r="D36" i="1"/>
  <c r="D37" i="1"/>
  <c r="D38" i="1"/>
  <c r="D39" i="1"/>
  <c r="D40" i="1"/>
  <c r="D41" i="1"/>
  <c r="B45" i="1"/>
  <c r="B35" i="1"/>
  <c r="B42" i="1"/>
  <c r="B36" i="1"/>
  <c r="B37" i="1"/>
  <c r="B38" i="1"/>
  <c r="B39" i="1"/>
  <c r="B40" i="1"/>
  <c r="B41" i="1"/>
  <c r="C39" i="1"/>
  <c r="AE13" i="1"/>
  <c r="AE24" i="1"/>
  <c r="AD24" i="1"/>
  <c r="AC24" i="1"/>
  <c r="N40" i="1"/>
  <c r="AB13" i="1"/>
  <c r="AB24" i="1"/>
  <c r="AA24" i="1"/>
  <c r="L40" i="1"/>
  <c r="M40" i="1"/>
  <c r="Z13" i="1"/>
  <c r="W13" i="1"/>
  <c r="U13" i="1"/>
  <c r="U14" i="1"/>
  <c r="U15" i="1"/>
  <c r="U16" i="1"/>
  <c r="U17" i="1"/>
  <c r="U18" i="1"/>
  <c r="U19" i="1"/>
  <c r="U20" i="1"/>
  <c r="U21" i="1"/>
  <c r="T24" i="1"/>
  <c r="O38" i="1"/>
  <c r="S24" i="1"/>
  <c r="R13" i="1"/>
  <c r="M13" i="1"/>
  <c r="F17" i="1"/>
  <c r="F18" i="1"/>
  <c r="F19" i="1"/>
  <c r="F21" i="1"/>
  <c r="O40" i="1"/>
  <c r="P40" i="1"/>
  <c r="N38" i="1"/>
  <c r="M20" i="6"/>
  <c r="P15" i="6"/>
  <c r="L33" i="6"/>
  <c r="O33" i="6"/>
  <c r="F20" i="6"/>
  <c r="M19" i="1"/>
  <c r="M15" i="1"/>
  <c r="H19" i="1"/>
  <c r="M14" i="6"/>
  <c r="P21" i="6"/>
  <c r="H21" i="6"/>
  <c r="O37" i="6"/>
  <c r="AB21" i="5"/>
  <c r="AB20" i="5"/>
  <c r="AB24" i="5"/>
  <c r="O39" i="5"/>
  <c r="C21" i="5"/>
  <c r="O34" i="5"/>
  <c r="C43" i="4"/>
  <c r="M14" i="1"/>
  <c r="M18" i="1"/>
  <c r="L37" i="1"/>
  <c r="M21" i="1"/>
  <c r="H21" i="1"/>
  <c r="K19" i="1"/>
  <c r="W20" i="1"/>
  <c r="W24" i="1"/>
  <c r="O39" i="1"/>
  <c r="Z22" i="1"/>
  <c r="R13" i="6"/>
  <c r="K16" i="5"/>
  <c r="F13" i="5"/>
  <c r="R13" i="5"/>
  <c r="R24" i="4"/>
  <c r="K17" i="1"/>
  <c r="R24" i="1"/>
  <c r="M15" i="4"/>
  <c r="K13" i="1"/>
  <c r="Z19" i="6"/>
  <c r="Z20" i="6"/>
  <c r="F15" i="6"/>
  <c r="M18" i="5"/>
  <c r="M14" i="5"/>
  <c r="O36" i="5"/>
  <c r="P22" i="5"/>
  <c r="F19" i="5"/>
  <c r="F14" i="5"/>
  <c r="F19" i="7"/>
  <c r="P19" i="4"/>
  <c r="P22" i="4"/>
  <c r="F21" i="4"/>
  <c r="P13" i="1"/>
  <c r="P18" i="1"/>
  <c r="P14" i="1"/>
  <c r="O37" i="1"/>
  <c r="P22" i="1"/>
  <c r="K14" i="1"/>
  <c r="Z21" i="1"/>
  <c r="Z18" i="1"/>
  <c r="F14" i="1"/>
  <c r="P20" i="6"/>
  <c r="P13" i="6"/>
  <c r="L35" i="6"/>
  <c r="M19" i="6"/>
  <c r="M15" i="6"/>
  <c r="M20" i="5"/>
  <c r="P15" i="1"/>
  <c r="P19" i="1"/>
  <c r="P20" i="1"/>
  <c r="H15" i="1"/>
  <c r="K15" i="1"/>
  <c r="D46" i="1"/>
  <c r="K16" i="1"/>
  <c r="E46" i="1"/>
  <c r="K23" i="1"/>
  <c r="K18" i="1"/>
  <c r="O36" i="1"/>
  <c r="K20" i="1"/>
  <c r="H20" i="6"/>
  <c r="H19" i="6"/>
  <c r="M18" i="6"/>
  <c r="M13" i="6"/>
  <c r="P19" i="6"/>
  <c r="P14" i="6"/>
  <c r="Z21" i="6"/>
  <c r="L34" i="6"/>
  <c r="H22" i="6"/>
  <c r="O34" i="6"/>
  <c r="K22" i="6"/>
  <c r="AB24" i="6"/>
  <c r="AE24" i="6"/>
  <c r="M13" i="5"/>
  <c r="M24" i="5"/>
  <c r="L35" i="5"/>
  <c r="L40" i="5"/>
  <c r="M39" i="5"/>
  <c r="H22" i="5"/>
  <c r="O38" i="5"/>
  <c r="O35" i="5"/>
  <c r="K22" i="5"/>
  <c r="U24" i="5"/>
  <c r="M14" i="4"/>
  <c r="P21" i="4"/>
  <c r="AE24" i="4"/>
  <c r="H19" i="4"/>
  <c r="H22" i="4"/>
  <c r="K13" i="4"/>
  <c r="K22" i="4"/>
  <c r="Z21" i="4"/>
  <c r="U24" i="4"/>
  <c r="AB24" i="4"/>
  <c r="L35" i="1"/>
  <c r="F20" i="1"/>
  <c r="O35" i="1"/>
  <c r="F13" i="1"/>
  <c r="C13" i="1"/>
  <c r="K21" i="1"/>
  <c r="H16" i="1"/>
  <c r="H20" i="1"/>
  <c r="H13" i="1"/>
  <c r="H14" i="1"/>
  <c r="H18" i="1"/>
  <c r="H23" i="1"/>
  <c r="N41" i="1"/>
  <c r="C24" i="1"/>
  <c r="L36" i="1"/>
  <c r="U24" i="1"/>
  <c r="B46" i="1"/>
  <c r="C41" i="1"/>
  <c r="AC24" i="7"/>
  <c r="N38" i="7"/>
  <c r="Z18" i="6"/>
  <c r="C20" i="6"/>
  <c r="C13" i="6"/>
  <c r="F14" i="6"/>
  <c r="K15" i="6"/>
  <c r="R16" i="6"/>
  <c r="R24" i="6"/>
  <c r="U16" i="6"/>
  <c r="U13" i="6"/>
  <c r="H18" i="6"/>
  <c r="H13" i="6"/>
  <c r="H23" i="6"/>
  <c r="H14" i="6"/>
  <c r="D34" i="7"/>
  <c r="K19" i="6"/>
  <c r="K14" i="6"/>
  <c r="K18" i="6"/>
  <c r="K21" i="6"/>
  <c r="K13" i="6"/>
  <c r="T24" i="7"/>
  <c r="O36" i="7"/>
  <c r="F13" i="6"/>
  <c r="W19" i="6"/>
  <c r="W18" i="6"/>
  <c r="K23" i="6"/>
  <c r="E44" i="6"/>
  <c r="F42" i="6"/>
  <c r="D44" i="6"/>
  <c r="H14" i="5"/>
  <c r="H23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4" i="5"/>
  <c r="Z24" i="5"/>
  <c r="R16" i="5"/>
  <c r="R24" i="5"/>
  <c r="H13" i="5"/>
  <c r="H20" i="5"/>
  <c r="K19" i="5"/>
  <c r="K20" i="5"/>
  <c r="C14" i="5"/>
  <c r="C13" i="5"/>
  <c r="E24" i="7"/>
  <c r="B45" i="5"/>
  <c r="C42" i="5"/>
  <c r="D45" i="5"/>
  <c r="E45" i="5"/>
  <c r="F43" i="5"/>
  <c r="AE21" i="5"/>
  <c r="AE20" i="5"/>
  <c r="C20" i="5"/>
  <c r="F21" i="5"/>
  <c r="F20" i="5"/>
  <c r="P21" i="5"/>
  <c r="N40" i="5"/>
  <c r="E41" i="7"/>
  <c r="N39" i="6"/>
  <c r="B44" i="6"/>
  <c r="C42" i="6"/>
  <c r="B35" i="7"/>
  <c r="S24" i="7"/>
  <c r="N36" i="7"/>
  <c r="AA24" i="7"/>
  <c r="AB21" i="7"/>
  <c r="D38" i="7"/>
  <c r="AD24" i="7"/>
  <c r="B33" i="7"/>
  <c r="P15" i="4"/>
  <c r="H15" i="4"/>
  <c r="H18" i="4"/>
  <c r="H14" i="4"/>
  <c r="K15" i="4"/>
  <c r="K14" i="4"/>
  <c r="K18" i="4"/>
  <c r="C15" i="4"/>
  <c r="F15" i="4"/>
  <c r="P14" i="4"/>
  <c r="P13" i="4"/>
  <c r="P18" i="4"/>
  <c r="H23" i="4"/>
  <c r="K19" i="4"/>
  <c r="K20" i="4"/>
  <c r="K23" i="4"/>
  <c r="C14" i="4"/>
  <c r="F14" i="4"/>
  <c r="F20" i="4"/>
  <c r="K21" i="4"/>
  <c r="D41" i="7"/>
  <c r="Y24" i="7"/>
  <c r="H20" i="4"/>
  <c r="I24" i="7"/>
  <c r="N34" i="7"/>
  <c r="O39" i="4"/>
  <c r="E37" i="7"/>
  <c r="C18" i="4"/>
  <c r="C20" i="4"/>
  <c r="O35" i="4"/>
  <c r="H13" i="4"/>
  <c r="O36" i="4"/>
  <c r="M13" i="4"/>
  <c r="W20" i="4"/>
  <c r="M20" i="4"/>
  <c r="B46" i="4"/>
  <c r="O37" i="4"/>
  <c r="P20" i="4"/>
  <c r="N41" i="4"/>
  <c r="D46" i="4"/>
  <c r="L37" i="4"/>
  <c r="O24" i="7"/>
  <c r="P17" i="7"/>
  <c r="L36" i="4"/>
  <c r="E46" i="4"/>
  <c r="F44" i="4"/>
  <c r="J24" i="7"/>
  <c r="K22" i="7"/>
  <c r="AE14" i="7"/>
  <c r="B39" i="7"/>
  <c r="Q24" i="7"/>
  <c r="B24" i="7"/>
  <c r="B34" i="7"/>
  <c r="B36" i="7"/>
  <c r="X24" i="7"/>
  <c r="N37" i="7"/>
  <c r="N24" i="7"/>
  <c r="N35" i="7"/>
  <c r="D33" i="7"/>
  <c r="E36" i="7"/>
  <c r="E33" i="7"/>
  <c r="B38" i="7"/>
  <c r="L24" i="7"/>
  <c r="M15" i="7"/>
  <c r="D39" i="7"/>
  <c r="D37" i="7"/>
  <c r="E38" i="7"/>
  <c r="E34" i="7"/>
  <c r="E40" i="7"/>
  <c r="B41" i="7"/>
  <c r="D40" i="7"/>
  <c r="D43" i="7"/>
  <c r="E39" i="7"/>
  <c r="E43" i="7"/>
  <c r="V24" i="7"/>
  <c r="W21" i="7"/>
  <c r="B40" i="7"/>
  <c r="B43" i="7"/>
  <c r="D35" i="7"/>
  <c r="E35" i="7"/>
  <c r="D36" i="7"/>
  <c r="B37" i="7"/>
  <c r="R17" i="7"/>
  <c r="D24" i="7"/>
  <c r="N33" i="7"/>
  <c r="G24" i="7"/>
  <c r="H22" i="7"/>
  <c r="U24" i="6"/>
  <c r="C21" i="7"/>
  <c r="C22" i="7"/>
  <c r="P24" i="1"/>
  <c r="M24" i="1"/>
  <c r="P24" i="6"/>
  <c r="C41" i="6"/>
  <c r="O39" i="6"/>
  <c r="P34" i="6"/>
  <c r="Z24" i="6"/>
  <c r="AE20" i="7"/>
  <c r="AE22" i="7"/>
  <c r="F15" i="7"/>
  <c r="F22" i="7"/>
  <c r="M21" i="7"/>
  <c r="H21" i="7"/>
  <c r="C43" i="1"/>
  <c r="O37" i="7"/>
  <c r="Z22" i="7"/>
  <c r="Z24" i="1"/>
  <c r="F38" i="4"/>
  <c r="P16" i="7"/>
  <c r="F16" i="7"/>
  <c r="F37" i="6"/>
  <c r="F38" i="5"/>
  <c r="F44" i="1"/>
  <c r="F39" i="1"/>
  <c r="F24" i="6"/>
  <c r="O40" i="5"/>
  <c r="P38" i="5"/>
  <c r="AE19" i="7"/>
  <c r="K17" i="7"/>
  <c r="Z24" i="4"/>
  <c r="P18" i="7"/>
  <c r="P22" i="7"/>
  <c r="C37" i="1"/>
  <c r="Z19" i="7"/>
  <c r="F24" i="1"/>
  <c r="F45" i="1"/>
  <c r="L39" i="6"/>
  <c r="M35" i="6"/>
  <c r="M24" i="6"/>
  <c r="C36" i="1"/>
  <c r="H24" i="1"/>
  <c r="C35" i="1"/>
  <c r="K24" i="1"/>
  <c r="F42" i="1"/>
  <c r="F38" i="1"/>
  <c r="F36" i="1"/>
  <c r="F37" i="1"/>
  <c r="F35" i="1"/>
  <c r="F43" i="1"/>
  <c r="O41" i="1"/>
  <c r="F40" i="1"/>
  <c r="F41" i="1"/>
  <c r="C35" i="6"/>
  <c r="C40" i="6"/>
  <c r="C24" i="6"/>
  <c r="C39" i="5"/>
  <c r="C43" i="5"/>
  <c r="C24" i="5"/>
  <c r="AE24" i="5"/>
  <c r="C37" i="4"/>
  <c r="C44" i="4"/>
  <c r="P24" i="4"/>
  <c r="W24" i="4"/>
  <c r="K24" i="4"/>
  <c r="C42" i="1"/>
  <c r="C45" i="1"/>
  <c r="C38" i="1"/>
  <c r="C44" i="1"/>
  <c r="L41" i="1"/>
  <c r="C40" i="1"/>
  <c r="C15" i="7"/>
  <c r="K23" i="7"/>
  <c r="W24" i="6"/>
  <c r="F36" i="6"/>
  <c r="F40" i="6"/>
  <c r="C38" i="6"/>
  <c r="C36" i="6"/>
  <c r="H24" i="6"/>
  <c r="F39" i="6"/>
  <c r="F35" i="6"/>
  <c r="C34" i="6"/>
  <c r="F34" i="6"/>
  <c r="K24" i="6"/>
  <c r="F41" i="6"/>
  <c r="U13" i="7"/>
  <c r="U16" i="7"/>
  <c r="F43" i="6"/>
  <c r="C33" i="6"/>
  <c r="O33" i="7"/>
  <c r="F33" i="6"/>
  <c r="F38" i="6"/>
  <c r="W18" i="7"/>
  <c r="W19" i="7"/>
  <c r="C39" i="6"/>
  <c r="C43" i="6"/>
  <c r="H24" i="5"/>
  <c r="C44" i="5"/>
  <c r="F39" i="5"/>
  <c r="F44" i="5"/>
  <c r="P24" i="5"/>
  <c r="K24" i="5"/>
  <c r="M37" i="5"/>
  <c r="M38" i="5"/>
  <c r="Z20" i="7"/>
  <c r="L36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4" i="5"/>
  <c r="C41" i="5"/>
  <c r="F42" i="5"/>
  <c r="F41" i="5"/>
  <c r="M36" i="5"/>
  <c r="M34" i="5"/>
  <c r="M35" i="5"/>
  <c r="L38" i="7"/>
  <c r="AB20" i="7"/>
  <c r="AB24" i="7"/>
  <c r="O38" i="7"/>
  <c r="AE21" i="7"/>
  <c r="Z18" i="7"/>
  <c r="Z21" i="7"/>
  <c r="Z17" i="7"/>
  <c r="F36" i="4"/>
  <c r="F37" i="4"/>
  <c r="F24" i="4"/>
  <c r="M24" i="4"/>
  <c r="H24" i="4"/>
  <c r="K18" i="7"/>
  <c r="C39" i="4"/>
  <c r="C36" i="4"/>
  <c r="C24" i="4"/>
  <c r="F39" i="4"/>
  <c r="F43" i="4"/>
  <c r="P21" i="7"/>
  <c r="F45" i="4"/>
  <c r="C45" i="4"/>
  <c r="K15" i="7"/>
  <c r="K14" i="7"/>
  <c r="K16" i="7"/>
  <c r="K19" i="7"/>
  <c r="K20" i="7"/>
  <c r="O34" i="7"/>
  <c r="K13" i="7"/>
  <c r="W20" i="7"/>
  <c r="W17" i="7"/>
  <c r="O41" i="4"/>
  <c r="P35" i="4"/>
  <c r="C20" i="7"/>
  <c r="C18" i="7"/>
  <c r="C14" i="7"/>
  <c r="C41" i="4"/>
  <c r="C40" i="4"/>
  <c r="C13" i="7"/>
  <c r="F35" i="4"/>
  <c r="F40" i="4"/>
  <c r="R13" i="7"/>
  <c r="M19" i="7"/>
  <c r="C35" i="4"/>
  <c r="N39" i="7"/>
  <c r="K21" i="7"/>
  <c r="M18" i="7"/>
  <c r="L35" i="7"/>
  <c r="M20" i="7"/>
  <c r="C42" i="4"/>
  <c r="M13" i="7"/>
  <c r="F41" i="4"/>
  <c r="F42" i="4"/>
  <c r="P13" i="7"/>
  <c r="O35" i="7"/>
  <c r="P15" i="7"/>
  <c r="P14" i="7"/>
  <c r="P20" i="7"/>
  <c r="P19" i="7"/>
  <c r="L41" i="4"/>
  <c r="E44" i="7"/>
  <c r="D44" i="7"/>
  <c r="M14" i="7"/>
  <c r="L33" i="7"/>
  <c r="L37" i="7"/>
  <c r="B44" i="7"/>
  <c r="C41" i="7"/>
  <c r="H15" i="7"/>
  <c r="H19" i="7"/>
  <c r="H16" i="7"/>
  <c r="H20" i="7"/>
  <c r="L34" i="7"/>
  <c r="H13" i="7"/>
  <c r="H14" i="7"/>
  <c r="H18" i="7"/>
  <c r="H23" i="7"/>
  <c r="AE24" i="7"/>
  <c r="P35" i="6"/>
  <c r="P37" i="6"/>
  <c r="P36" i="6"/>
  <c r="P33" i="6"/>
  <c r="P36" i="5"/>
  <c r="P34" i="5"/>
  <c r="M36" i="6"/>
  <c r="P37" i="5"/>
  <c r="P35" i="1"/>
  <c r="P38" i="1"/>
  <c r="M36" i="1"/>
  <c r="M38" i="1"/>
  <c r="P35" i="5"/>
  <c r="P39" i="5"/>
  <c r="M37" i="6"/>
  <c r="M34" i="6"/>
  <c r="M33" i="6"/>
  <c r="P39" i="1"/>
  <c r="F46" i="1"/>
  <c r="P37" i="1"/>
  <c r="P36" i="1"/>
  <c r="C46" i="1"/>
  <c r="M37" i="1"/>
  <c r="M39" i="1"/>
  <c r="M35" i="1"/>
  <c r="F39" i="7"/>
  <c r="F42" i="7"/>
  <c r="C37" i="7"/>
  <c r="C42" i="7"/>
  <c r="R24" i="7"/>
  <c r="U24" i="7"/>
  <c r="Z24" i="7"/>
  <c r="F44" i="6"/>
  <c r="C44" i="6"/>
  <c r="C45" i="5"/>
  <c r="F24" i="7"/>
  <c r="F45" i="5"/>
  <c r="M40" i="5"/>
  <c r="W24" i="7"/>
  <c r="O39" i="7"/>
  <c r="P34" i="7"/>
  <c r="P36" i="4"/>
  <c r="P38" i="4"/>
  <c r="C24" i="7"/>
  <c r="P37" i="4"/>
  <c r="P39" i="4"/>
  <c r="F37" i="7"/>
  <c r="K24" i="7"/>
  <c r="M36" i="4"/>
  <c r="M38" i="4"/>
  <c r="M37" i="4"/>
  <c r="C46" i="4"/>
  <c r="M39" i="4"/>
  <c r="M35" i="4"/>
  <c r="F40" i="7"/>
  <c r="F38" i="7"/>
  <c r="M24" i="7"/>
  <c r="F46" i="4"/>
  <c r="F34" i="7"/>
  <c r="F41" i="7"/>
  <c r="P24" i="7"/>
  <c r="F43" i="7"/>
  <c r="F36" i="7"/>
  <c r="F35" i="7"/>
  <c r="F33" i="7"/>
  <c r="H24" i="7"/>
  <c r="C36" i="7"/>
  <c r="C39" i="7"/>
  <c r="C38" i="7"/>
  <c r="C33" i="7"/>
  <c r="C35" i="7"/>
  <c r="C40" i="7"/>
  <c r="C34" i="7"/>
  <c r="C43" i="7"/>
  <c r="L39" i="7"/>
  <c r="M36" i="7"/>
  <c r="P39" i="6"/>
  <c r="P40" i="5"/>
  <c r="M39" i="6"/>
  <c r="P41" i="1"/>
  <c r="M41" i="1"/>
  <c r="M38" i="7"/>
  <c r="P38" i="7"/>
  <c r="P35" i="7"/>
  <c r="P37" i="7"/>
  <c r="P36" i="7"/>
  <c r="P33" i="7"/>
  <c r="P41" i="4"/>
  <c r="M41" i="4"/>
  <c r="F44" i="7"/>
  <c r="M35" i="7"/>
  <c r="M37" i="7"/>
  <c r="M33" i="7"/>
  <c r="C44" i="7"/>
  <c r="M34" i="7"/>
  <c r="P39" i="7"/>
  <c r="M39" i="7"/>
</calcChain>
</file>

<file path=xl/sharedStrings.xml><?xml version="1.0" encoding="utf-8"?>
<sst xmlns="http://schemas.openxmlformats.org/spreadsheetml/2006/main" count="459" uniqueCount="64">
  <si>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</si>
  <si>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</si>
  <si>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</si>
  <si>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</si>
  <si>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</si>
  <si>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</si>
  <si>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</si>
  <si>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</si>
  <si>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</si>
  <si>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</si>
  <si>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</si>
  <si>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</si>
  <si>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</si>
  <si>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</si>
  <si>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</si>
  <si>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</si>
  <si>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</si>
  <si>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</si>
  <si>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</si>
  <si>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</si>
  <si>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</si>
  <si>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</si>
  <si>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</si>
  <si>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</si>
  <si>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</si>
  <si>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</si>
  <si>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</si>
  <si>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</si>
  <si>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</si>
  <si>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</si>
  <si>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</si>
  <si>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</si>
  <si>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</si>
  <si>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</si>
  <si>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</si>
  <si>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</si>
  <si>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</si>
  <si>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</si>
  <si>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</si>
  <si>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</si>
  <si>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</si>
  <si>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</si>
  <si>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</si>
  <si>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</si>
  <si>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</si>
  <si>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</si>
  <si>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</si>
  <si>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</si>
  <si>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</si>
  <si>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</si>
  <si>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</si>
  <si>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</si>
  <si>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t>GERÈNCIES i DISTRICTES DE L'AJUNTAMENT DE BARCELONA</t>
  </si>
  <si>
    <t xml:space="preserve">   Trimestralment, però, s'informarà de la despesa efectuada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</si>
  <si>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</si>
  <si>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</si>
  <si>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</si>
  <si>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</si>
  <si>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</si>
  <si>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r>
      <rPr>
        <b/>
        <sz val="10"/>
        <rFont val="Symbol"/>
        <family val="1"/>
        <charset val="2"/>
      </rPr>
      <t xml:space="preserve">® </t>
    </r>
    <r>
      <rPr>
        <b/>
        <sz val="10"/>
        <rFont val="Arial"/>
        <family val="2"/>
      </rPr>
      <t xml:space="preserve">Els lots es comptabilitzen com a contractes independents.
</t>
    </r>
    <r>
      <rPr>
        <b/>
        <sz val="10"/>
        <rFont val="Symbol"/>
        <family val="1"/>
        <charset val="2"/>
      </rPr>
      <t>®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</si>
  <si>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rFont val="Arial"/>
        <family val="2"/>
      </rPr>
      <t>(sense iva)</t>
    </r>
  </si>
  <si>
    <r>
      <t xml:space="preserve">Total preu             </t>
    </r>
    <r>
      <rPr>
        <b/>
        <i/>
        <sz val="10.5"/>
        <rFont val="Arial"/>
        <family val="2"/>
      </rPr>
      <t xml:space="preserve"> (amb iva)</t>
    </r>
  </si>
  <si>
    <t>Dades actualitzades a 13 de febrer de 2020</t>
  </si>
  <si>
    <t>Dades actualitzades a 3 de març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</si>
</sst>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0.5"/>
      <name val="Arial"/>
      <family val="2"/>
    </font>
    <font>
      <b/>
      <i/>
      <sz val="10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1" fillId="0" borderId="46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5" fillId="13" borderId="47" applyNumberFormat="0" applyAlignment="0" applyProtection="0"/>
    <xf numFmtId="0" fontId="36" fillId="14" borderId="48" applyNumberFormat="0" applyAlignment="0" applyProtection="0"/>
    <xf numFmtId="0" fontId="37" fillId="14" borderId="47" applyNumberFormat="0" applyAlignment="0" applyProtection="0"/>
    <xf numFmtId="0" fontId="38" fillId="0" borderId="49" applyNumberFormat="0" applyFill="0" applyAlignment="0" applyProtection="0"/>
    <xf numFmtId="0" fontId="39" fillId="15" borderId="50" applyNumberFormat="0" applyAlignment="0" applyProtection="0"/>
    <xf numFmtId="0" fontId="40" fillId="0" borderId="0" applyNumberFormat="0" applyFill="0" applyBorder="0" applyAlignment="0" applyProtection="0"/>
    <xf numFmtId="0" fontId="12" fillId="16" borderId="5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52" applyNumberFormat="0" applyFill="0" applyAlignment="0" applyProtection="0"/>
    <xf numFmtId="0" fontId="4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0" borderId="0"/>
    <xf numFmtId="0" fontId="45" fillId="0" borderId="0"/>
    <xf numFmtId="0" fontId="12" fillId="16" borderId="51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</cellStyleXfs>
  <cellXfs count="268">
    <xf numFmtId="0" fontId="0" fillId="0" borderId="0" xfId="0"/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10" fontId="4" fillId="2" borderId="6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10" fontId="4" fillId="2" borderId="5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right" vertical="center"/>
    </xf>
    <xf numFmtId="165" fontId="4" fillId="2" borderId="2" xfId="0" applyNumberFormat="1" applyFont="1" applyFill="1" applyBorder="1" applyAlignment="1" applyProtection="1">
      <alignment horizontal="right" vertical="center"/>
    </xf>
    <xf numFmtId="4" fontId="44" fillId="2" borderId="1" xfId="44" applyNumberFormat="1" applyFont="1" applyFill="1" applyBorder="1" applyAlignment="1">
      <alignment horizontal="right"/>
    </xf>
    <xf numFmtId="3" fontId="26" fillId="2" borderId="8" xfId="0" quotePrefix="1" applyNumberFormat="1" applyFont="1" applyFill="1" applyBorder="1" applyAlignment="1" applyProtection="1">
      <alignment horizontal="center" vertical="center"/>
      <protection locked="0"/>
    </xf>
    <xf numFmtId="10" fontId="26" fillId="2" borderId="1" xfId="1" applyNumberFormat="1" applyFont="1" applyFill="1" applyBorder="1" applyAlignment="1" applyProtection="1">
      <alignment horizontal="center" vertical="center"/>
    </xf>
    <xf numFmtId="165" fontId="26" fillId="2" borderId="1" xfId="0" applyNumberFormat="1" applyFont="1" applyFill="1" applyBorder="1" applyAlignment="1" applyProtection="1">
      <alignment horizontal="right" vertical="center"/>
      <protection locked="0"/>
    </xf>
    <xf numFmtId="165" fontId="26" fillId="2" borderId="2" xfId="0" applyNumberFormat="1" applyFont="1" applyFill="1" applyBorder="1" applyAlignment="1" applyProtection="1">
      <alignment horizontal="right" vertical="center"/>
      <protection locked="0"/>
    </xf>
    <xf numFmtId="10" fontId="26" fillId="2" borderId="6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</xf>
    <xf numFmtId="3" fontId="26" fillId="2" borderId="8" xfId="0" applyNumberFormat="1" applyFont="1" applyFill="1" applyBorder="1" applyAlignment="1" applyProtection="1">
      <alignment horizontal="center" vertical="center"/>
      <protection locked="0"/>
    </xf>
    <xf numFmtId="44" fontId="26" fillId="2" borderId="1" xfId="2" applyFont="1" applyFill="1" applyBorder="1" applyAlignment="1">
      <alignment horizontal="right" vertical="center"/>
    </xf>
    <xf numFmtId="44" fontId="26" fillId="2" borderId="0" xfId="2" applyFont="1" applyFill="1" applyAlignment="1">
      <alignment horizontal="right" vertical="center"/>
    </xf>
    <xf numFmtId="166" fontId="26" fillId="2" borderId="1" xfId="44" applyNumberFormat="1" applyFont="1" applyFill="1" applyBorder="1" applyAlignment="1">
      <alignment horizontal="right" vertical="center"/>
    </xf>
    <xf numFmtId="166" fontId="26" fillId="2" borderId="2" xfId="44" applyNumberFormat="1" applyFont="1" applyFill="1" applyBorder="1" applyAlignment="1">
      <alignment horizontal="right" vertical="center"/>
    </xf>
    <xf numFmtId="10" fontId="3" fillId="2" borderId="18" xfId="1" applyNumberFormat="1" applyFont="1" applyFill="1" applyBorder="1" applyAlignment="1" applyProtection="1">
      <alignment horizontal="center" vertical="center"/>
    </xf>
    <xf numFmtId="10" fontId="4" fillId="2" borderId="6" xfId="1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vertical="center"/>
    </xf>
    <xf numFmtId="3" fontId="4" fillId="2" borderId="8" xfId="0" quotePrefix="1" applyNumberFormat="1" applyFont="1" applyFill="1" applyBorder="1" applyAlignment="1" applyProtection="1">
      <alignment horizontal="center" vertical="center"/>
    </xf>
    <xf numFmtId="165" fontId="4" fillId="2" borderId="2" xfId="0" quotePrefix="1" applyNumberFormat="1" applyFont="1" applyFill="1" applyBorder="1" applyAlignment="1" applyProtection="1">
      <alignment horizontal="right" vertical="center"/>
    </xf>
    <xf numFmtId="3" fontId="3" fillId="2" borderId="23" xfId="0" applyNumberFormat="1" applyFont="1" applyFill="1" applyBorder="1" applyAlignment="1" applyProtection="1">
      <alignment horizontal="center" vertical="center"/>
    </xf>
    <xf numFmtId="165" fontId="3" fillId="2" borderId="18" xfId="0" applyNumberFormat="1" applyFont="1" applyFill="1" applyBorder="1" applyAlignment="1" applyProtection="1">
      <alignment vertical="center"/>
    </xf>
    <xf numFmtId="165" fontId="3" fillId="2" borderId="36" xfId="1" applyNumberFormat="1" applyFont="1" applyFill="1" applyBorder="1" applyAlignment="1" applyProtection="1">
      <alignment vertical="center"/>
    </xf>
    <xf numFmtId="10" fontId="3" fillId="2" borderId="39" xfId="1" applyNumberFormat="1" applyFont="1" applyFill="1" applyBorder="1" applyAlignment="1" applyProtection="1">
      <alignment horizontal="center" vertical="center"/>
    </xf>
    <xf numFmtId="0" fontId="26" fillId="2" borderId="33" xfId="0" applyFont="1" applyFill="1" applyBorder="1" applyAlignment="1" applyProtection="1">
      <alignment vertical="center"/>
    </xf>
    <xf numFmtId="3" fontId="26" fillId="2" borderId="40" xfId="0" applyNumberFormat="1" applyFont="1" applyFill="1" applyBorder="1" applyAlignment="1" applyProtection="1">
      <alignment horizontal="center" vertical="center"/>
      <protection locked="0"/>
    </xf>
    <xf numFmtId="165" fontId="26" fillId="2" borderId="5" xfId="0" applyNumberFormat="1" applyFont="1" applyFill="1" applyBorder="1" applyAlignment="1" applyProtection="1">
      <alignment horizontal="right" vertical="center"/>
      <protection locked="0"/>
    </xf>
    <xf numFmtId="165" fontId="26" fillId="2" borderId="4" xfId="0" applyNumberFormat="1" applyFont="1" applyFill="1" applyBorder="1" applyAlignment="1" applyProtection="1">
      <alignment horizontal="right" vertical="center"/>
      <protection locked="0"/>
    </xf>
    <xf numFmtId="0" fontId="26" fillId="2" borderId="34" xfId="0" applyFont="1" applyFill="1" applyBorder="1" applyAlignment="1" applyProtection="1">
      <alignment vertical="center"/>
    </xf>
    <xf numFmtId="4" fontId="44" fillId="2" borderId="1" xfId="45" applyNumberFormat="1" applyFont="1" applyFill="1" applyBorder="1"/>
    <xf numFmtId="0" fontId="47" fillId="2" borderId="8" xfId="0" applyFont="1" applyFill="1" applyBorder="1" applyAlignment="1" applyProtection="1">
      <alignment vertical="center" wrapText="1"/>
    </xf>
    <xf numFmtId="0" fontId="48" fillId="2" borderId="16" xfId="0" applyFont="1" applyFill="1" applyBorder="1" applyAlignment="1" applyProtection="1">
      <alignment vertical="center"/>
    </xf>
    <xf numFmtId="3" fontId="48" fillId="2" borderId="37" xfId="0" applyNumberFormat="1" applyFont="1" applyFill="1" applyBorder="1" applyAlignment="1" applyProtection="1">
      <alignment horizontal="center" vertical="center"/>
    </xf>
    <xf numFmtId="10" fontId="48" fillId="2" borderId="18" xfId="1" applyNumberFormat="1" applyFont="1" applyFill="1" applyBorder="1" applyAlignment="1" applyProtection="1">
      <alignment horizontal="center" vertical="center"/>
    </xf>
    <xf numFmtId="165" fontId="48" fillId="2" borderId="38" xfId="0" applyNumberFormat="1" applyFont="1" applyFill="1" applyBorder="1" applyAlignment="1" applyProtection="1">
      <alignment horizontal="right" vertical="center"/>
    </xf>
    <xf numFmtId="10" fontId="48" fillId="2" borderId="41" xfId="0" applyNumberFormat="1" applyFont="1" applyFill="1" applyBorder="1" applyAlignment="1" applyProtection="1">
      <alignment horizontal="center"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horizontal="center" vertical="center"/>
    </xf>
    <xf numFmtId="0" fontId="44" fillId="2" borderId="0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49" fillId="2" borderId="0" xfId="0" applyFont="1" applyFill="1" applyBorder="1" applyAlignment="1" applyProtection="1">
      <alignment vertical="center" wrapText="1"/>
    </xf>
    <xf numFmtId="0" fontId="50" fillId="2" borderId="0" xfId="0" applyFont="1" applyFill="1" applyBorder="1" applyAlignment="1" applyProtection="1">
      <alignment horizontal="left" vertical="center" wrapText="1"/>
    </xf>
    <xf numFmtId="4" fontId="47" fillId="2" borderId="0" xfId="0" applyNumberFormat="1" applyFont="1" applyFill="1" applyBorder="1" applyAlignment="1" applyProtection="1">
      <alignment horizontal="center" vertical="center" wrapText="1"/>
    </xf>
    <xf numFmtId="0" fontId="50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 applyProtection="1">
      <alignment vertical="center" wrapText="1"/>
    </xf>
    <xf numFmtId="0" fontId="49" fillId="2" borderId="0" xfId="0" applyFont="1" applyFill="1" applyAlignment="1" applyProtection="1">
      <alignment vertical="center" wrapText="1"/>
    </xf>
    <xf numFmtId="0" fontId="50" fillId="2" borderId="26" xfId="0" applyFont="1" applyFill="1" applyBorder="1" applyAlignment="1" applyProtection="1">
      <alignment horizontal="center" vertical="center" wrapText="1"/>
    </xf>
    <xf numFmtId="0" fontId="50" fillId="2" borderId="27" xfId="0" quotePrefix="1" applyFont="1" applyFill="1" applyBorder="1" applyAlignment="1" applyProtection="1">
      <alignment horizontal="center" vertical="center" wrapText="1"/>
    </xf>
    <xf numFmtId="0" fontId="55" fillId="2" borderId="27" xfId="0" applyFont="1" applyFill="1" applyBorder="1" applyAlignment="1" applyProtection="1">
      <alignment horizontal="center" vertical="center" wrapText="1"/>
    </xf>
    <xf numFmtId="0" fontId="55" fillId="2" borderId="30" xfId="0" applyFont="1" applyFill="1" applyBorder="1" applyAlignment="1" applyProtection="1">
      <alignment horizontal="center" vertical="center" wrapText="1"/>
    </xf>
    <xf numFmtId="0" fontId="55" fillId="2" borderId="28" xfId="0" quotePrefix="1" applyFont="1" applyFill="1" applyBorder="1" applyAlignment="1" applyProtection="1">
      <alignment horizontal="center" vertical="center" wrapText="1"/>
    </xf>
    <xf numFmtId="3" fontId="26" fillId="2" borderId="40" xfId="0" applyNumberFormat="1" applyFont="1" applyFill="1" applyBorder="1" applyAlignment="1" applyProtection="1">
      <alignment horizontal="center" vertical="center"/>
    </xf>
    <xf numFmtId="10" fontId="26" fillId="2" borderId="5" xfId="0" applyNumberFormat="1" applyFont="1" applyFill="1" applyBorder="1" applyAlignment="1" applyProtection="1">
      <alignment horizontal="center" vertical="center"/>
    </xf>
    <xf numFmtId="165" fontId="26" fillId="2" borderId="5" xfId="0" applyNumberFormat="1" applyFont="1" applyFill="1" applyBorder="1" applyAlignment="1" applyProtection="1">
      <alignment horizontal="right" vertical="center"/>
    </xf>
    <xf numFmtId="165" fontId="26" fillId="2" borderId="4" xfId="0" applyNumberFormat="1" applyFont="1" applyFill="1" applyBorder="1" applyAlignment="1" applyProtection="1">
      <alignment horizontal="right" vertical="center"/>
    </xf>
    <xf numFmtId="3" fontId="26" fillId="2" borderId="7" xfId="0" applyNumberFormat="1" applyFont="1" applyFill="1" applyBorder="1" applyAlignment="1" applyProtection="1">
      <alignment horizontal="center" vertical="center"/>
    </xf>
    <xf numFmtId="165" fontId="26" fillId="2" borderId="5" xfId="0" applyNumberFormat="1" applyFont="1" applyFill="1" applyBorder="1" applyAlignment="1" applyProtection="1">
      <alignment vertical="center"/>
    </xf>
    <xf numFmtId="10" fontId="26" fillId="2" borderId="6" xfId="1" applyNumberFormat="1" applyFont="1" applyFill="1" applyBorder="1" applyAlignment="1" applyProtection="1">
      <alignment horizontal="center" vertical="center"/>
    </xf>
    <xf numFmtId="3" fontId="26" fillId="2" borderId="8" xfId="0" applyNumberFormat="1" applyFont="1" applyFill="1" applyBorder="1" applyAlignment="1" applyProtection="1">
      <alignment horizontal="center" vertical="center"/>
    </xf>
    <xf numFmtId="165" fontId="26" fillId="2" borderId="1" xfId="0" applyNumberFormat="1" applyFont="1" applyFill="1" applyBorder="1" applyAlignment="1" applyProtection="1">
      <alignment horizontal="right" vertical="center"/>
    </xf>
    <xf numFmtId="165" fontId="26" fillId="2" borderId="2" xfId="0" applyNumberFormat="1" applyFont="1" applyFill="1" applyBorder="1" applyAlignment="1" applyProtection="1">
      <alignment horizontal="right" vertical="center"/>
    </xf>
    <xf numFmtId="3" fontId="26" fillId="2" borderId="3" xfId="0" applyNumberFormat="1" applyFont="1" applyFill="1" applyBorder="1" applyAlignment="1" applyProtection="1">
      <alignment horizontal="center" vertical="center"/>
    </xf>
    <xf numFmtId="165" fontId="26" fillId="2" borderId="1" xfId="0" applyNumberFormat="1" applyFont="1" applyFill="1" applyBorder="1" applyAlignment="1" applyProtection="1">
      <alignment vertical="center"/>
    </xf>
    <xf numFmtId="3" fontId="26" fillId="2" borderId="8" xfId="0" quotePrefix="1" applyNumberFormat="1" applyFont="1" applyFill="1" applyBorder="1" applyAlignment="1" applyProtection="1">
      <alignment horizontal="center" vertical="center"/>
    </xf>
    <xf numFmtId="165" fontId="26" fillId="2" borderId="2" xfId="0" quotePrefix="1" applyNumberFormat="1" applyFont="1" applyFill="1" applyBorder="1" applyAlignment="1" applyProtection="1">
      <alignment horizontal="right" vertical="center"/>
    </xf>
    <xf numFmtId="3" fontId="48" fillId="2" borderId="23" xfId="0" applyNumberFormat="1" applyFont="1" applyFill="1" applyBorder="1" applyAlignment="1" applyProtection="1">
      <alignment horizontal="center" vertical="center"/>
    </xf>
    <xf numFmtId="165" fontId="48" fillId="2" borderId="18" xfId="0" applyNumberFormat="1" applyFont="1" applyFill="1" applyBorder="1" applyAlignment="1" applyProtection="1">
      <alignment vertical="center"/>
    </xf>
    <xf numFmtId="165" fontId="48" fillId="2" borderId="36" xfId="1" applyNumberFormat="1" applyFont="1" applyFill="1" applyBorder="1" applyAlignment="1" applyProtection="1">
      <alignment vertical="center"/>
    </xf>
    <xf numFmtId="10" fontId="48" fillId="2" borderId="39" xfId="1" applyNumberFormat="1" applyFont="1" applyFill="1" applyBorder="1" applyAlignment="1" applyProtection="1">
      <alignment horizontal="center" vertical="center"/>
    </xf>
    <xf numFmtId="164" fontId="49" fillId="2" borderId="0" xfId="0" applyNumberFormat="1" applyFont="1" applyFill="1" applyAlignment="1" applyProtection="1">
      <alignment vertical="center"/>
    </xf>
    <xf numFmtId="0" fontId="48" fillId="2" borderId="17" xfId="0" applyFont="1" applyFill="1" applyBorder="1" applyAlignment="1" applyProtection="1">
      <alignment vertical="center"/>
    </xf>
    <xf numFmtId="0" fontId="49" fillId="2" borderId="0" xfId="0" applyFont="1" applyFill="1" applyBorder="1" applyAlignment="1" applyProtection="1">
      <alignment vertical="center"/>
    </xf>
    <xf numFmtId="3" fontId="26" fillId="0" borderId="40" xfId="0" applyNumberFormat="1" applyFont="1" applyBorder="1" applyAlignment="1" applyProtection="1">
      <alignment horizontal="center" vertical="center"/>
      <protection locked="0"/>
    </xf>
    <xf numFmtId="165" fontId="26" fillId="0" borderId="5" xfId="0" applyNumberFormat="1" applyFont="1" applyBorder="1" applyAlignment="1" applyProtection="1">
      <alignment horizontal="right" vertical="center"/>
      <protection locked="0"/>
    </xf>
    <xf numFmtId="165" fontId="26" fillId="0" borderId="4" xfId="0" applyNumberFormat="1" applyFont="1" applyFill="1" applyBorder="1" applyAlignment="1" applyProtection="1">
      <alignment horizontal="right" vertical="center"/>
      <protection locked="0"/>
    </xf>
    <xf numFmtId="0" fontId="26" fillId="0" borderId="35" xfId="0" applyFont="1" applyFill="1" applyBorder="1" applyAlignment="1" applyProtection="1">
      <alignment vertical="center"/>
    </xf>
    <xf numFmtId="3" fontId="26" fillId="0" borderId="8" xfId="0" quotePrefix="1" applyNumberFormat="1" applyFont="1" applyFill="1" applyBorder="1" applyAlignment="1" applyProtection="1">
      <alignment horizontal="center" vertical="center"/>
      <protection locked="0"/>
    </xf>
    <xf numFmtId="10" fontId="26" fillId="0" borderId="1" xfId="1" applyNumberFormat="1" applyFont="1" applyFill="1" applyBorder="1" applyAlignment="1" applyProtection="1">
      <alignment horizontal="center" vertical="center"/>
    </xf>
    <xf numFmtId="165" fontId="26" fillId="0" borderId="1" xfId="0" applyNumberFormat="1" applyFont="1" applyFill="1" applyBorder="1" applyAlignment="1" applyProtection="1">
      <alignment horizontal="right" vertical="center"/>
      <protection locked="0"/>
    </xf>
    <xf numFmtId="10" fontId="26" fillId="0" borderId="6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vertical="center"/>
    </xf>
    <xf numFmtId="0" fontId="9" fillId="2" borderId="34" xfId="0" applyFont="1" applyFill="1" applyBorder="1" applyAlignment="1" applyProtection="1">
      <alignment vertical="center" wrapText="1"/>
    </xf>
    <xf numFmtId="0" fontId="26" fillId="2" borderId="9" xfId="0" applyFont="1" applyFill="1" applyBorder="1" applyAlignment="1" applyProtection="1">
      <alignment horizontal="left" vertical="center" wrapText="1"/>
    </xf>
    <xf numFmtId="0" fontId="26" fillId="2" borderId="3" xfId="0" applyFont="1" applyFill="1" applyBorder="1" applyAlignment="1" applyProtection="1">
      <alignment horizontal="left" vertical="center" wrapText="1"/>
    </xf>
    <xf numFmtId="0" fontId="48" fillId="2" borderId="22" xfId="0" applyFont="1" applyFill="1" applyBorder="1" applyAlignment="1" applyProtection="1">
      <alignment horizontal="left" vertical="center" wrapText="1"/>
    </xf>
    <xf numFmtId="0" fontId="48" fillId="2" borderId="23" xfId="0" applyFont="1" applyFill="1" applyBorder="1" applyAlignment="1" applyProtection="1">
      <alignment horizontal="left" vertical="center" wrapText="1"/>
    </xf>
    <xf numFmtId="0" fontId="26" fillId="2" borderId="24" xfId="0" applyFont="1" applyFill="1" applyBorder="1" applyAlignment="1" applyProtection="1">
      <alignment horizontal="left" vertical="center" wrapText="1"/>
    </xf>
    <xf numFmtId="0" fontId="26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53" fillId="3" borderId="10" xfId="0" applyFont="1" applyFill="1" applyBorder="1" applyAlignment="1" applyProtection="1">
      <alignment horizontal="center" vertical="center" wrapText="1"/>
    </xf>
    <xf numFmtId="0" fontId="53" fillId="3" borderId="13" xfId="0" applyFont="1" applyFill="1" applyBorder="1" applyAlignment="1" applyProtection="1">
      <alignment horizontal="center" vertical="center" wrapText="1"/>
    </xf>
    <xf numFmtId="0" fontId="53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54" fillId="3" borderId="19" xfId="0" applyFont="1" applyFill="1" applyBorder="1" applyAlignment="1" applyProtection="1">
      <alignment horizontal="center" vertical="center"/>
    </xf>
    <xf numFmtId="0" fontId="54" fillId="3" borderId="11" xfId="0" applyFont="1" applyFill="1" applyBorder="1" applyAlignment="1" applyProtection="1">
      <alignment horizontal="center" vertical="center"/>
    </xf>
    <xf numFmtId="0" fontId="54" fillId="3" borderId="12" xfId="0" applyFont="1" applyFill="1" applyBorder="1" applyAlignment="1" applyProtection="1">
      <alignment horizontal="center" vertical="center"/>
    </xf>
    <xf numFmtId="0" fontId="54" fillId="3" borderId="17" xfId="0" applyFont="1" applyFill="1" applyBorder="1" applyAlignment="1" applyProtection="1">
      <alignment horizontal="center" vertical="center"/>
    </xf>
    <xf numFmtId="0" fontId="54" fillId="3" borderId="14" xfId="0" applyFont="1" applyFill="1" applyBorder="1" applyAlignment="1" applyProtection="1">
      <alignment horizontal="center" vertical="center"/>
    </xf>
    <xf numFmtId="0" fontId="54" fillId="3" borderId="15" xfId="0" applyFont="1" applyFill="1" applyBorder="1" applyAlignment="1" applyProtection="1">
      <alignment horizontal="center" vertical="center"/>
    </xf>
    <xf numFmtId="0" fontId="53" fillId="3" borderId="19" xfId="0" applyFont="1" applyFill="1" applyBorder="1" applyAlignment="1" applyProtection="1">
      <alignment horizontal="center" vertical="center" wrapText="1"/>
    </xf>
    <xf numFmtId="0" fontId="53" fillId="3" borderId="12" xfId="0" applyFont="1" applyFill="1" applyBorder="1" applyAlignment="1" applyProtection="1">
      <alignment horizontal="center" vertical="center" wrapText="1"/>
    </xf>
    <xf numFmtId="0" fontId="53" fillId="3" borderId="20" xfId="0" applyFont="1" applyFill="1" applyBorder="1" applyAlignment="1" applyProtection="1">
      <alignment horizontal="center" vertical="center" wrapText="1"/>
    </xf>
    <xf numFmtId="0" fontId="53" fillId="3" borderId="21" xfId="0" applyFont="1" applyFill="1" applyBorder="1" applyAlignment="1" applyProtection="1">
      <alignment horizontal="center" vertical="center" wrapText="1"/>
    </xf>
    <xf numFmtId="0" fontId="53" fillId="3" borderId="17" xfId="0" applyFont="1" applyFill="1" applyBorder="1" applyAlignment="1" applyProtection="1">
      <alignment horizontal="center" vertical="center" wrapText="1"/>
    </xf>
    <xf numFmtId="0" fontId="53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50" fillId="2" borderId="0" xfId="0" applyFont="1" applyFill="1" applyBorder="1" applyAlignment="1" applyProtection="1">
      <alignment vertical="center" wrapText="1"/>
    </xf>
    <xf numFmtId="0" fontId="54" fillId="3" borderId="20" xfId="0" applyFont="1" applyFill="1" applyBorder="1" applyAlignment="1" applyProtection="1">
      <alignment horizontal="center" vertical="center"/>
    </xf>
    <xf numFmtId="0" fontId="54" fillId="3" borderId="0" xfId="0" applyFont="1" applyFill="1" applyBorder="1" applyAlignment="1" applyProtection="1">
      <alignment horizontal="center" vertical="center"/>
    </xf>
    <xf numFmtId="0" fontId="54" fillId="3" borderId="21" xfId="0" applyFont="1" applyFill="1" applyBorder="1" applyAlignment="1" applyProtection="1">
      <alignment horizontal="center" vertical="center"/>
    </xf>
    <xf numFmtId="0" fontId="5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59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7C80"/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ANUAL'!$B$32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79847516876005"/>
                  <c:y val="4.32717403621272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822070537128545"/>
                  <c:y val="0.1757216180634265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7.8414266290109086E-2"/>
                  <c:y val="7.41461581595405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ANUAL'!$A$33:$A$43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</c:v>
                </c:pt>
              </c:strCache>
            </c:strRef>
          </c:cat>
          <c:val>
            <c:numRef>
              <c:f>'2019 - CONTRACTACIÓ ANUAL'!$B$33:$B$43</c:f>
              <c:numCache>
                <c:formatCode>#,##0</c:formatCode>
                <c:ptCount val="11"/>
                <c:pt idx="0">
                  <c:v>222</c:v>
                </c:pt>
                <c:pt idx="1">
                  <c:v>126</c:v>
                </c:pt>
                <c:pt idx="2">
                  <c:v>54</c:v>
                </c:pt>
                <c:pt idx="3">
                  <c:v>9</c:v>
                </c:pt>
                <c:pt idx="4">
                  <c:v>0</c:v>
                </c:pt>
                <c:pt idx="5">
                  <c:v>40</c:v>
                </c:pt>
                <c:pt idx="6">
                  <c:v>588</c:v>
                </c:pt>
                <c:pt idx="7">
                  <c:v>3829</c:v>
                </c:pt>
                <c:pt idx="8">
                  <c:v>4117</c:v>
                </c:pt>
                <c:pt idx="9">
                  <c:v>10</c:v>
                </c:pt>
                <c:pt idx="1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ANUAL'!$E$32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4855006847551195E-2"/>
                  <c:y val="0.1687133078610464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9.23099882084229E-2"/>
                  <c:y val="2.49717874698326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2.064226077835752E-2"/>
                  <c:y val="1.19047367464507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0.11953873009340567"/>
                  <c:y val="-0.2117453412342506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3.6014734065641138E-2"/>
                  <c:y val="-0.124129849490906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ANUAL'!$A$33:$A$43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</c:v>
                </c:pt>
              </c:strCache>
            </c:strRef>
          </c:cat>
          <c:val>
            <c:numRef>
              <c:f>'2019 - CONTRACTACIÓ ANUAL'!$E$33:$E$43</c:f>
              <c:numCache>
                <c:formatCode>#,##0.00\ "€"</c:formatCode>
                <c:ptCount val="11"/>
                <c:pt idx="0">
                  <c:v>182644359.24000001</c:v>
                </c:pt>
                <c:pt idx="1">
                  <c:v>8114847.370000001</c:v>
                </c:pt>
                <c:pt idx="2">
                  <c:v>1492097.61</c:v>
                </c:pt>
                <c:pt idx="3">
                  <c:v>2262915.9299999997</c:v>
                </c:pt>
                <c:pt idx="4">
                  <c:v>0</c:v>
                </c:pt>
                <c:pt idx="5">
                  <c:v>3867363.17</c:v>
                </c:pt>
                <c:pt idx="6">
                  <c:v>23604964.859999996</c:v>
                </c:pt>
                <c:pt idx="7">
                  <c:v>36315985.440000013</c:v>
                </c:pt>
                <c:pt idx="8">
                  <c:v>6990406.5299999993</c:v>
                </c:pt>
                <c:pt idx="9">
                  <c:v>42350</c:v>
                </c:pt>
                <c:pt idx="10">
                  <c:v>230942.25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ANUAL'!$L$32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ANUAL'!$L$33:$L$38</c:f>
              <c:numCache>
                <c:formatCode>#,##0</c:formatCode>
                <c:ptCount val="6"/>
                <c:pt idx="0">
                  <c:v>325</c:v>
                </c:pt>
                <c:pt idx="1">
                  <c:v>7177</c:v>
                </c:pt>
                <c:pt idx="2">
                  <c:v>1482</c:v>
                </c:pt>
                <c:pt idx="3">
                  <c:v>14</c:v>
                </c:pt>
                <c:pt idx="4">
                  <c:v>72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ANUAL'!$O$32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1613984086533206"/>
                  <c:y val="-0.1421346566570261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4153138642331262"/>
                  <c:y val="-3.452659225467184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ANUAL'!$O$33:$O$38</c:f>
              <c:numCache>
                <c:formatCode>#,##0.00\ "€"</c:formatCode>
                <c:ptCount val="6"/>
                <c:pt idx="0">
                  <c:v>14247575.16</c:v>
                </c:pt>
                <c:pt idx="1">
                  <c:v>233147604.23999998</c:v>
                </c:pt>
                <c:pt idx="2">
                  <c:v>14747307.000000002</c:v>
                </c:pt>
                <c:pt idx="3">
                  <c:v>2741584.99000001</c:v>
                </c:pt>
                <c:pt idx="4">
                  <c:v>682161.01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25</xdr:row>
      <xdr:rowOff>230909</xdr:rowOff>
    </xdr:from>
    <xdr:to>
      <xdr:col>24</xdr:col>
      <xdr:colOff>333375</xdr:colOff>
      <xdr:row>35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25</xdr:row>
      <xdr:rowOff>202046</xdr:rowOff>
    </xdr:from>
    <xdr:to>
      <xdr:col>30</xdr:col>
      <xdr:colOff>714375</xdr:colOff>
      <xdr:row>35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35</xdr:row>
      <xdr:rowOff>377220</xdr:rowOff>
    </xdr:from>
    <xdr:to>
      <xdr:col>24</xdr:col>
      <xdr:colOff>331231</xdr:colOff>
      <xdr:row>46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35</xdr:row>
      <xdr:rowOff>362912</xdr:rowOff>
    </xdr:from>
    <xdr:to>
      <xdr:col>30</xdr:col>
      <xdr:colOff>698500</xdr:colOff>
      <xdr:row>46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08"/>
  <sheetViews>
    <sheetView showZeros="0" zoomScale="80" zoomScaleNormal="80" workbookViewId="0">
      <selection activeCell="I14" sqref="I14"/>
    </sheetView>
  </sheetViews>
  <sheetFormatPr defaultColWidth="9.109375" defaultRowHeight="14.4" x14ac:dyDescent="0.3"/>
  <cols>
    <col min="1" max="1" width="26.88671875" style="20" customWidth="1"/>
    <col min="2" max="2" width="11.5546875" style="56" customWidth="1"/>
    <col min="3" max="3" width="10.5546875" style="20" customWidth="1"/>
    <col min="4" max="4" width="19.109375" style="20" customWidth="1"/>
    <col min="5" max="5" width="18.109375" style="20" customWidth="1"/>
    <col min="6" max="6" width="11.44140625" style="20" customWidth="1"/>
    <col min="7" max="7" width="9.109375" style="20" customWidth="1"/>
    <col min="8" max="8" width="10.88671875" style="56" customWidth="1"/>
    <col min="9" max="9" width="17.44140625" style="20" customWidth="1"/>
    <col min="10" max="10" width="20" style="20" customWidth="1"/>
    <col min="11" max="12" width="11.44140625" style="20" customWidth="1"/>
    <col min="13" max="13" width="10.5546875" style="20" customWidth="1"/>
    <col min="14" max="14" width="18.88671875" style="56" customWidth="1"/>
    <col min="15" max="15" width="19.5546875" style="20" customWidth="1"/>
    <col min="16" max="16" width="11.44140625" style="20" customWidth="1"/>
    <col min="17" max="17" width="9.109375" style="20" customWidth="1"/>
    <col min="18" max="18" width="11" style="20" customWidth="1"/>
    <col min="19" max="19" width="18.88671875" style="20" customWidth="1"/>
    <col min="20" max="20" width="19.5546875" style="20" customWidth="1"/>
    <col min="21" max="21" width="11.109375" style="20" customWidth="1"/>
    <col min="22" max="22" width="9" style="20" customWidth="1"/>
    <col min="23" max="23" width="10" style="20" customWidth="1"/>
    <col min="24" max="24" width="19" style="20" customWidth="1"/>
    <col min="25" max="25" width="17.44140625" style="20" customWidth="1"/>
    <col min="26" max="26" width="9.5546875" style="20" customWidth="1"/>
    <col min="27" max="27" width="9.109375" style="20" customWidth="1"/>
    <col min="28" max="28" width="10.88671875" style="20" customWidth="1"/>
    <col min="29" max="29" width="18.109375" style="20" customWidth="1"/>
    <col min="30" max="30" width="18.88671875" style="20" customWidth="1"/>
    <col min="31" max="31" width="10.88671875" style="20" customWidth="1"/>
    <col min="32" max="16384" width="9.109375" style="20"/>
  </cols>
  <sheetData>
    <row r="1" spans="1:31" x14ac:dyDescent="0.3">
      <c r="A1" s="18"/>
      <c r="B1" s="19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3">
      <c r="A2" s="18"/>
      <c r="B2" s="19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x14ac:dyDescent="0.3">
      <c r="A3" s="18"/>
      <c r="B3" s="19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18" customFormat="1" x14ac:dyDescent="0.35">
      <c r="B4" s="19"/>
      <c r="H4" s="19"/>
      <c r="N4" s="19"/>
    </row>
    <row r="5" spans="1:31" s="18" customFormat="1" ht="30.75" customHeight="1" x14ac:dyDescent="0.3">
      <c r="A5" s="21" t="s">
        <v>12</v>
      </c>
      <c r="B5" s="19"/>
      <c r="H5" s="19"/>
      <c r="N5" s="19"/>
    </row>
    <row r="6" spans="1:31" s="18" customFormat="1" ht="6.75" customHeight="1" x14ac:dyDescent="0.35">
      <c r="A6" s="22"/>
      <c r="B6" s="19"/>
      <c r="H6" s="19"/>
      <c r="N6" s="19"/>
    </row>
    <row r="7" spans="1:31" s="18" customFormat="1" ht="24.75" customHeight="1" x14ac:dyDescent="0.3">
      <c r="A7" s="23" t="s">
        <v>42</v>
      </c>
      <c r="B7" s="24" t="s">
        <v>46</v>
      </c>
      <c r="C7" s="25"/>
      <c r="D7" s="25"/>
      <c r="E7" s="25"/>
      <c r="F7" s="25"/>
      <c r="G7" s="26"/>
      <c r="H7" s="67"/>
      <c r="I7" s="67"/>
      <c r="J7" s="84" t="s">
        <v>62</v>
      </c>
      <c r="K7" s="25"/>
      <c r="L7" s="25"/>
      <c r="N7" s="19"/>
      <c r="P7" s="25"/>
      <c r="Q7" s="25"/>
      <c r="R7" s="25"/>
      <c r="V7" s="25"/>
      <c r="W7" s="25"/>
      <c r="X7" s="25"/>
      <c r="AC7" s="25"/>
      <c r="AD7" s="25"/>
      <c r="AE7" s="25"/>
    </row>
    <row r="8" spans="1:31" s="18" customFormat="1" ht="34.5" customHeight="1" x14ac:dyDescent="0.3">
      <c r="A8" s="23" t="s">
        <v>11</v>
      </c>
      <c r="B8" s="17" t="s">
        <v>52</v>
      </c>
      <c r="C8" s="68"/>
      <c r="D8" s="68"/>
      <c r="E8" s="68"/>
      <c r="F8" s="68"/>
      <c r="G8" s="69"/>
      <c r="H8" s="69"/>
      <c r="I8" s="69"/>
      <c r="J8" s="69"/>
      <c r="K8" s="69"/>
      <c r="L8" s="23"/>
      <c r="N8" s="19"/>
      <c r="R8" s="23"/>
      <c r="X8" s="23"/>
      <c r="AE8" s="23"/>
    </row>
    <row r="9" spans="1:31" ht="26.25" customHeight="1" thickBot="1" x14ac:dyDescent="0.4">
      <c r="A9" s="18"/>
      <c r="B9" s="19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39" customHeight="1" thickBot="1" x14ac:dyDescent="0.35">
      <c r="A10" s="18"/>
      <c r="B10" s="179" t="s">
        <v>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1"/>
    </row>
    <row r="11" spans="1:31" ht="30" customHeight="1" thickBot="1" x14ac:dyDescent="0.35">
      <c r="A11" s="214" t="s">
        <v>10</v>
      </c>
      <c r="B11" s="182" t="s">
        <v>3</v>
      </c>
      <c r="C11" s="183"/>
      <c r="D11" s="183"/>
      <c r="E11" s="183"/>
      <c r="F11" s="184"/>
      <c r="G11" s="185" t="s">
        <v>1</v>
      </c>
      <c r="H11" s="186"/>
      <c r="I11" s="186"/>
      <c r="J11" s="186"/>
      <c r="K11" s="187"/>
      <c r="L11" s="200" t="s">
        <v>2</v>
      </c>
      <c r="M11" s="201"/>
      <c r="N11" s="201"/>
      <c r="O11" s="201"/>
      <c r="P11" s="201"/>
      <c r="Q11" s="188" t="s">
        <v>34</v>
      </c>
      <c r="R11" s="189"/>
      <c r="S11" s="189"/>
      <c r="T11" s="189"/>
      <c r="U11" s="190"/>
      <c r="V11" s="194" t="s">
        <v>5</v>
      </c>
      <c r="W11" s="195"/>
      <c r="X11" s="195"/>
      <c r="Y11" s="195"/>
      <c r="Z11" s="196"/>
      <c r="AA11" s="191" t="s">
        <v>4</v>
      </c>
      <c r="AB11" s="192"/>
      <c r="AC11" s="192"/>
      <c r="AD11" s="192"/>
      <c r="AE11" s="193"/>
    </row>
    <row r="12" spans="1:31" ht="39" customHeight="1" thickBot="1" x14ac:dyDescent="0.35">
      <c r="A12" s="215"/>
      <c r="B12" s="27" t="s">
        <v>7</v>
      </c>
      <c r="C12" s="28" t="s">
        <v>8</v>
      </c>
      <c r="D12" s="29" t="s">
        <v>23</v>
      </c>
      <c r="E12" s="30" t="s">
        <v>24</v>
      </c>
      <c r="F12" s="31" t="s">
        <v>13</v>
      </c>
      <c r="G12" s="32" t="s">
        <v>7</v>
      </c>
      <c r="H12" s="28" t="s">
        <v>8</v>
      </c>
      <c r="I12" s="29" t="s">
        <v>23</v>
      </c>
      <c r="J12" s="30" t="s">
        <v>22</v>
      </c>
      <c r="K12" s="31" t="s">
        <v>13</v>
      </c>
      <c r="L12" s="32" t="s">
        <v>7</v>
      </c>
      <c r="M12" s="28" t="s">
        <v>8</v>
      </c>
      <c r="N12" s="29" t="s">
        <v>23</v>
      </c>
      <c r="O12" s="30" t="s">
        <v>20</v>
      </c>
      <c r="P12" s="31" t="s">
        <v>13</v>
      </c>
      <c r="Q12" s="32" t="s">
        <v>7</v>
      </c>
      <c r="R12" s="28" t="s">
        <v>8</v>
      </c>
      <c r="S12" s="29" t="s">
        <v>21</v>
      </c>
      <c r="T12" s="30" t="s">
        <v>22</v>
      </c>
      <c r="U12" s="33" t="s">
        <v>13</v>
      </c>
      <c r="V12" s="27" t="s">
        <v>7</v>
      </c>
      <c r="W12" s="28" t="s">
        <v>8</v>
      </c>
      <c r="X12" s="29" t="s">
        <v>21</v>
      </c>
      <c r="Y12" s="30" t="s">
        <v>22</v>
      </c>
      <c r="Z12" s="31" t="s">
        <v>13</v>
      </c>
      <c r="AA12" s="27" t="s">
        <v>7</v>
      </c>
      <c r="AB12" s="28" t="s">
        <v>8</v>
      </c>
      <c r="AC12" s="29" t="s">
        <v>21</v>
      </c>
      <c r="AD12" s="30" t="s">
        <v>22</v>
      </c>
      <c r="AE12" s="31" t="s">
        <v>13</v>
      </c>
    </row>
    <row r="13" spans="1:31" s="98" customFormat="1" ht="36" customHeight="1" x14ac:dyDescent="0.3">
      <c r="A13" s="114" t="s">
        <v>25</v>
      </c>
      <c r="B13" s="115">
        <v>1</v>
      </c>
      <c r="C13" s="94">
        <f t="shared" ref="C13:C23" si="0">IF(B13,B13/$B$24,"")</f>
        <v>1.9607843137254902E-2</v>
      </c>
      <c r="D13" s="116">
        <v>328048.75</v>
      </c>
      <c r="E13" s="117">
        <v>396938.99</v>
      </c>
      <c r="F13" s="97">
        <f t="shared" ref="F13:F23" si="1">IF(E13,E13/$E$24,"")</f>
        <v>0.18096671631843597</v>
      </c>
      <c r="G13" s="115">
        <v>47</v>
      </c>
      <c r="H13" s="94">
        <f t="shared" ref="H13:H23" si="2">IF(G13,G13/$G$24,"")</f>
        <v>2.7437244600116754E-2</v>
      </c>
      <c r="I13" s="116">
        <v>30684006.640000001</v>
      </c>
      <c r="J13" s="117">
        <v>45089217.629999995</v>
      </c>
      <c r="K13" s="97">
        <f t="shared" ref="K13:K23" si="3">IF(J13,J13/$J$24,"")</f>
        <v>0.69143004077762471</v>
      </c>
      <c r="L13" s="115">
        <v>1</v>
      </c>
      <c r="M13" s="94">
        <f t="shared" ref="M13:M23" si="4">IF(L13,L13/$L$24,"")</f>
        <v>3.3333333333333335E-3</v>
      </c>
      <c r="N13" s="116">
        <v>62111.199999999997</v>
      </c>
      <c r="O13" s="117">
        <v>75154.559999999998</v>
      </c>
      <c r="P13" s="97">
        <f t="shared" ref="P13:P23" si="5">IF(O13,O13/$O$24,"")</f>
        <v>3.5325977530704177E-2</v>
      </c>
      <c r="Q13" s="115">
        <v>1</v>
      </c>
      <c r="R13" s="94">
        <f t="shared" ref="R13:R23" si="6">IF(Q13,Q13/$Q$24,"")</f>
        <v>1</v>
      </c>
      <c r="S13" s="116">
        <v>1E-10</v>
      </c>
      <c r="T13" s="117">
        <v>1E-10</v>
      </c>
      <c r="U13" s="97">
        <f t="shared" ref="U13:U23" si="7">IF(T13,T13/$T$24,"")</f>
        <v>1</v>
      </c>
      <c r="V13" s="115"/>
      <c r="W13" s="94" t="str">
        <f t="shared" ref="W13:W23" si="8">IF(V13,V13/$V$24,"")</f>
        <v/>
      </c>
      <c r="X13" s="116"/>
      <c r="Y13" s="117"/>
      <c r="Z13" s="97" t="str">
        <f t="shared" ref="Z13:Z23" si="9">IF(Y13,Y13/$Y$24,"")</f>
        <v/>
      </c>
      <c r="AA13" s="115"/>
      <c r="AB13" s="94" t="str">
        <f t="shared" ref="AB13:AB23" si="10">IF(AA13,AA13/$AA$24,"")</f>
        <v/>
      </c>
      <c r="AC13" s="116"/>
      <c r="AD13" s="117"/>
      <c r="AE13" s="97" t="str">
        <f t="shared" ref="AE13:AE23" si="11">IF(AD13,AD13/$AD$24,"")</f>
        <v/>
      </c>
    </row>
    <row r="14" spans="1:31" s="98" customFormat="1" ht="36" customHeight="1" x14ac:dyDescent="0.3">
      <c r="A14" s="118" t="s">
        <v>18</v>
      </c>
      <c r="B14" s="99">
        <v>1</v>
      </c>
      <c r="C14" s="94">
        <f t="shared" si="0"/>
        <v>1.9607843137254902E-2</v>
      </c>
      <c r="D14" s="95">
        <v>297990.52</v>
      </c>
      <c r="E14" s="96">
        <v>360568.53</v>
      </c>
      <c r="F14" s="97">
        <f t="shared" si="1"/>
        <v>0.16438521920425472</v>
      </c>
      <c r="G14" s="99">
        <v>5</v>
      </c>
      <c r="H14" s="94">
        <f t="shared" si="2"/>
        <v>2.918855808523059E-3</v>
      </c>
      <c r="I14" s="95">
        <v>272562.05</v>
      </c>
      <c r="J14" s="96">
        <v>320153.74</v>
      </c>
      <c r="K14" s="97">
        <f t="shared" si="3"/>
        <v>4.9094645047916092E-3</v>
      </c>
      <c r="L14" s="99">
        <v>4</v>
      </c>
      <c r="M14" s="94">
        <f t="shared" si="4"/>
        <v>1.3333333333333334E-2</v>
      </c>
      <c r="N14" s="95">
        <v>182584</v>
      </c>
      <c r="O14" s="96">
        <v>215136.44</v>
      </c>
      <c r="P14" s="97">
        <f t="shared" si="5"/>
        <v>0.10112367161055415</v>
      </c>
      <c r="Q14" s="99"/>
      <c r="R14" s="94" t="str">
        <f t="shared" si="6"/>
        <v/>
      </c>
      <c r="S14" s="95"/>
      <c r="T14" s="96"/>
      <c r="U14" s="97" t="str">
        <f t="shared" si="7"/>
        <v/>
      </c>
      <c r="V14" s="99"/>
      <c r="W14" s="94" t="str">
        <f t="shared" si="8"/>
        <v/>
      </c>
      <c r="X14" s="95"/>
      <c r="Y14" s="96"/>
      <c r="Z14" s="97" t="str">
        <f t="shared" si="9"/>
        <v/>
      </c>
      <c r="AA14" s="99"/>
      <c r="AB14" s="94" t="str">
        <f t="shared" si="10"/>
        <v/>
      </c>
      <c r="AC14" s="95"/>
      <c r="AD14" s="96"/>
      <c r="AE14" s="97" t="str">
        <f t="shared" si="11"/>
        <v/>
      </c>
    </row>
    <row r="15" spans="1:31" s="98" customFormat="1" ht="36" customHeight="1" x14ac:dyDescent="0.3">
      <c r="A15" s="118" t="s">
        <v>19</v>
      </c>
      <c r="B15" s="99"/>
      <c r="C15" s="94" t="str">
        <f t="shared" si="0"/>
        <v/>
      </c>
      <c r="D15" s="95"/>
      <c r="E15" s="96"/>
      <c r="F15" s="97"/>
      <c r="G15" s="99">
        <v>3</v>
      </c>
      <c r="H15" s="94">
        <f t="shared" si="2"/>
        <v>1.7513134851138354E-3</v>
      </c>
      <c r="I15" s="95">
        <v>41583.240000000005</v>
      </c>
      <c r="J15" s="96">
        <v>50315.729999999996</v>
      </c>
      <c r="K15" s="97">
        <f t="shared" si="3"/>
        <v>7.7157708814420945E-4</v>
      </c>
      <c r="L15" s="99">
        <v>2</v>
      </c>
      <c r="M15" s="94">
        <f t="shared" si="4"/>
        <v>6.6666666666666671E-3</v>
      </c>
      <c r="N15" s="95">
        <v>19710.739999999998</v>
      </c>
      <c r="O15" s="96">
        <v>23850</v>
      </c>
      <c r="P15" s="97">
        <f t="shared" si="5"/>
        <v>1.1210558136556114E-2</v>
      </c>
      <c r="Q15" s="99"/>
      <c r="R15" s="94" t="str">
        <f t="shared" si="6"/>
        <v/>
      </c>
      <c r="S15" s="95"/>
      <c r="T15" s="96"/>
      <c r="U15" s="97" t="str">
        <f t="shared" si="7"/>
        <v/>
      </c>
      <c r="V15" s="99"/>
      <c r="W15" s="94" t="str">
        <f t="shared" si="8"/>
        <v/>
      </c>
      <c r="X15" s="95"/>
      <c r="Y15" s="96"/>
      <c r="Z15" s="97" t="str">
        <f t="shared" si="9"/>
        <v/>
      </c>
      <c r="AA15" s="99"/>
      <c r="AB15" s="94" t="str">
        <f t="shared" si="10"/>
        <v/>
      </c>
      <c r="AC15" s="95"/>
      <c r="AD15" s="96"/>
      <c r="AE15" s="97" t="str">
        <f t="shared" si="11"/>
        <v/>
      </c>
    </row>
    <row r="16" spans="1:31" s="98" customFormat="1" ht="36" customHeight="1" x14ac:dyDescent="0.25">
      <c r="A16" s="118" t="s">
        <v>26</v>
      </c>
      <c r="B16" s="99"/>
      <c r="C16" s="94" t="str">
        <f t="shared" si="0"/>
        <v/>
      </c>
      <c r="D16" s="95"/>
      <c r="E16" s="96"/>
      <c r="F16" s="97"/>
      <c r="G16" s="99">
        <v>1</v>
      </c>
      <c r="H16" s="94">
        <f t="shared" si="2"/>
        <v>5.837711617046118E-4</v>
      </c>
      <c r="I16" s="95">
        <v>237400</v>
      </c>
      <c r="J16" s="96">
        <v>287254</v>
      </c>
      <c r="K16" s="97">
        <f t="shared" si="3"/>
        <v>4.4049565588689015E-3</v>
      </c>
      <c r="L16" s="99"/>
      <c r="M16" s="94" t="str">
        <f t="shared" si="4"/>
        <v/>
      </c>
      <c r="N16" s="119"/>
      <c r="O16" s="119"/>
      <c r="P16" s="97" t="str">
        <f t="shared" si="5"/>
        <v/>
      </c>
      <c r="Q16" s="99"/>
      <c r="R16" s="94" t="str">
        <f t="shared" si="6"/>
        <v/>
      </c>
      <c r="S16" s="95"/>
      <c r="T16" s="96"/>
      <c r="U16" s="97" t="str">
        <f t="shared" si="7"/>
        <v/>
      </c>
      <c r="V16" s="99"/>
      <c r="W16" s="94" t="str">
        <f t="shared" si="8"/>
        <v/>
      </c>
      <c r="X16" s="95"/>
      <c r="Y16" s="96"/>
      <c r="Z16" s="97" t="str">
        <f t="shared" si="9"/>
        <v/>
      </c>
      <c r="AA16" s="99"/>
      <c r="AB16" s="94" t="str">
        <f t="shared" si="10"/>
        <v/>
      </c>
      <c r="AC16" s="95"/>
      <c r="AD16" s="96"/>
      <c r="AE16" s="97" t="str">
        <f t="shared" si="11"/>
        <v/>
      </c>
    </row>
    <row r="17" spans="1:31" s="98" customFormat="1" ht="36" customHeight="1" x14ac:dyDescent="0.25">
      <c r="A17" s="118" t="s">
        <v>27</v>
      </c>
      <c r="B17" s="93"/>
      <c r="C17" s="94" t="str">
        <f t="shared" si="0"/>
        <v/>
      </c>
      <c r="D17" s="95"/>
      <c r="E17" s="96"/>
      <c r="F17" s="97" t="str">
        <f t="shared" si="1"/>
        <v/>
      </c>
      <c r="G17" s="93"/>
      <c r="H17" s="94" t="str">
        <f t="shared" si="2"/>
        <v/>
      </c>
      <c r="I17" s="95"/>
      <c r="J17" s="96"/>
      <c r="K17" s="97" t="str">
        <f t="shared" si="3"/>
        <v/>
      </c>
      <c r="L17" s="93"/>
      <c r="M17" s="94" t="str">
        <f t="shared" si="4"/>
        <v/>
      </c>
      <c r="N17" s="95"/>
      <c r="O17" s="96"/>
      <c r="P17" s="97" t="str">
        <f t="shared" si="5"/>
        <v/>
      </c>
      <c r="Q17" s="93"/>
      <c r="R17" s="94" t="str">
        <f t="shared" si="6"/>
        <v/>
      </c>
      <c r="S17" s="95"/>
      <c r="T17" s="96"/>
      <c r="U17" s="97" t="str">
        <f t="shared" si="7"/>
        <v/>
      </c>
      <c r="V17" s="93"/>
      <c r="W17" s="94" t="str">
        <f t="shared" si="8"/>
        <v/>
      </c>
      <c r="X17" s="92"/>
      <c r="Y17" s="92"/>
      <c r="Z17" s="97" t="str">
        <f t="shared" si="9"/>
        <v/>
      </c>
      <c r="AA17" s="93"/>
      <c r="AB17" s="94" t="str">
        <f t="shared" si="10"/>
        <v/>
      </c>
      <c r="AC17" s="95"/>
      <c r="AD17" s="96"/>
      <c r="AE17" s="97" t="str">
        <f t="shared" si="11"/>
        <v/>
      </c>
    </row>
    <row r="18" spans="1:31" s="98" customFormat="1" ht="36" customHeight="1" x14ac:dyDescent="0.3">
      <c r="A18" s="70" t="s">
        <v>33</v>
      </c>
      <c r="B18" s="93"/>
      <c r="C18" s="94" t="str">
        <f t="shared" si="0"/>
        <v/>
      </c>
      <c r="D18" s="95"/>
      <c r="E18" s="96"/>
      <c r="F18" s="97" t="str">
        <f t="shared" si="1"/>
        <v/>
      </c>
      <c r="G18" s="93">
        <v>8</v>
      </c>
      <c r="H18" s="94">
        <f t="shared" si="2"/>
        <v>4.6701692936368944E-3</v>
      </c>
      <c r="I18" s="95">
        <v>1036682.2000000001</v>
      </c>
      <c r="J18" s="96">
        <v>1225508.8299999998</v>
      </c>
      <c r="K18" s="97">
        <f t="shared" si="3"/>
        <v>1.8792821540031656E-2</v>
      </c>
      <c r="L18" s="93">
        <v>2</v>
      </c>
      <c r="M18" s="94">
        <f t="shared" si="4"/>
        <v>6.6666666666666671E-3</v>
      </c>
      <c r="N18" s="95">
        <v>126011.13</v>
      </c>
      <c r="O18" s="96">
        <v>146208.09</v>
      </c>
      <c r="P18" s="97">
        <f t="shared" si="5"/>
        <v>6.8724289013829293E-2</v>
      </c>
      <c r="Q18" s="93"/>
      <c r="R18" s="94" t="str">
        <f t="shared" si="6"/>
        <v/>
      </c>
      <c r="S18" s="95"/>
      <c r="T18" s="96"/>
      <c r="U18" s="97" t="str">
        <f t="shared" si="7"/>
        <v/>
      </c>
      <c r="V18" s="93">
        <v>3</v>
      </c>
      <c r="W18" s="94">
        <f t="shared" si="8"/>
        <v>0.15789473684210525</v>
      </c>
      <c r="X18" s="95">
        <v>37076.49</v>
      </c>
      <c r="Y18" s="96">
        <v>38907.75</v>
      </c>
      <c r="Z18" s="97">
        <f t="shared" si="9"/>
        <v>0.19286421608703511</v>
      </c>
      <c r="AA18" s="93"/>
      <c r="AB18" s="94" t="str">
        <f t="shared" si="10"/>
        <v/>
      </c>
      <c r="AC18" s="95"/>
      <c r="AD18" s="96"/>
      <c r="AE18" s="97" t="str">
        <f t="shared" si="11"/>
        <v/>
      </c>
    </row>
    <row r="19" spans="1:31" s="98" customFormat="1" ht="36" customHeight="1" x14ac:dyDescent="0.3">
      <c r="A19" s="70" t="s">
        <v>28</v>
      </c>
      <c r="B19" s="99"/>
      <c r="C19" s="94" t="str">
        <f t="shared" si="0"/>
        <v/>
      </c>
      <c r="D19" s="95"/>
      <c r="E19" s="96"/>
      <c r="F19" s="97" t="str">
        <f t="shared" si="1"/>
        <v/>
      </c>
      <c r="G19" s="99">
        <v>134</v>
      </c>
      <c r="H19" s="94">
        <f t="shared" si="2"/>
        <v>7.8225335668417981E-2</v>
      </c>
      <c r="I19" s="95">
        <v>7188179.4100000001</v>
      </c>
      <c r="J19" s="96">
        <v>8564112.9700000007</v>
      </c>
      <c r="K19" s="97">
        <f t="shared" si="3"/>
        <v>0.13132818202042698</v>
      </c>
      <c r="L19" s="99">
        <v>10</v>
      </c>
      <c r="M19" s="94">
        <f t="shared" si="4"/>
        <v>3.3333333333333333E-2</v>
      </c>
      <c r="N19" s="95">
        <v>114224.41</v>
      </c>
      <c r="O19" s="96">
        <v>138211.54999999999</v>
      </c>
      <c r="P19" s="97">
        <f t="shared" si="5"/>
        <v>6.4965560436835726E-2</v>
      </c>
      <c r="Q19" s="99"/>
      <c r="R19" s="94" t="str">
        <f t="shared" si="6"/>
        <v/>
      </c>
      <c r="S19" s="95"/>
      <c r="T19" s="96"/>
      <c r="U19" s="97" t="str">
        <f t="shared" si="7"/>
        <v/>
      </c>
      <c r="V19" s="99"/>
      <c r="W19" s="94" t="str">
        <f t="shared" si="8"/>
        <v/>
      </c>
      <c r="X19" s="95"/>
      <c r="Y19" s="96"/>
      <c r="Z19" s="97" t="str">
        <f t="shared" si="9"/>
        <v/>
      </c>
      <c r="AA19" s="99"/>
      <c r="AB19" s="94" t="str">
        <f t="shared" si="10"/>
        <v/>
      </c>
      <c r="AC19" s="95"/>
      <c r="AD19" s="96"/>
      <c r="AE19" s="97" t="str">
        <f t="shared" si="11"/>
        <v/>
      </c>
    </row>
    <row r="20" spans="1:31" s="98" customFormat="1" ht="36" customHeight="1" x14ac:dyDescent="0.3">
      <c r="A20" s="74" t="s">
        <v>29</v>
      </c>
      <c r="B20" s="99">
        <v>49</v>
      </c>
      <c r="C20" s="94">
        <f t="shared" si="0"/>
        <v>0.96078431372549022</v>
      </c>
      <c r="D20" s="95">
        <v>1190174.4800000002</v>
      </c>
      <c r="E20" s="96">
        <v>1435928.9199999997</v>
      </c>
      <c r="F20" s="97">
        <f t="shared" si="1"/>
        <v>0.65464806447730939</v>
      </c>
      <c r="G20" s="99">
        <v>996</v>
      </c>
      <c r="H20" s="94">
        <f t="shared" si="2"/>
        <v>0.58143607705779332</v>
      </c>
      <c r="I20" s="95">
        <v>7183659.9800000023</v>
      </c>
      <c r="J20" s="96">
        <v>8541807.0700000152</v>
      </c>
      <c r="K20" s="97">
        <f t="shared" si="3"/>
        <v>0.13098612753030184</v>
      </c>
      <c r="L20" s="99">
        <v>137</v>
      </c>
      <c r="M20" s="94">
        <f t="shared" si="4"/>
        <v>0.45666666666666667</v>
      </c>
      <c r="N20" s="95">
        <v>1015620.4799999999</v>
      </c>
      <c r="O20" s="96">
        <v>1213788.3500000001</v>
      </c>
      <c r="P20" s="97">
        <f t="shared" si="5"/>
        <v>0.57053437581339717</v>
      </c>
      <c r="Q20" s="99"/>
      <c r="R20" s="94" t="str">
        <f t="shared" si="6"/>
        <v/>
      </c>
      <c r="S20" s="95"/>
      <c r="T20" s="96"/>
      <c r="U20" s="97" t="str">
        <f t="shared" si="7"/>
        <v/>
      </c>
      <c r="V20" s="99">
        <v>10</v>
      </c>
      <c r="W20" s="94">
        <f t="shared" si="8"/>
        <v>0.52631578947368418</v>
      </c>
      <c r="X20" s="95">
        <v>141693.77999999997</v>
      </c>
      <c r="Y20" s="96">
        <v>160783.98000000001</v>
      </c>
      <c r="Z20" s="97">
        <f t="shared" si="9"/>
        <v>0.79699998745888756</v>
      </c>
      <c r="AA20" s="99"/>
      <c r="AB20" s="94" t="str">
        <f t="shared" si="10"/>
        <v/>
      </c>
      <c r="AC20" s="95"/>
      <c r="AD20" s="96"/>
      <c r="AE20" s="97" t="str">
        <f t="shared" si="11"/>
        <v/>
      </c>
    </row>
    <row r="21" spans="1:31" s="98" customFormat="1" ht="39.9" customHeight="1" x14ac:dyDescent="0.3">
      <c r="A21" s="120" t="s">
        <v>43</v>
      </c>
      <c r="B21" s="99"/>
      <c r="C21" s="94" t="str">
        <f t="shared" si="0"/>
        <v/>
      </c>
      <c r="D21" s="95"/>
      <c r="E21" s="96"/>
      <c r="F21" s="97" t="str">
        <f t="shared" si="1"/>
        <v/>
      </c>
      <c r="G21" s="99">
        <v>511</v>
      </c>
      <c r="H21" s="94">
        <f t="shared" si="2"/>
        <v>0.29830706363105663</v>
      </c>
      <c r="I21" s="100">
        <v>953842.33000000007</v>
      </c>
      <c r="J21" s="100">
        <v>1128174.8399999999</v>
      </c>
      <c r="K21" s="97">
        <f t="shared" si="3"/>
        <v>1.7300233107315731E-2</v>
      </c>
      <c r="L21" s="99">
        <v>144</v>
      </c>
      <c r="M21" s="94">
        <f t="shared" si="4"/>
        <v>0.48</v>
      </c>
      <c r="N21" s="95">
        <v>266294.34000000008</v>
      </c>
      <c r="O21" s="96">
        <v>315109.75999999989</v>
      </c>
      <c r="P21" s="97">
        <f t="shared" si="5"/>
        <v>0.1481155674581234</v>
      </c>
      <c r="Q21" s="99"/>
      <c r="R21" s="94" t="str">
        <f t="shared" si="6"/>
        <v/>
      </c>
      <c r="S21" s="95"/>
      <c r="T21" s="96"/>
      <c r="U21" s="97" t="str">
        <f t="shared" si="7"/>
        <v/>
      </c>
      <c r="V21" s="99">
        <v>6</v>
      </c>
      <c r="W21" s="94">
        <f t="shared" si="8"/>
        <v>0.31578947368421051</v>
      </c>
      <c r="X21" s="102">
        <v>1943.1100000000001</v>
      </c>
      <c r="Y21" s="102">
        <v>2044.76</v>
      </c>
      <c r="Z21" s="97">
        <f t="shared" si="9"/>
        <v>1.0135796454077296E-2</v>
      </c>
      <c r="AA21" s="99"/>
      <c r="AB21" s="94" t="str">
        <f t="shared" si="10"/>
        <v/>
      </c>
      <c r="AC21" s="95"/>
      <c r="AD21" s="96"/>
      <c r="AE21" s="97" t="str">
        <f t="shared" si="11"/>
        <v/>
      </c>
    </row>
    <row r="22" spans="1:31" s="98" customFormat="1" ht="39.9" customHeight="1" x14ac:dyDescent="0.3">
      <c r="A22" s="74" t="s">
        <v>57</v>
      </c>
      <c r="B22" s="99"/>
      <c r="C22" s="94" t="str">
        <f t="shared" si="0"/>
        <v/>
      </c>
      <c r="D22" s="95"/>
      <c r="E22" s="96"/>
      <c r="F22" s="97" t="str">
        <f t="shared" si="1"/>
        <v/>
      </c>
      <c r="G22" s="99"/>
      <c r="H22" s="94" t="str">
        <f t="shared" si="2"/>
        <v/>
      </c>
      <c r="I22" s="100"/>
      <c r="J22" s="101"/>
      <c r="K22" s="97" t="str">
        <f t="shared" si="3"/>
        <v/>
      </c>
      <c r="L22" s="99"/>
      <c r="M22" s="94" t="str">
        <f t="shared" si="4"/>
        <v/>
      </c>
      <c r="N22" s="95"/>
      <c r="O22" s="96"/>
      <c r="P22" s="97" t="str">
        <f t="shared" si="5"/>
        <v/>
      </c>
      <c r="Q22" s="99"/>
      <c r="R22" s="94" t="str">
        <f t="shared" si="6"/>
        <v/>
      </c>
      <c r="S22" s="95"/>
      <c r="T22" s="96"/>
      <c r="U22" s="97" t="str">
        <f t="shared" si="7"/>
        <v/>
      </c>
      <c r="V22" s="99"/>
      <c r="W22" s="94" t="str">
        <f t="shared" si="8"/>
        <v/>
      </c>
      <c r="X22" s="102"/>
      <c r="Y22" s="103"/>
      <c r="Z22" s="97" t="str">
        <f t="shared" si="9"/>
        <v/>
      </c>
      <c r="AA22" s="99"/>
      <c r="AB22" s="94" t="str">
        <f t="shared" si="10"/>
        <v/>
      </c>
      <c r="AC22" s="95"/>
      <c r="AD22" s="96"/>
      <c r="AE22" s="97" t="str">
        <f t="shared" si="11"/>
        <v/>
      </c>
    </row>
    <row r="23" spans="1:31" s="98" customFormat="1" ht="36" customHeight="1" x14ac:dyDescent="0.3">
      <c r="A23" s="74" t="s">
        <v>44</v>
      </c>
      <c r="B23" s="99"/>
      <c r="C23" s="94" t="str">
        <f t="shared" si="0"/>
        <v/>
      </c>
      <c r="D23" s="95"/>
      <c r="E23" s="96"/>
      <c r="F23" s="97" t="str">
        <f t="shared" si="1"/>
        <v/>
      </c>
      <c r="G23" s="99">
        <v>8</v>
      </c>
      <c r="H23" s="94">
        <f t="shared" si="2"/>
        <v>4.6701692936368944E-3</v>
      </c>
      <c r="I23" s="95">
        <v>4995</v>
      </c>
      <c r="J23" s="96">
        <v>4995</v>
      </c>
      <c r="K23" s="97">
        <f t="shared" si="3"/>
        <v>7.6596872494552433E-5</v>
      </c>
      <c r="L23" s="99"/>
      <c r="M23" s="94" t="str">
        <f t="shared" si="4"/>
        <v/>
      </c>
      <c r="N23" s="95"/>
      <c r="O23" s="96"/>
      <c r="P23" s="97" t="str">
        <f t="shared" si="5"/>
        <v/>
      </c>
      <c r="Q23" s="99"/>
      <c r="R23" s="94" t="str">
        <f t="shared" si="6"/>
        <v/>
      </c>
      <c r="S23" s="95"/>
      <c r="T23" s="96"/>
      <c r="U23" s="97" t="str">
        <f t="shared" si="7"/>
        <v/>
      </c>
      <c r="V23" s="99"/>
      <c r="W23" s="94" t="str">
        <f t="shared" si="8"/>
        <v/>
      </c>
      <c r="X23" s="95"/>
      <c r="Y23" s="96"/>
      <c r="Z23" s="97" t="str">
        <f t="shared" si="9"/>
        <v/>
      </c>
      <c r="AA23" s="99"/>
      <c r="AB23" s="94" t="str">
        <f t="shared" si="10"/>
        <v/>
      </c>
      <c r="AC23" s="95"/>
      <c r="AD23" s="96"/>
      <c r="AE23" s="97" t="str">
        <f t="shared" si="11"/>
        <v/>
      </c>
    </row>
    <row r="24" spans="1:31" s="126" customFormat="1" ht="33" customHeight="1" thickBot="1" x14ac:dyDescent="0.35">
      <c r="A24" s="121" t="s">
        <v>0</v>
      </c>
      <c r="B24" s="122">
        <f t="shared" ref="B24:AE24" si="12">SUM(B13:B23)</f>
        <v>51</v>
      </c>
      <c r="C24" s="123">
        <f t="shared" si="12"/>
        <v>1</v>
      </c>
      <c r="D24" s="124">
        <f t="shared" si="12"/>
        <v>1816213.7500000002</v>
      </c>
      <c r="E24" s="124">
        <f t="shared" si="12"/>
        <v>2193436.4399999995</v>
      </c>
      <c r="F24" s="125">
        <f t="shared" si="12"/>
        <v>1</v>
      </c>
      <c r="G24" s="122">
        <f t="shared" si="12"/>
        <v>1713</v>
      </c>
      <c r="H24" s="123">
        <f t="shared" si="12"/>
        <v>1</v>
      </c>
      <c r="I24" s="124">
        <f t="shared" si="12"/>
        <v>47602910.850000001</v>
      </c>
      <c r="J24" s="124">
        <f t="shared" si="12"/>
        <v>65211539.810000002</v>
      </c>
      <c r="K24" s="125">
        <f t="shared" si="12"/>
        <v>1.0000000000000002</v>
      </c>
      <c r="L24" s="122">
        <f t="shared" si="12"/>
        <v>300</v>
      </c>
      <c r="M24" s="123">
        <f t="shared" si="12"/>
        <v>1</v>
      </c>
      <c r="N24" s="124">
        <f t="shared" si="12"/>
        <v>1786556.3</v>
      </c>
      <c r="O24" s="124">
        <f t="shared" si="12"/>
        <v>2127458.75</v>
      </c>
      <c r="P24" s="125">
        <f t="shared" si="12"/>
        <v>1</v>
      </c>
      <c r="Q24" s="122">
        <f t="shared" si="12"/>
        <v>1</v>
      </c>
      <c r="R24" s="123">
        <f t="shared" si="12"/>
        <v>1</v>
      </c>
      <c r="S24" s="124">
        <f t="shared" si="12"/>
        <v>1E-10</v>
      </c>
      <c r="T24" s="124">
        <f t="shared" si="12"/>
        <v>1E-10</v>
      </c>
      <c r="U24" s="125">
        <f t="shared" si="12"/>
        <v>1</v>
      </c>
      <c r="V24" s="122">
        <f t="shared" si="12"/>
        <v>19</v>
      </c>
      <c r="W24" s="123">
        <f t="shared" si="12"/>
        <v>0.99999999999999989</v>
      </c>
      <c r="X24" s="124">
        <f t="shared" si="12"/>
        <v>180713.37999999995</v>
      </c>
      <c r="Y24" s="124">
        <f t="shared" si="12"/>
        <v>201736.49000000002</v>
      </c>
      <c r="Z24" s="125">
        <f t="shared" si="12"/>
        <v>0.99999999999999989</v>
      </c>
      <c r="AA24" s="122">
        <f t="shared" si="12"/>
        <v>0</v>
      </c>
      <c r="AB24" s="123">
        <f t="shared" si="12"/>
        <v>0</v>
      </c>
      <c r="AC24" s="124">
        <f t="shared" si="12"/>
        <v>0</v>
      </c>
      <c r="AD24" s="124">
        <f t="shared" si="12"/>
        <v>0</v>
      </c>
      <c r="AE24" s="125">
        <f t="shared" si="12"/>
        <v>0</v>
      </c>
    </row>
    <row r="25" spans="1:31" s="126" customFormat="1" ht="18.75" customHeight="1" x14ac:dyDescent="0.3">
      <c r="B25" s="127"/>
      <c r="H25" s="127"/>
      <c r="N25" s="127"/>
    </row>
    <row r="26" spans="1:31" s="130" customFormat="1" ht="33.9" customHeight="1" x14ac:dyDescent="0.3">
      <c r="A26" s="221" t="s">
        <v>54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128"/>
      <c r="U26" s="128"/>
      <c r="V26" s="129"/>
      <c r="W26" s="129"/>
      <c r="X26" s="129"/>
      <c r="AC26" s="129"/>
      <c r="AD26" s="129"/>
      <c r="AE26" s="129"/>
    </row>
    <row r="27" spans="1:31" s="130" customFormat="1" ht="18.899999999999999" customHeight="1" x14ac:dyDescent="0.3">
      <c r="A27" s="220" t="s">
        <v>53</v>
      </c>
      <c r="B27" s="220"/>
      <c r="C27" s="220"/>
      <c r="D27" s="220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28"/>
      <c r="S27" s="128"/>
      <c r="T27" s="128"/>
      <c r="U27" s="128"/>
      <c r="V27" s="129"/>
      <c r="W27" s="129"/>
      <c r="X27" s="129"/>
      <c r="AC27" s="129"/>
      <c r="AD27" s="129"/>
      <c r="AE27" s="129"/>
    </row>
    <row r="28" spans="1:31" s="130" customFormat="1" ht="43.65" customHeight="1" x14ac:dyDescent="0.3">
      <c r="A28" s="216" t="s">
        <v>59</v>
      </c>
      <c r="B28" s="216"/>
      <c r="C28" s="216"/>
      <c r="D28" s="216"/>
      <c r="E28" s="216"/>
      <c r="F28" s="216"/>
      <c r="G28" s="216"/>
      <c r="H28" s="216"/>
      <c r="I28" s="132"/>
      <c r="J28" s="132"/>
      <c r="K28" s="132"/>
      <c r="L28" s="133"/>
      <c r="M28" s="134"/>
      <c r="N28" s="128"/>
      <c r="O28" s="128"/>
      <c r="P28" s="132"/>
      <c r="Q28" s="132"/>
      <c r="R28" s="133"/>
      <c r="S28" s="128"/>
      <c r="T28" s="128"/>
      <c r="U28" s="128"/>
      <c r="V28" s="129"/>
      <c r="W28" s="129"/>
      <c r="X28" s="129"/>
      <c r="AC28" s="129"/>
      <c r="AD28" s="129"/>
      <c r="AE28" s="129"/>
    </row>
    <row r="29" spans="1:31" s="130" customFormat="1" x14ac:dyDescent="0.3">
      <c r="A29" s="133"/>
      <c r="B29" s="133"/>
      <c r="C29" s="133"/>
      <c r="D29" s="133"/>
      <c r="E29" s="133"/>
      <c r="F29" s="133"/>
      <c r="G29" s="135"/>
      <c r="H29" s="135"/>
      <c r="I29" s="132"/>
      <c r="J29" s="132"/>
      <c r="K29" s="132"/>
      <c r="L29" s="133"/>
      <c r="M29" s="134"/>
      <c r="N29" s="128"/>
      <c r="O29" s="128"/>
      <c r="P29" s="132"/>
      <c r="Q29" s="132"/>
      <c r="R29" s="133"/>
      <c r="S29" s="128"/>
      <c r="T29" s="128"/>
      <c r="U29" s="128"/>
      <c r="V29" s="129"/>
      <c r="W29" s="129"/>
      <c r="X29" s="129"/>
      <c r="AC29" s="129"/>
      <c r="AD29" s="129"/>
      <c r="AE29" s="129"/>
    </row>
    <row r="30" spans="1:31" s="136" customFormat="1" ht="13.65" customHeight="1" x14ac:dyDescent="0.3">
      <c r="A30" s="133"/>
      <c r="B30" s="133"/>
      <c r="C30" s="133"/>
      <c r="D30" s="133"/>
      <c r="E30" s="133"/>
      <c r="F30" s="133"/>
      <c r="G30" s="135"/>
      <c r="H30" s="135"/>
      <c r="I30" s="132"/>
      <c r="J30" s="132"/>
      <c r="K30" s="132"/>
      <c r="L30" s="133"/>
      <c r="M30" s="134"/>
      <c r="N30" s="128"/>
      <c r="O30" s="128"/>
      <c r="P30" s="132"/>
      <c r="Q30" s="132"/>
      <c r="R30" s="133"/>
      <c r="S30" s="128"/>
      <c r="T30" s="128"/>
      <c r="U30" s="128"/>
      <c r="V30" s="128"/>
      <c r="W30" s="128"/>
      <c r="X30" s="128"/>
      <c r="Y30" s="130"/>
      <c r="Z30" s="130"/>
      <c r="AA30" s="130"/>
      <c r="AB30" s="130"/>
      <c r="AC30" s="128"/>
      <c r="AD30" s="128"/>
      <c r="AE30" s="128"/>
    </row>
    <row r="31" spans="1:31" s="136" customFormat="1" ht="18" customHeight="1" thickBot="1" x14ac:dyDescent="0.35">
      <c r="A31" s="133"/>
      <c r="B31" s="133"/>
      <c r="C31" s="133"/>
      <c r="D31" s="133"/>
      <c r="E31" s="133"/>
      <c r="F31" s="133"/>
      <c r="G31" s="135"/>
      <c r="H31" s="135"/>
      <c r="I31" s="132"/>
      <c r="J31" s="132"/>
      <c r="K31" s="132"/>
      <c r="L31" s="133"/>
      <c r="M31" s="134"/>
      <c r="N31" s="128"/>
      <c r="O31" s="128"/>
      <c r="P31" s="132"/>
      <c r="Q31" s="132"/>
      <c r="R31" s="133"/>
      <c r="S31" s="128"/>
      <c r="T31" s="128"/>
      <c r="U31" s="128"/>
      <c r="V31" s="132"/>
      <c r="W31" s="132"/>
      <c r="X31" s="133"/>
      <c r="Y31" s="130"/>
      <c r="Z31" s="130"/>
      <c r="AA31" s="130"/>
      <c r="AB31" s="130"/>
      <c r="AC31" s="132"/>
      <c r="AD31" s="132"/>
      <c r="AE31" s="133"/>
    </row>
    <row r="32" spans="1:31" s="136" customFormat="1" ht="18" customHeight="1" x14ac:dyDescent="0.3">
      <c r="A32" s="197" t="s">
        <v>10</v>
      </c>
      <c r="B32" s="202" t="s">
        <v>17</v>
      </c>
      <c r="C32" s="203"/>
      <c r="D32" s="203"/>
      <c r="E32" s="203"/>
      <c r="F32" s="204"/>
      <c r="G32" s="126"/>
      <c r="J32" s="208" t="s">
        <v>15</v>
      </c>
      <c r="K32" s="209"/>
      <c r="L32" s="202" t="s">
        <v>16</v>
      </c>
      <c r="M32" s="203"/>
      <c r="N32" s="203"/>
      <c r="O32" s="203"/>
      <c r="P32" s="204"/>
      <c r="Q32" s="132"/>
      <c r="R32" s="133"/>
      <c r="S32" s="128"/>
      <c r="T32" s="128"/>
      <c r="U32" s="128"/>
      <c r="V32" s="132"/>
      <c r="W32" s="132"/>
      <c r="X32" s="133"/>
      <c r="AC32" s="132"/>
      <c r="AD32" s="132"/>
      <c r="AE32" s="133"/>
    </row>
    <row r="33" spans="1:31" s="136" customFormat="1" ht="18" customHeight="1" thickBot="1" x14ac:dyDescent="0.35">
      <c r="A33" s="198"/>
      <c r="B33" s="217"/>
      <c r="C33" s="218"/>
      <c r="D33" s="218"/>
      <c r="E33" s="218"/>
      <c r="F33" s="219"/>
      <c r="G33" s="126"/>
      <c r="J33" s="210"/>
      <c r="K33" s="211"/>
      <c r="L33" s="205"/>
      <c r="M33" s="206"/>
      <c r="N33" s="206"/>
      <c r="O33" s="206"/>
      <c r="P33" s="207"/>
      <c r="Q33" s="132"/>
      <c r="R33" s="133"/>
      <c r="S33" s="128"/>
      <c r="T33" s="128"/>
      <c r="U33" s="128"/>
      <c r="V33" s="132"/>
      <c r="W33" s="132"/>
      <c r="X33" s="133"/>
      <c r="AC33" s="132"/>
      <c r="AD33" s="132"/>
      <c r="AE33" s="133"/>
    </row>
    <row r="34" spans="1:31" s="126" customFormat="1" ht="47.4" customHeight="1" thickBot="1" x14ac:dyDescent="0.35">
      <c r="A34" s="199"/>
      <c r="B34" s="137" t="s">
        <v>14</v>
      </c>
      <c r="C34" s="138" t="s">
        <v>8</v>
      </c>
      <c r="D34" s="139" t="s">
        <v>60</v>
      </c>
      <c r="E34" s="140" t="s">
        <v>61</v>
      </c>
      <c r="F34" s="141" t="s">
        <v>9</v>
      </c>
      <c r="J34" s="212"/>
      <c r="K34" s="213"/>
      <c r="L34" s="137" t="s">
        <v>14</v>
      </c>
      <c r="M34" s="138" t="s">
        <v>8</v>
      </c>
      <c r="N34" s="139" t="s">
        <v>60</v>
      </c>
      <c r="O34" s="140" t="s">
        <v>61</v>
      </c>
      <c r="P34" s="141" t="s">
        <v>9</v>
      </c>
    </row>
    <row r="35" spans="1:31" s="126" customFormat="1" ht="30" customHeight="1" x14ac:dyDescent="0.3">
      <c r="A35" s="114" t="s">
        <v>25</v>
      </c>
      <c r="B35" s="142">
        <f t="shared" ref="B35:B42" si="13">B13+G13+L13+Q13+AA13+V13</f>
        <v>50</v>
      </c>
      <c r="C35" s="143">
        <f t="shared" ref="C35:C43" si="14">IF(B35,B35/$B$46,"")</f>
        <v>2.3992322456813819E-2</v>
      </c>
      <c r="D35" s="144">
        <f t="shared" ref="D35:D43" si="15">D13+I13+N13+S13+AC13+X13</f>
        <v>31074166.59</v>
      </c>
      <c r="E35" s="145">
        <f t="shared" ref="E35:E43" si="16">E13+J13+O13+T13+AD13+Y13</f>
        <v>45561311.18</v>
      </c>
      <c r="F35" s="97">
        <f t="shared" ref="F35:F44" si="17">IF(E35,E35/$E$46,"")</f>
        <v>0.65335703008292789</v>
      </c>
      <c r="J35" s="177" t="s">
        <v>3</v>
      </c>
      <c r="K35" s="178"/>
      <c r="L35" s="146">
        <f>B24</f>
        <v>51</v>
      </c>
      <c r="M35" s="143">
        <f t="shared" ref="M35:M40" si="18">IF(L35,L35/$L$41,"")</f>
        <v>2.4472168905950095E-2</v>
      </c>
      <c r="N35" s="147">
        <f>D24</f>
        <v>1816213.7500000002</v>
      </c>
      <c r="O35" s="147">
        <f>E24</f>
        <v>2193436.4399999995</v>
      </c>
      <c r="P35" s="148">
        <f t="shared" ref="P35:P40" si="19">IF(O35,O35/$O$41,"")</f>
        <v>3.1454255397793639E-2</v>
      </c>
    </row>
    <row r="36" spans="1:31" s="126" customFormat="1" ht="30" customHeight="1" x14ac:dyDescent="0.3">
      <c r="A36" s="118" t="s">
        <v>18</v>
      </c>
      <c r="B36" s="149">
        <f t="shared" si="13"/>
        <v>10</v>
      </c>
      <c r="C36" s="143">
        <f t="shared" si="14"/>
        <v>4.7984644913627635E-3</v>
      </c>
      <c r="D36" s="150">
        <f t="shared" si="15"/>
        <v>753136.57000000007</v>
      </c>
      <c r="E36" s="151">
        <f t="shared" si="16"/>
        <v>895858.71</v>
      </c>
      <c r="F36" s="97">
        <f t="shared" si="17"/>
        <v>1.2846767816384932E-2</v>
      </c>
      <c r="J36" s="173" t="s">
        <v>1</v>
      </c>
      <c r="K36" s="174"/>
      <c r="L36" s="152">
        <f>G24</f>
        <v>1713</v>
      </c>
      <c r="M36" s="143">
        <f t="shared" si="18"/>
        <v>0.82197696737044146</v>
      </c>
      <c r="N36" s="153">
        <f>I24</f>
        <v>47602910.850000001</v>
      </c>
      <c r="O36" s="153">
        <f>J24</f>
        <v>65211539.810000002</v>
      </c>
      <c r="P36" s="148">
        <f t="shared" si="19"/>
        <v>0.93514468468807221</v>
      </c>
    </row>
    <row r="37" spans="1:31" s="126" customFormat="1" ht="30" customHeight="1" x14ac:dyDescent="0.3">
      <c r="A37" s="118" t="s">
        <v>19</v>
      </c>
      <c r="B37" s="149">
        <f t="shared" si="13"/>
        <v>5</v>
      </c>
      <c r="C37" s="143">
        <f t="shared" si="14"/>
        <v>2.3992322456813818E-3</v>
      </c>
      <c r="D37" s="150">
        <f t="shared" si="15"/>
        <v>61293.98</v>
      </c>
      <c r="E37" s="151">
        <f t="shared" si="16"/>
        <v>74165.73</v>
      </c>
      <c r="F37" s="97">
        <f t="shared" si="17"/>
        <v>1.0635493104071002E-3</v>
      </c>
      <c r="H37" s="127"/>
      <c r="J37" s="173" t="s">
        <v>2</v>
      </c>
      <c r="K37" s="174"/>
      <c r="L37" s="152">
        <f>L24</f>
        <v>300</v>
      </c>
      <c r="M37" s="143">
        <f t="shared" si="18"/>
        <v>0.14395393474088292</v>
      </c>
      <c r="N37" s="153">
        <f>N24</f>
        <v>1786556.3</v>
      </c>
      <c r="O37" s="153">
        <f>O24</f>
        <v>2127458.75</v>
      </c>
      <c r="P37" s="148">
        <f t="shared" si="19"/>
        <v>3.0508123987750844E-2</v>
      </c>
    </row>
    <row r="38" spans="1:31" s="126" customFormat="1" ht="30" customHeight="1" x14ac:dyDescent="0.3">
      <c r="A38" s="118" t="s">
        <v>26</v>
      </c>
      <c r="B38" s="149">
        <f t="shared" si="13"/>
        <v>1</v>
      </c>
      <c r="C38" s="143">
        <f t="shared" si="14"/>
        <v>4.7984644913627637E-4</v>
      </c>
      <c r="D38" s="150">
        <f t="shared" si="15"/>
        <v>237400</v>
      </c>
      <c r="E38" s="151">
        <f t="shared" si="16"/>
        <v>287254</v>
      </c>
      <c r="F38" s="97">
        <f t="shared" si="17"/>
        <v>4.1192717123081134E-3</v>
      </c>
      <c r="H38" s="127"/>
      <c r="J38" s="173" t="s">
        <v>34</v>
      </c>
      <c r="K38" s="174"/>
      <c r="L38" s="152">
        <f>Q24</f>
        <v>1</v>
      </c>
      <c r="M38" s="143">
        <f t="shared" si="18"/>
        <v>4.7984644913627637E-4</v>
      </c>
      <c r="N38" s="153">
        <f>S24</f>
        <v>1E-10</v>
      </c>
      <c r="O38" s="153">
        <f>T24</f>
        <v>1E-10</v>
      </c>
      <c r="P38" s="148">
        <f t="shared" si="19"/>
        <v>1.4340171807209352E-18</v>
      </c>
    </row>
    <row r="39" spans="1:31" s="126" customFormat="1" ht="30" customHeight="1" x14ac:dyDescent="0.3">
      <c r="A39" s="118" t="s">
        <v>27</v>
      </c>
      <c r="B39" s="154">
        <f t="shared" si="13"/>
        <v>0</v>
      </c>
      <c r="C39" s="143" t="str">
        <f t="shared" si="14"/>
        <v/>
      </c>
      <c r="D39" s="150">
        <f t="shared" si="15"/>
        <v>0</v>
      </c>
      <c r="E39" s="155">
        <f t="shared" si="16"/>
        <v>0</v>
      </c>
      <c r="F39" s="97" t="str">
        <f t="shared" si="17"/>
        <v/>
      </c>
      <c r="H39" s="127"/>
      <c r="J39" s="173" t="s">
        <v>5</v>
      </c>
      <c r="K39" s="174"/>
      <c r="L39" s="152">
        <f>V24</f>
        <v>19</v>
      </c>
      <c r="M39" s="143">
        <f t="shared" si="18"/>
        <v>9.1170825335892512E-3</v>
      </c>
      <c r="N39" s="153">
        <f>X24</f>
        <v>180713.37999999995</v>
      </c>
      <c r="O39" s="153">
        <f>Y24</f>
        <v>201736.49000000002</v>
      </c>
      <c r="P39" s="148">
        <f t="shared" si="19"/>
        <v>2.8929359263833712E-3</v>
      </c>
    </row>
    <row r="40" spans="1:31" s="126" customFormat="1" ht="30" customHeight="1" x14ac:dyDescent="0.3">
      <c r="A40" s="70" t="s">
        <v>33</v>
      </c>
      <c r="B40" s="154">
        <f t="shared" si="13"/>
        <v>13</v>
      </c>
      <c r="C40" s="143">
        <f t="shared" si="14"/>
        <v>6.2380038387715928E-3</v>
      </c>
      <c r="D40" s="150">
        <f t="shared" si="15"/>
        <v>1199769.82</v>
      </c>
      <c r="E40" s="155">
        <f t="shared" si="16"/>
        <v>1410624.67</v>
      </c>
      <c r="F40" s="97">
        <f t="shared" si="17"/>
        <v>2.0228600123287983E-2</v>
      </c>
      <c r="H40" s="127"/>
      <c r="J40" s="173" t="s">
        <v>4</v>
      </c>
      <c r="K40" s="174"/>
      <c r="L40" s="152">
        <f>AA24</f>
        <v>0</v>
      </c>
      <c r="M40" s="143" t="str">
        <f t="shared" si="18"/>
        <v/>
      </c>
      <c r="N40" s="153">
        <f>AC24</f>
        <v>0</v>
      </c>
      <c r="O40" s="153">
        <f>AD24</f>
        <v>0</v>
      </c>
      <c r="P40" s="148" t="str">
        <f t="shared" si="19"/>
        <v/>
      </c>
    </row>
    <row r="41" spans="1:31" s="126" customFormat="1" ht="30" customHeight="1" thickBot="1" x14ac:dyDescent="0.35">
      <c r="A41" s="70" t="s">
        <v>28</v>
      </c>
      <c r="B41" s="149">
        <f t="shared" si="13"/>
        <v>144</v>
      </c>
      <c r="C41" s="143">
        <f t="shared" si="14"/>
        <v>6.9097888675623803E-2</v>
      </c>
      <c r="D41" s="150">
        <f t="shared" si="15"/>
        <v>7302403.8200000003</v>
      </c>
      <c r="E41" s="151">
        <f t="shared" si="16"/>
        <v>8702324.5200000014</v>
      </c>
      <c r="F41" s="97">
        <f t="shared" si="17"/>
        <v>0.12479282873889061</v>
      </c>
      <c r="H41" s="127"/>
      <c r="J41" s="175" t="s">
        <v>0</v>
      </c>
      <c r="K41" s="176"/>
      <c r="L41" s="156">
        <f>SUM(L35:L40)</f>
        <v>2084</v>
      </c>
      <c r="M41" s="123">
        <f>SUM(M35:M40)</f>
        <v>0.99999999999999989</v>
      </c>
      <c r="N41" s="157">
        <f>SUM(N35:N40)</f>
        <v>51386394.280000001</v>
      </c>
      <c r="O41" s="158">
        <f>SUM(O35:O40)</f>
        <v>69734171.489999995</v>
      </c>
      <c r="P41" s="159">
        <f>SUM(P35:P40)</f>
        <v>1</v>
      </c>
    </row>
    <row r="42" spans="1:31" s="126" customFormat="1" ht="30" customHeight="1" x14ac:dyDescent="0.3">
      <c r="A42" s="74" t="s">
        <v>29</v>
      </c>
      <c r="B42" s="149">
        <f t="shared" si="13"/>
        <v>1192</v>
      </c>
      <c r="C42" s="143">
        <f t="shared" si="14"/>
        <v>0.57197696737044146</v>
      </c>
      <c r="D42" s="150">
        <f t="shared" si="15"/>
        <v>9531148.7200000025</v>
      </c>
      <c r="E42" s="151">
        <f t="shared" si="16"/>
        <v>11352308.320000015</v>
      </c>
      <c r="F42" s="97">
        <f t="shared" si="17"/>
        <v>0.16279405171721228</v>
      </c>
      <c r="H42" s="127"/>
      <c r="I42" s="160"/>
      <c r="N42" s="127"/>
    </row>
    <row r="43" spans="1:31" s="136" customFormat="1" ht="30" customHeight="1" x14ac:dyDescent="0.3">
      <c r="A43" s="120" t="s">
        <v>43</v>
      </c>
      <c r="B43" s="149">
        <f>B21+G21+L21+Q21+AA21+V21</f>
        <v>661</v>
      </c>
      <c r="C43" s="143">
        <f t="shared" si="14"/>
        <v>0.31717850287907867</v>
      </c>
      <c r="D43" s="150">
        <f t="shared" si="15"/>
        <v>1222079.7800000003</v>
      </c>
      <c r="E43" s="151">
        <f t="shared" si="16"/>
        <v>1445329.3599999996</v>
      </c>
      <c r="F43" s="97">
        <f t="shared" si="17"/>
        <v>2.0726271340403921E-2</v>
      </c>
      <c r="G43" s="135"/>
      <c r="H43" s="135"/>
      <c r="I43" s="132"/>
      <c r="J43" s="132"/>
      <c r="K43" s="132"/>
      <c r="L43" s="133"/>
      <c r="M43" s="134"/>
      <c r="N43" s="128"/>
      <c r="O43" s="128"/>
      <c r="P43" s="132"/>
      <c r="Q43" s="132"/>
      <c r="R43" s="133"/>
      <c r="S43" s="128"/>
      <c r="T43" s="128"/>
      <c r="U43" s="128"/>
      <c r="V43" s="132"/>
      <c r="W43" s="132"/>
      <c r="X43" s="133"/>
      <c r="Y43" s="130"/>
      <c r="Z43" s="130"/>
      <c r="AA43" s="130"/>
      <c r="AB43" s="130"/>
      <c r="AC43" s="132"/>
      <c r="AD43" s="132"/>
      <c r="AE43" s="133"/>
    </row>
    <row r="44" spans="1:31" s="136" customFormat="1" ht="30" customHeight="1" x14ac:dyDescent="0.3">
      <c r="A44" s="74" t="s">
        <v>57</v>
      </c>
      <c r="B44" s="149">
        <f t="shared" ref="B44" si="20">B22+G22+L22+Q22+AA22+V22</f>
        <v>0</v>
      </c>
      <c r="C44" s="143" t="str">
        <f t="shared" ref="C44" si="21">IF(B44,B44/$B$46,"")</f>
        <v/>
      </c>
      <c r="D44" s="150">
        <f t="shared" ref="D44" si="22">D22+I22+N22+S22+AC22+X22</f>
        <v>0</v>
      </c>
      <c r="E44" s="151">
        <f t="shared" ref="E44" si="23">E22+J22+O22+T22+AD22+Y22</f>
        <v>0</v>
      </c>
      <c r="F44" s="97" t="str">
        <f t="shared" si="17"/>
        <v/>
      </c>
      <c r="G44" s="135"/>
      <c r="H44" s="135"/>
      <c r="I44" s="132"/>
      <c r="J44" s="132"/>
      <c r="K44" s="132"/>
      <c r="L44" s="133"/>
      <c r="M44" s="134"/>
      <c r="N44" s="128"/>
      <c r="O44" s="128"/>
      <c r="P44" s="132"/>
      <c r="Q44" s="132"/>
      <c r="R44" s="133"/>
      <c r="S44" s="128"/>
      <c r="T44" s="128"/>
      <c r="U44" s="128"/>
      <c r="V44" s="132"/>
      <c r="W44" s="132"/>
      <c r="X44" s="133"/>
      <c r="Y44" s="130"/>
      <c r="Z44" s="130"/>
      <c r="AA44" s="130"/>
      <c r="AB44" s="130"/>
      <c r="AC44" s="132"/>
      <c r="AD44" s="132"/>
      <c r="AE44" s="133"/>
    </row>
    <row r="45" spans="1:31" s="136" customFormat="1" ht="30" customHeight="1" x14ac:dyDescent="0.3">
      <c r="A45" s="74" t="s">
        <v>44</v>
      </c>
      <c r="B45" s="149">
        <f t="shared" ref="B45" si="24">B23+G23+L23+Q23+AA23+V23</f>
        <v>8</v>
      </c>
      <c r="C45" s="143">
        <f t="shared" ref="C45" si="25">IF(B45,B45/$B$46,"")</f>
        <v>3.838771593090211E-3</v>
      </c>
      <c r="D45" s="150">
        <f t="shared" ref="D45" si="26">D23+I23+N23+S23+AC23+X23</f>
        <v>4995</v>
      </c>
      <c r="E45" s="151">
        <f t="shared" ref="E45" si="27">E23+J23+O23+T23+AD23+Y23</f>
        <v>4995</v>
      </c>
      <c r="F45" s="97">
        <f t="shared" ref="F45" si="28">IF(E45,E45/$E$46,"")</f>
        <v>7.1629158177010676E-5</v>
      </c>
      <c r="G45" s="135"/>
      <c r="H45" s="135"/>
      <c r="I45" s="132"/>
      <c r="J45" s="132"/>
      <c r="K45" s="132"/>
      <c r="L45" s="133"/>
      <c r="M45" s="134"/>
      <c r="N45" s="128"/>
      <c r="O45" s="128"/>
      <c r="P45" s="132"/>
      <c r="Q45" s="132"/>
      <c r="R45" s="133"/>
      <c r="S45" s="128"/>
      <c r="T45" s="128"/>
      <c r="U45" s="128"/>
      <c r="V45" s="132"/>
      <c r="W45" s="132"/>
      <c r="X45" s="133"/>
      <c r="Y45" s="130"/>
      <c r="Z45" s="130"/>
      <c r="AA45" s="130"/>
      <c r="AB45" s="130"/>
      <c r="AC45" s="132"/>
      <c r="AD45" s="132"/>
      <c r="AE45" s="133"/>
    </row>
    <row r="46" spans="1:31" s="136" customFormat="1" ht="30" customHeight="1" thickBot="1" x14ac:dyDescent="0.35">
      <c r="A46" s="161" t="s">
        <v>0</v>
      </c>
      <c r="B46" s="122">
        <f>SUM(B35:B45)</f>
        <v>2084</v>
      </c>
      <c r="C46" s="123">
        <f>SUM(C35:C45)</f>
        <v>1</v>
      </c>
      <c r="D46" s="124">
        <f>SUM(D35:D45)</f>
        <v>51386394.280000001</v>
      </c>
      <c r="E46" s="124">
        <f>SUM(E35:E45)</f>
        <v>69734171.490000024</v>
      </c>
      <c r="F46" s="125">
        <f>SUM(F35:F45)</f>
        <v>0.99999999999999989</v>
      </c>
      <c r="G46" s="126"/>
      <c r="H46" s="127"/>
      <c r="I46" s="126"/>
      <c r="J46" s="126"/>
      <c r="K46" s="126"/>
      <c r="L46" s="126"/>
      <c r="M46" s="126"/>
      <c r="N46" s="127"/>
      <c r="O46" s="126"/>
      <c r="P46" s="126"/>
      <c r="Q46" s="126"/>
      <c r="R46" s="126"/>
      <c r="S46" s="126"/>
      <c r="T46" s="126"/>
      <c r="U46" s="162"/>
      <c r="V46" s="132"/>
      <c r="W46" s="132"/>
      <c r="X46" s="133"/>
      <c r="Y46" s="130"/>
      <c r="Z46" s="130"/>
      <c r="AA46" s="130"/>
      <c r="AB46" s="130"/>
      <c r="AC46" s="132"/>
      <c r="AD46" s="132"/>
      <c r="AE46" s="133"/>
    </row>
    <row r="47" spans="1:31" s="126" customFormat="1" ht="36" customHeight="1" x14ac:dyDescent="0.3">
      <c r="A47" s="133"/>
      <c r="B47" s="133"/>
      <c r="C47" s="133"/>
      <c r="D47" s="133"/>
      <c r="E47" s="133"/>
      <c r="F47" s="133"/>
      <c r="H47" s="127"/>
      <c r="N47" s="127"/>
    </row>
    <row r="48" spans="1:31" s="126" customFormat="1" ht="23.1" customHeight="1" x14ac:dyDescent="0.3">
      <c r="B48" s="127"/>
      <c r="H48" s="127"/>
      <c r="N48" s="127"/>
    </row>
    <row r="49" spans="2:14" s="126" customFormat="1" x14ac:dyDescent="0.3">
      <c r="B49" s="127"/>
      <c r="H49" s="127"/>
      <c r="N49" s="127"/>
    </row>
    <row r="50" spans="2:14" s="126" customFormat="1" x14ac:dyDescent="0.3">
      <c r="B50" s="127"/>
      <c r="H50" s="127"/>
      <c r="N50" s="127"/>
    </row>
    <row r="51" spans="2:14" s="126" customFormat="1" x14ac:dyDescent="0.3">
      <c r="B51" s="127"/>
      <c r="H51" s="127"/>
      <c r="N51" s="127"/>
    </row>
    <row r="52" spans="2:14" s="126" customFormat="1" x14ac:dyDescent="0.3">
      <c r="B52" s="127"/>
      <c r="H52" s="127"/>
      <c r="N52" s="127"/>
    </row>
    <row r="53" spans="2:14" s="126" customFormat="1" x14ac:dyDescent="0.3">
      <c r="B53" s="127"/>
      <c r="H53" s="127"/>
      <c r="N53" s="127"/>
    </row>
    <row r="54" spans="2:14" s="126" customFormat="1" x14ac:dyDescent="0.3">
      <c r="B54" s="127"/>
      <c r="H54" s="127"/>
      <c r="N54" s="127"/>
    </row>
    <row r="55" spans="2:14" s="126" customFormat="1" x14ac:dyDescent="0.3">
      <c r="B55" s="127"/>
      <c r="H55" s="127"/>
      <c r="N55" s="127"/>
    </row>
    <row r="56" spans="2:14" s="126" customFormat="1" x14ac:dyDescent="0.3">
      <c r="B56" s="127"/>
      <c r="H56" s="127"/>
      <c r="N56" s="127"/>
    </row>
    <row r="57" spans="2:14" s="126" customFormat="1" x14ac:dyDescent="0.3">
      <c r="B57" s="127"/>
      <c r="H57" s="127"/>
      <c r="N57" s="127"/>
    </row>
    <row r="58" spans="2:14" s="126" customFormat="1" x14ac:dyDescent="0.3">
      <c r="B58" s="127"/>
      <c r="H58" s="127"/>
      <c r="N58" s="127"/>
    </row>
    <row r="59" spans="2:14" s="126" customFormat="1" x14ac:dyDescent="0.3">
      <c r="B59" s="127"/>
      <c r="H59" s="127"/>
      <c r="N59" s="127"/>
    </row>
    <row r="60" spans="2:14" s="18" customFormat="1" x14ac:dyDescent="0.3">
      <c r="B60" s="19"/>
      <c r="H60" s="19"/>
      <c r="N60" s="19"/>
    </row>
    <row r="61" spans="2:14" s="18" customFormat="1" x14ac:dyDescent="0.3">
      <c r="B61" s="19"/>
      <c r="H61" s="19"/>
      <c r="N61" s="19"/>
    </row>
    <row r="62" spans="2:14" s="18" customFormat="1" x14ac:dyDescent="0.3">
      <c r="B62" s="19"/>
      <c r="H62" s="19"/>
      <c r="N62" s="19"/>
    </row>
    <row r="63" spans="2:14" s="18" customFormat="1" x14ac:dyDescent="0.3">
      <c r="B63" s="19"/>
      <c r="H63" s="19"/>
      <c r="N63" s="19"/>
    </row>
    <row r="64" spans="2:14" s="18" customFormat="1" x14ac:dyDescent="0.3">
      <c r="B64" s="19"/>
      <c r="H64" s="19"/>
      <c r="N64" s="19"/>
    </row>
    <row r="65" spans="2:14" s="18" customFormat="1" x14ac:dyDescent="0.3">
      <c r="B65" s="19"/>
      <c r="H65" s="19"/>
      <c r="N65" s="19"/>
    </row>
    <row r="66" spans="2:14" s="18" customFormat="1" x14ac:dyDescent="0.3">
      <c r="B66" s="19"/>
      <c r="H66" s="19"/>
      <c r="N66" s="19"/>
    </row>
    <row r="67" spans="2:14" s="18" customFormat="1" x14ac:dyDescent="0.3">
      <c r="B67" s="19"/>
      <c r="H67" s="19"/>
      <c r="N67" s="19"/>
    </row>
    <row r="68" spans="2:14" s="18" customFormat="1" x14ac:dyDescent="0.3">
      <c r="B68" s="19"/>
      <c r="H68" s="19"/>
      <c r="N68" s="19"/>
    </row>
    <row r="69" spans="2:14" s="18" customFormat="1" x14ac:dyDescent="0.3">
      <c r="B69" s="19"/>
      <c r="H69" s="19"/>
      <c r="N69" s="19"/>
    </row>
    <row r="70" spans="2:14" s="18" customFormat="1" x14ac:dyDescent="0.3">
      <c r="B70" s="19"/>
      <c r="H70" s="19"/>
      <c r="N70" s="19"/>
    </row>
    <row r="71" spans="2:14" s="18" customFormat="1" x14ac:dyDescent="0.3">
      <c r="B71" s="19"/>
      <c r="H71" s="19"/>
      <c r="N71" s="19"/>
    </row>
    <row r="72" spans="2:14" s="18" customFormat="1" x14ac:dyDescent="0.3">
      <c r="B72" s="19"/>
      <c r="H72" s="19"/>
      <c r="N72" s="19"/>
    </row>
    <row r="73" spans="2:14" s="18" customFormat="1" x14ac:dyDescent="0.3">
      <c r="B73" s="19"/>
      <c r="H73" s="19"/>
      <c r="N73" s="19"/>
    </row>
    <row r="74" spans="2:14" s="18" customFormat="1" x14ac:dyDescent="0.3">
      <c r="B74" s="19"/>
      <c r="H74" s="19"/>
      <c r="N74" s="19"/>
    </row>
    <row r="75" spans="2:14" s="18" customFormat="1" x14ac:dyDescent="0.3">
      <c r="B75" s="19"/>
      <c r="H75" s="19"/>
      <c r="N75" s="19"/>
    </row>
    <row r="76" spans="2:14" s="18" customFormat="1" x14ac:dyDescent="0.3">
      <c r="B76" s="19"/>
      <c r="H76" s="19"/>
      <c r="N76" s="19"/>
    </row>
    <row r="77" spans="2:14" s="18" customFormat="1" x14ac:dyDescent="0.3">
      <c r="B77" s="19"/>
      <c r="H77" s="19"/>
      <c r="N77" s="19"/>
    </row>
    <row r="78" spans="2:14" s="18" customFormat="1" x14ac:dyDescent="0.3">
      <c r="B78" s="19"/>
      <c r="H78" s="19"/>
      <c r="N78" s="19"/>
    </row>
    <row r="79" spans="2:14" s="18" customFormat="1" x14ac:dyDescent="0.3">
      <c r="B79" s="19"/>
      <c r="H79" s="19"/>
      <c r="N79" s="19"/>
    </row>
    <row r="80" spans="2:14" s="18" customFormat="1" x14ac:dyDescent="0.3">
      <c r="B80" s="19"/>
      <c r="H80" s="19"/>
      <c r="N80" s="19"/>
    </row>
    <row r="81" spans="2:14" s="18" customFormat="1" x14ac:dyDescent="0.3">
      <c r="B81" s="19"/>
      <c r="H81" s="19"/>
      <c r="N81" s="19"/>
    </row>
    <row r="82" spans="2:14" s="18" customFormat="1" x14ac:dyDescent="0.3">
      <c r="B82" s="19"/>
      <c r="H82" s="19"/>
      <c r="N82" s="19"/>
    </row>
    <row r="83" spans="2:14" s="18" customFormat="1" x14ac:dyDescent="0.3">
      <c r="B83" s="19"/>
      <c r="H83" s="19"/>
      <c r="N83" s="19"/>
    </row>
    <row r="84" spans="2:14" s="18" customFormat="1" x14ac:dyDescent="0.3">
      <c r="B84" s="19"/>
      <c r="H84" s="19"/>
      <c r="N84" s="19"/>
    </row>
    <row r="85" spans="2:14" s="18" customFormat="1" x14ac:dyDescent="0.3">
      <c r="B85" s="19"/>
      <c r="H85" s="19"/>
      <c r="N85" s="19"/>
    </row>
    <row r="86" spans="2:14" s="18" customFormat="1" x14ac:dyDescent="0.3">
      <c r="B86" s="19"/>
      <c r="H86" s="19"/>
      <c r="N86" s="19"/>
    </row>
    <row r="87" spans="2:14" s="18" customFormat="1" x14ac:dyDescent="0.3">
      <c r="B87" s="19"/>
      <c r="H87" s="19"/>
      <c r="N87" s="19"/>
    </row>
    <row r="88" spans="2:14" s="18" customFormat="1" x14ac:dyDescent="0.3">
      <c r="B88" s="19"/>
      <c r="H88" s="19"/>
      <c r="N88" s="19"/>
    </row>
    <row r="89" spans="2:14" s="18" customFormat="1" x14ac:dyDescent="0.3">
      <c r="B89" s="19"/>
      <c r="H89" s="19"/>
      <c r="N89" s="19"/>
    </row>
    <row r="90" spans="2:14" s="18" customFormat="1" x14ac:dyDescent="0.3">
      <c r="B90" s="19"/>
      <c r="H90" s="19"/>
      <c r="N90" s="19"/>
    </row>
    <row r="91" spans="2:14" s="18" customFormat="1" x14ac:dyDescent="0.3">
      <c r="B91" s="19"/>
      <c r="H91" s="19"/>
      <c r="N91" s="19"/>
    </row>
    <row r="92" spans="2:14" s="18" customFormat="1" x14ac:dyDescent="0.3">
      <c r="B92" s="19"/>
      <c r="H92" s="19"/>
      <c r="N92" s="19"/>
    </row>
    <row r="93" spans="2:14" s="18" customFormat="1" x14ac:dyDescent="0.3">
      <c r="B93" s="19"/>
      <c r="H93" s="19"/>
      <c r="N93" s="19"/>
    </row>
    <row r="94" spans="2:14" s="18" customFormat="1" x14ac:dyDescent="0.3">
      <c r="B94" s="19"/>
      <c r="H94" s="19"/>
      <c r="N94" s="19"/>
    </row>
    <row r="95" spans="2:14" s="18" customFormat="1" x14ac:dyDescent="0.3">
      <c r="B95" s="19"/>
      <c r="H95" s="19"/>
      <c r="N95" s="19"/>
    </row>
    <row r="96" spans="2:14" s="18" customFormat="1" x14ac:dyDescent="0.3">
      <c r="B96" s="19"/>
      <c r="H96" s="19"/>
      <c r="N96" s="19"/>
    </row>
    <row r="97" spans="2:21" s="18" customFormat="1" x14ac:dyDescent="0.3">
      <c r="B97" s="19"/>
      <c r="H97" s="19"/>
      <c r="N97" s="19"/>
    </row>
    <row r="98" spans="2:21" s="18" customFormat="1" x14ac:dyDescent="0.3">
      <c r="B98" s="19"/>
      <c r="H98" s="19"/>
      <c r="N98" s="19"/>
    </row>
    <row r="99" spans="2:21" s="18" customFormat="1" x14ac:dyDescent="0.3">
      <c r="B99" s="19"/>
      <c r="H99" s="19"/>
      <c r="N99" s="19"/>
    </row>
    <row r="100" spans="2:21" s="18" customFormat="1" x14ac:dyDescent="0.3">
      <c r="B100" s="19"/>
      <c r="H100" s="19"/>
      <c r="N100" s="19"/>
    </row>
    <row r="101" spans="2:21" s="18" customFormat="1" x14ac:dyDescent="0.3">
      <c r="B101" s="19"/>
      <c r="H101" s="19"/>
      <c r="N101" s="19"/>
    </row>
    <row r="102" spans="2:21" s="18" customFormat="1" x14ac:dyDescent="0.3">
      <c r="B102" s="19"/>
      <c r="H102" s="19"/>
      <c r="N102" s="19"/>
    </row>
    <row r="103" spans="2:21" s="18" customFormat="1" x14ac:dyDescent="0.3">
      <c r="B103" s="19"/>
      <c r="H103" s="19"/>
      <c r="N103" s="19"/>
    </row>
    <row r="104" spans="2:21" s="18" customFormat="1" x14ac:dyDescent="0.3">
      <c r="B104" s="19"/>
      <c r="H104" s="19"/>
      <c r="N104" s="19"/>
    </row>
    <row r="105" spans="2:21" s="18" customFormat="1" x14ac:dyDescent="0.3">
      <c r="B105" s="19"/>
      <c r="H105" s="19"/>
      <c r="N105" s="19"/>
    </row>
    <row r="106" spans="2:21" s="18" customFormat="1" x14ac:dyDescent="0.3">
      <c r="B106" s="19"/>
      <c r="G106" s="20"/>
      <c r="H106" s="56"/>
      <c r="I106" s="20"/>
      <c r="J106" s="20"/>
      <c r="K106" s="20"/>
      <c r="L106" s="20"/>
      <c r="M106" s="20"/>
      <c r="N106" s="56"/>
      <c r="O106" s="20"/>
      <c r="P106" s="20"/>
      <c r="Q106" s="20"/>
      <c r="R106" s="20"/>
      <c r="S106" s="20"/>
      <c r="T106" s="20"/>
      <c r="U106" s="20"/>
    </row>
    <row r="107" spans="2:21" s="18" customFormat="1" x14ac:dyDescent="0.3">
      <c r="B107" s="19"/>
      <c r="G107" s="20"/>
      <c r="H107" s="56"/>
      <c r="I107" s="20"/>
      <c r="J107" s="20"/>
      <c r="K107" s="20"/>
      <c r="L107" s="20"/>
      <c r="M107" s="20"/>
      <c r="N107" s="56"/>
      <c r="O107" s="20"/>
      <c r="P107" s="20"/>
      <c r="Q107" s="20"/>
      <c r="R107" s="20"/>
      <c r="S107" s="20"/>
      <c r="T107" s="20"/>
      <c r="U107" s="20"/>
    </row>
    <row r="108" spans="2:21" s="18" customFormat="1" x14ac:dyDescent="0.3">
      <c r="B108" s="19"/>
      <c r="F108" s="20"/>
      <c r="G108" s="20"/>
      <c r="H108" s="56"/>
      <c r="I108" s="20"/>
      <c r="J108" s="20"/>
      <c r="K108" s="20"/>
      <c r="L108" s="20"/>
      <c r="M108" s="20"/>
      <c r="N108" s="56"/>
      <c r="O108" s="20"/>
      <c r="P108" s="20"/>
      <c r="Q108" s="20"/>
      <c r="R108" s="20"/>
      <c r="S108" s="20"/>
      <c r="T108" s="20"/>
      <c r="U108" s="20"/>
    </row>
  </sheetData>
  <sheetProtection password="C9C3" sheet="1" objects="1" scenarios="1"/>
  <mergeCells count="22">
    <mergeCell ref="A32:A34"/>
    <mergeCell ref="L11:P11"/>
    <mergeCell ref="L32:P33"/>
    <mergeCell ref="J32:K34"/>
    <mergeCell ref="A11:A12"/>
    <mergeCell ref="A28:H28"/>
    <mergeCell ref="B32:F33"/>
    <mergeCell ref="A27:D27"/>
    <mergeCell ref="A26:S26"/>
    <mergeCell ref="B10:AE10"/>
    <mergeCell ref="B11:F11"/>
    <mergeCell ref="G11:K11"/>
    <mergeCell ref="Q11:U11"/>
    <mergeCell ref="AA11:AE11"/>
    <mergeCell ref="V11:Z11"/>
    <mergeCell ref="J39:K39"/>
    <mergeCell ref="J41:K41"/>
    <mergeCell ref="J35:K35"/>
    <mergeCell ref="J36:K36"/>
    <mergeCell ref="J37:K37"/>
    <mergeCell ref="J38:K38"/>
    <mergeCell ref="J40:K40"/>
  </mergeCells>
  <pageMargins left="0.39370078740157483" right="0" top="0.55118110236220474" bottom="0.35433070866141736" header="0.31496062992125984" footer="0.31496062992125984"/>
  <pageSetup paperSize="8" scale="53" orientation="landscape" r:id="rId1"/>
  <ignoredErrors>
    <ignoredError sqref="F13:F14 F17" unlockedFormula="1"/>
    <ignoredError sqref="C44:C45 M35:M40 C35:C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Zeros="0" topLeftCell="A25" zoomScale="80" zoomScaleNormal="80" workbookViewId="0">
      <selection activeCell="A43" sqref="A43"/>
    </sheetView>
  </sheetViews>
  <sheetFormatPr defaultColWidth="9.109375" defaultRowHeight="14.4" x14ac:dyDescent="0.3"/>
  <cols>
    <col min="1" max="1" width="27" style="20" customWidth="1"/>
    <col min="2" max="2" width="11.5546875" style="56" customWidth="1"/>
    <col min="3" max="3" width="10.5546875" style="20" customWidth="1"/>
    <col min="4" max="4" width="19.109375" style="20" customWidth="1"/>
    <col min="5" max="5" width="18.109375" style="20" customWidth="1"/>
    <col min="6" max="6" width="11.44140625" style="20" customWidth="1"/>
    <col min="7" max="7" width="9.109375" style="20" customWidth="1"/>
    <col min="8" max="8" width="10.88671875" style="56" customWidth="1"/>
    <col min="9" max="9" width="18.33203125" style="20" customWidth="1"/>
    <col min="10" max="10" width="20" style="20" customWidth="1"/>
    <col min="11" max="12" width="11.44140625" style="20" customWidth="1"/>
    <col min="13" max="13" width="10.5546875" style="20" customWidth="1"/>
    <col min="14" max="14" width="18.88671875" style="56" customWidth="1"/>
    <col min="15" max="15" width="19.5546875" style="20" customWidth="1"/>
    <col min="16" max="16" width="11.44140625" style="20" customWidth="1"/>
    <col min="17" max="17" width="9.109375" style="20" customWidth="1"/>
    <col min="18" max="18" width="11" style="20" customWidth="1"/>
    <col min="19" max="19" width="18.88671875" style="20" customWidth="1"/>
    <col min="20" max="20" width="19.5546875" style="20" customWidth="1"/>
    <col min="21" max="21" width="11.109375" style="20" customWidth="1"/>
    <col min="22" max="22" width="9" style="20" customWidth="1"/>
    <col min="23" max="23" width="10" style="20" customWidth="1"/>
    <col min="24" max="24" width="19" style="20" customWidth="1"/>
    <col min="25" max="25" width="17.44140625" style="20" customWidth="1"/>
    <col min="26" max="26" width="9.5546875" style="20" customWidth="1"/>
    <col min="27" max="27" width="9.109375" style="20" customWidth="1"/>
    <col min="28" max="28" width="10.88671875" style="20" customWidth="1"/>
    <col min="29" max="29" width="18.109375" style="20" customWidth="1"/>
    <col min="30" max="30" width="18.88671875" style="20" customWidth="1"/>
    <col min="31" max="31" width="10.88671875" style="20" customWidth="1"/>
    <col min="32" max="16384" width="9.109375" style="20"/>
  </cols>
  <sheetData>
    <row r="1" spans="1:31" x14ac:dyDescent="0.3">
      <c r="A1" s="18"/>
      <c r="B1" s="19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3">
      <c r="A2" s="18"/>
      <c r="B2" s="19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x14ac:dyDescent="0.3">
      <c r="A3" s="18"/>
      <c r="B3" s="19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18" customFormat="1" ht="14.4" customHeight="1" x14ac:dyDescent="0.3">
      <c r="B4" s="19"/>
      <c r="H4" s="19"/>
      <c r="N4" s="19"/>
    </row>
    <row r="5" spans="1:31" s="18" customFormat="1" ht="30.75" customHeight="1" x14ac:dyDescent="0.3">
      <c r="A5" s="21" t="s">
        <v>12</v>
      </c>
      <c r="B5" s="19"/>
      <c r="H5" s="19"/>
      <c r="N5" s="19"/>
    </row>
    <row r="6" spans="1:31" s="18" customFormat="1" ht="6.75" customHeight="1" x14ac:dyDescent="0.35">
      <c r="A6" s="22"/>
      <c r="B6" s="19"/>
      <c r="H6" s="19"/>
      <c r="N6" s="19"/>
    </row>
    <row r="7" spans="1:31" s="18" customFormat="1" ht="24.75" customHeight="1" x14ac:dyDescent="0.35">
      <c r="A7" s="23" t="s">
        <v>39</v>
      </c>
      <c r="B7" s="24" t="s">
        <v>47</v>
      </c>
      <c r="C7" s="25"/>
      <c r="D7" s="25"/>
      <c r="E7" s="25"/>
      <c r="F7" s="25"/>
      <c r="G7" s="26"/>
      <c r="H7" s="67"/>
      <c r="I7" s="67"/>
      <c r="J7" s="84" t="s">
        <v>62</v>
      </c>
      <c r="K7" s="25"/>
      <c r="L7" s="25"/>
      <c r="N7" s="19"/>
      <c r="P7" s="25"/>
      <c r="Q7" s="25"/>
      <c r="R7" s="25"/>
      <c r="V7" s="25"/>
      <c r="W7" s="25"/>
      <c r="X7" s="25"/>
      <c r="AC7" s="25"/>
      <c r="AD7" s="25"/>
      <c r="AE7" s="25"/>
    </row>
    <row r="8" spans="1:31" s="18" customFormat="1" ht="34.5" customHeight="1" x14ac:dyDescent="0.3">
      <c r="A8" s="23" t="s">
        <v>11</v>
      </c>
      <c r="B8" s="17" t="s">
        <v>52</v>
      </c>
      <c r="C8" s="68"/>
      <c r="D8" s="68"/>
      <c r="E8" s="68"/>
      <c r="F8" s="68"/>
      <c r="G8" s="69"/>
      <c r="H8" s="69"/>
      <c r="I8" s="69"/>
      <c r="K8" s="69"/>
      <c r="L8" s="23"/>
      <c r="N8" s="19"/>
      <c r="R8" s="23"/>
      <c r="X8" s="23"/>
      <c r="AE8" s="23"/>
    </row>
    <row r="9" spans="1:31" ht="26.25" customHeight="1" thickBot="1" x14ac:dyDescent="0.4">
      <c r="A9" s="18"/>
      <c r="B9" s="19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39" customHeight="1" thickBot="1" x14ac:dyDescent="0.35">
      <c r="A10" s="18"/>
      <c r="B10" s="179" t="s">
        <v>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1"/>
    </row>
    <row r="11" spans="1:31" ht="30" customHeight="1" thickBot="1" x14ac:dyDescent="0.35">
      <c r="A11" s="214" t="s">
        <v>10</v>
      </c>
      <c r="B11" s="182" t="s">
        <v>3</v>
      </c>
      <c r="C11" s="183"/>
      <c r="D11" s="183"/>
      <c r="E11" s="183"/>
      <c r="F11" s="184"/>
      <c r="G11" s="185" t="s">
        <v>1</v>
      </c>
      <c r="H11" s="186"/>
      <c r="I11" s="186"/>
      <c r="J11" s="186"/>
      <c r="K11" s="187"/>
      <c r="L11" s="200" t="s">
        <v>2</v>
      </c>
      <c r="M11" s="201"/>
      <c r="N11" s="201"/>
      <c r="O11" s="201"/>
      <c r="P11" s="201"/>
      <c r="Q11" s="188" t="s">
        <v>34</v>
      </c>
      <c r="R11" s="189"/>
      <c r="S11" s="189"/>
      <c r="T11" s="189"/>
      <c r="U11" s="190"/>
      <c r="V11" s="194" t="s">
        <v>5</v>
      </c>
      <c r="W11" s="195"/>
      <c r="X11" s="195"/>
      <c r="Y11" s="195"/>
      <c r="Z11" s="196"/>
      <c r="AA11" s="191" t="s">
        <v>4</v>
      </c>
      <c r="AB11" s="192"/>
      <c r="AC11" s="192"/>
      <c r="AD11" s="192"/>
      <c r="AE11" s="193"/>
    </row>
    <row r="12" spans="1:31" ht="39" customHeight="1" thickBot="1" x14ac:dyDescent="0.35">
      <c r="A12" s="215"/>
      <c r="B12" s="27" t="s">
        <v>7</v>
      </c>
      <c r="C12" s="28" t="s">
        <v>8</v>
      </c>
      <c r="D12" s="29" t="s">
        <v>23</v>
      </c>
      <c r="E12" s="30" t="s">
        <v>24</v>
      </c>
      <c r="F12" s="31" t="s">
        <v>13</v>
      </c>
      <c r="G12" s="32" t="s">
        <v>7</v>
      </c>
      <c r="H12" s="28" t="s">
        <v>8</v>
      </c>
      <c r="I12" s="29" t="s">
        <v>23</v>
      </c>
      <c r="J12" s="30" t="s">
        <v>22</v>
      </c>
      <c r="K12" s="31" t="s">
        <v>13</v>
      </c>
      <c r="L12" s="32" t="s">
        <v>7</v>
      </c>
      <c r="M12" s="28" t="s">
        <v>8</v>
      </c>
      <c r="N12" s="29" t="s">
        <v>23</v>
      </c>
      <c r="O12" s="30" t="s">
        <v>20</v>
      </c>
      <c r="P12" s="31" t="s">
        <v>13</v>
      </c>
      <c r="Q12" s="32" t="s">
        <v>7</v>
      </c>
      <c r="R12" s="28" t="s">
        <v>8</v>
      </c>
      <c r="S12" s="29" t="s">
        <v>21</v>
      </c>
      <c r="T12" s="30" t="s">
        <v>22</v>
      </c>
      <c r="U12" s="33" t="s">
        <v>13</v>
      </c>
      <c r="V12" s="27" t="s">
        <v>7</v>
      </c>
      <c r="W12" s="28" t="s">
        <v>8</v>
      </c>
      <c r="X12" s="29" t="s">
        <v>21</v>
      </c>
      <c r="Y12" s="30" t="s">
        <v>22</v>
      </c>
      <c r="Z12" s="31" t="s">
        <v>13</v>
      </c>
      <c r="AA12" s="27" t="s">
        <v>7</v>
      </c>
      <c r="AB12" s="28" t="s">
        <v>8</v>
      </c>
      <c r="AC12" s="29" t="s">
        <v>21</v>
      </c>
      <c r="AD12" s="30" t="s">
        <v>22</v>
      </c>
      <c r="AE12" s="31" t="s">
        <v>13</v>
      </c>
    </row>
    <row r="13" spans="1:31" s="73" customFormat="1" ht="36" customHeight="1" x14ac:dyDescent="0.35">
      <c r="A13" s="114" t="s">
        <v>25</v>
      </c>
      <c r="B13" s="163"/>
      <c r="C13" s="60" t="str">
        <f t="shared" ref="C13:C21" si="0">IF(B13,B13/$B$24,"")</f>
        <v/>
      </c>
      <c r="D13" s="164"/>
      <c r="E13" s="165"/>
      <c r="F13" s="61" t="str">
        <f t="shared" ref="F13:F23" si="1">IF(E13,E13/$E$24,"")</f>
        <v/>
      </c>
      <c r="G13" s="163">
        <v>59</v>
      </c>
      <c r="H13" s="60">
        <f t="shared" ref="H13:H21" si="2">IF(G13,G13/$G$24,"")</f>
        <v>3.236423477783873E-2</v>
      </c>
      <c r="I13" s="164">
        <v>93451827.569999978</v>
      </c>
      <c r="J13" s="165">
        <v>113247791.98</v>
      </c>
      <c r="K13" s="61">
        <f t="shared" ref="K13:K21" si="3">IF(J13,J13/$J$24,"")</f>
        <v>0.90325744456641177</v>
      </c>
      <c r="L13" s="163">
        <v>8</v>
      </c>
      <c r="M13" s="60">
        <f t="shared" ref="M13:M21" si="4">IF(L13,L13/$L$24,"")</f>
        <v>2.2922636103151862E-2</v>
      </c>
      <c r="N13" s="164">
        <v>1104078.1499999999</v>
      </c>
      <c r="O13" s="165">
        <v>1484412.4199999997</v>
      </c>
      <c r="P13" s="61">
        <f t="shared" ref="P13:P21" si="5">IF(O13,O13/$O$24,"")</f>
        <v>0.44542595437451055</v>
      </c>
      <c r="Q13" s="163">
        <v>3</v>
      </c>
      <c r="R13" s="60">
        <f t="shared" ref="R13:R21" si="6">IF(Q13,Q13/$Q$24,"")</f>
        <v>1</v>
      </c>
      <c r="S13" s="164">
        <v>765923.06</v>
      </c>
      <c r="T13" s="165">
        <v>765923.06</v>
      </c>
      <c r="U13" s="61">
        <f t="shared" ref="U13:U23" si="7">IF(T13,T13/$T$24,"")</f>
        <v>1</v>
      </c>
      <c r="V13" s="163"/>
      <c r="W13" s="60" t="str">
        <f t="shared" ref="W13:W21" si="8">IF(V13,V13/$V$24,"")</f>
        <v/>
      </c>
      <c r="X13" s="164"/>
      <c r="Y13" s="165"/>
      <c r="Z13" s="61" t="str">
        <f t="shared" ref="Z13:Z21" si="9">IF(Y13,Y13/$Y$24,"")</f>
        <v/>
      </c>
      <c r="AA13" s="163"/>
      <c r="AB13" s="60" t="str">
        <f t="shared" ref="AB13:AB21" si="10">IF(AA13,AA13/$AA$24,"")</f>
        <v/>
      </c>
      <c r="AC13" s="164"/>
      <c r="AD13" s="165"/>
      <c r="AE13" s="61" t="str">
        <f t="shared" ref="AE13:AE21" si="11">IF(AD13,AD13/$AD$24,"")</f>
        <v/>
      </c>
    </row>
    <row r="14" spans="1:31" s="98" customFormat="1" ht="36" customHeight="1" x14ac:dyDescent="0.35">
      <c r="A14" s="118" t="s">
        <v>18</v>
      </c>
      <c r="B14" s="99">
        <v>7</v>
      </c>
      <c r="C14" s="94">
        <f t="shared" si="0"/>
        <v>7.8651685393258425E-2</v>
      </c>
      <c r="D14" s="95">
        <v>986952.13</v>
      </c>
      <c r="E14" s="96">
        <v>1194212.0900000001</v>
      </c>
      <c r="F14" s="97">
        <f t="shared" si="1"/>
        <v>0.30828876871370614</v>
      </c>
      <c r="G14" s="99">
        <v>12</v>
      </c>
      <c r="H14" s="94">
        <f t="shared" si="2"/>
        <v>6.582556226001097E-3</v>
      </c>
      <c r="I14" s="95">
        <v>414439.52</v>
      </c>
      <c r="J14" s="96">
        <v>498458.33000000007</v>
      </c>
      <c r="K14" s="97">
        <f t="shared" si="3"/>
        <v>3.9756730750048945E-3</v>
      </c>
      <c r="L14" s="99">
        <v>5</v>
      </c>
      <c r="M14" s="94">
        <f t="shared" si="4"/>
        <v>1.4326647564469915E-2</v>
      </c>
      <c r="N14" s="95">
        <v>198101.45</v>
      </c>
      <c r="O14" s="96">
        <v>224697.85</v>
      </c>
      <c r="P14" s="97">
        <f t="shared" si="5"/>
        <v>6.7424829470337247E-2</v>
      </c>
      <c r="Q14" s="99"/>
      <c r="R14" s="94" t="str">
        <f t="shared" si="6"/>
        <v/>
      </c>
      <c r="S14" s="95"/>
      <c r="T14" s="96"/>
      <c r="U14" s="97" t="str">
        <f t="shared" si="7"/>
        <v/>
      </c>
      <c r="V14" s="99"/>
      <c r="W14" s="94" t="str">
        <f t="shared" si="8"/>
        <v/>
      </c>
      <c r="X14" s="95"/>
      <c r="Y14" s="96"/>
      <c r="Z14" s="97" t="str">
        <f t="shared" si="9"/>
        <v/>
      </c>
      <c r="AA14" s="99"/>
      <c r="AB14" s="94" t="str">
        <f t="shared" si="10"/>
        <v/>
      </c>
      <c r="AC14" s="95"/>
      <c r="AD14" s="96"/>
      <c r="AE14" s="97" t="str">
        <f t="shared" si="11"/>
        <v/>
      </c>
    </row>
    <row r="15" spans="1:31" s="98" customFormat="1" ht="36" customHeight="1" x14ac:dyDescent="0.35">
      <c r="A15" s="118" t="s">
        <v>19</v>
      </c>
      <c r="B15" s="99">
        <v>3</v>
      </c>
      <c r="C15" s="94">
        <f t="shared" si="0"/>
        <v>3.3707865168539325E-2</v>
      </c>
      <c r="D15" s="95">
        <v>186853.43</v>
      </c>
      <c r="E15" s="96">
        <v>226092.65000000002</v>
      </c>
      <c r="F15" s="97">
        <f t="shared" si="1"/>
        <v>5.836636998350847E-2</v>
      </c>
      <c r="G15" s="99">
        <v>11</v>
      </c>
      <c r="H15" s="94">
        <f t="shared" si="2"/>
        <v>6.034009873834339E-3</v>
      </c>
      <c r="I15" s="95">
        <v>269524.06</v>
      </c>
      <c r="J15" s="96">
        <v>310153.26</v>
      </c>
      <c r="K15" s="97">
        <f t="shared" si="3"/>
        <v>2.4737633834045715E-3</v>
      </c>
      <c r="L15" s="99">
        <v>3</v>
      </c>
      <c r="M15" s="94">
        <f t="shared" si="4"/>
        <v>8.5959885386819486E-3</v>
      </c>
      <c r="N15" s="95">
        <v>97236.02</v>
      </c>
      <c r="O15" s="96">
        <v>117655.57999999999</v>
      </c>
      <c r="P15" s="97">
        <f t="shared" si="5"/>
        <v>3.5304776693384561E-2</v>
      </c>
      <c r="Q15" s="99"/>
      <c r="R15" s="94" t="str">
        <f t="shared" si="6"/>
        <v/>
      </c>
      <c r="S15" s="95"/>
      <c r="T15" s="96"/>
      <c r="U15" s="97" t="str">
        <f t="shared" si="7"/>
        <v/>
      </c>
      <c r="V15" s="99"/>
      <c r="W15" s="94" t="str">
        <f t="shared" si="8"/>
        <v/>
      </c>
      <c r="X15" s="95"/>
      <c r="Y15" s="96"/>
      <c r="Z15" s="97" t="str">
        <f t="shared" si="9"/>
        <v/>
      </c>
      <c r="AA15" s="99"/>
      <c r="AB15" s="94" t="str">
        <f t="shared" si="10"/>
        <v/>
      </c>
      <c r="AC15" s="95"/>
      <c r="AD15" s="96"/>
      <c r="AE15" s="97" t="str">
        <f t="shared" si="11"/>
        <v/>
      </c>
    </row>
    <row r="16" spans="1:31" s="98" customFormat="1" ht="36" customHeight="1" x14ac:dyDescent="0.35">
      <c r="A16" s="118" t="s">
        <v>26</v>
      </c>
      <c r="B16" s="99"/>
      <c r="C16" s="94" t="str">
        <f t="shared" si="0"/>
        <v/>
      </c>
      <c r="D16" s="95"/>
      <c r="E16" s="96"/>
      <c r="F16" s="97" t="str">
        <f t="shared" si="1"/>
        <v/>
      </c>
      <c r="G16" s="99"/>
      <c r="H16" s="94" t="str">
        <f t="shared" si="2"/>
        <v/>
      </c>
      <c r="I16" s="95"/>
      <c r="J16" s="96"/>
      <c r="K16" s="97"/>
      <c r="L16" s="99"/>
      <c r="M16" s="94" t="str">
        <f t="shared" si="4"/>
        <v/>
      </c>
      <c r="N16" s="95"/>
      <c r="O16" s="96"/>
      <c r="P16" s="97" t="str">
        <f t="shared" si="5"/>
        <v/>
      </c>
      <c r="Q16" s="99"/>
      <c r="R16" s="94" t="str">
        <f t="shared" si="6"/>
        <v/>
      </c>
      <c r="S16" s="95"/>
      <c r="T16" s="96"/>
      <c r="U16" s="97" t="str">
        <f t="shared" si="7"/>
        <v/>
      </c>
      <c r="V16" s="99"/>
      <c r="W16" s="94" t="str">
        <f t="shared" si="8"/>
        <v/>
      </c>
      <c r="X16" s="95"/>
      <c r="Y16" s="96"/>
      <c r="Z16" s="97" t="str">
        <f t="shared" si="9"/>
        <v/>
      </c>
      <c r="AA16" s="99"/>
      <c r="AB16" s="94" t="str">
        <f t="shared" si="10"/>
        <v/>
      </c>
      <c r="AC16" s="95"/>
      <c r="AD16" s="96"/>
      <c r="AE16" s="97" t="str">
        <f t="shared" si="11"/>
        <v/>
      </c>
    </row>
    <row r="17" spans="1:31" s="98" customFormat="1" ht="36" customHeight="1" x14ac:dyDescent="0.3">
      <c r="A17" s="118" t="s">
        <v>27</v>
      </c>
      <c r="B17" s="93"/>
      <c r="C17" s="94" t="str">
        <f t="shared" si="0"/>
        <v/>
      </c>
      <c r="D17" s="95"/>
      <c r="E17" s="96"/>
      <c r="F17" s="97" t="str">
        <f t="shared" si="1"/>
        <v/>
      </c>
      <c r="G17" s="93"/>
      <c r="H17" s="94" t="str">
        <f t="shared" si="2"/>
        <v/>
      </c>
      <c r="I17" s="95"/>
      <c r="J17" s="96"/>
      <c r="K17" s="97"/>
      <c r="L17" s="93"/>
      <c r="M17" s="94" t="str">
        <f t="shared" si="4"/>
        <v/>
      </c>
      <c r="N17" s="95"/>
      <c r="O17" s="96"/>
      <c r="P17" s="97" t="str">
        <f t="shared" si="5"/>
        <v/>
      </c>
      <c r="Q17" s="93"/>
      <c r="R17" s="94" t="str">
        <f t="shared" si="6"/>
        <v/>
      </c>
      <c r="S17" s="95"/>
      <c r="T17" s="96"/>
      <c r="U17" s="97" t="str">
        <f t="shared" si="7"/>
        <v/>
      </c>
      <c r="V17" s="93"/>
      <c r="W17" s="94"/>
      <c r="X17" s="95"/>
      <c r="Y17" s="96"/>
      <c r="Z17" s="97"/>
      <c r="AA17" s="93"/>
      <c r="AB17" s="94" t="str">
        <f t="shared" si="10"/>
        <v/>
      </c>
      <c r="AC17" s="95"/>
      <c r="AD17" s="96"/>
      <c r="AE17" s="97" t="str">
        <f t="shared" si="11"/>
        <v/>
      </c>
    </row>
    <row r="18" spans="1:31" s="171" customFormat="1" ht="36" customHeight="1" x14ac:dyDescent="0.35">
      <c r="A18" s="166" t="s">
        <v>33</v>
      </c>
      <c r="B18" s="167">
        <v>1</v>
      </c>
      <c r="C18" s="168">
        <f t="shared" si="0"/>
        <v>1.1235955056179775E-2</v>
      </c>
      <c r="D18" s="169">
        <v>101145.61</v>
      </c>
      <c r="E18" s="64">
        <v>122386.19</v>
      </c>
      <c r="F18" s="170">
        <f t="shared" si="1"/>
        <v>3.1594293960515586E-2</v>
      </c>
      <c r="G18" s="167">
        <v>4</v>
      </c>
      <c r="H18" s="168">
        <f t="shared" si="2"/>
        <v>2.1941854086670325E-3</v>
      </c>
      <c r="I18" s="169">
        <v>1087709.48</v>
      </c>
      <c r="J18" s="64">
        <v>1143513.51</v>
      </c>
      <c r="K18" s="170">
        <f t="shared" si="3"/>
        <v>9.120593636405553E-3</v>
      </c>
      <c r="L18" s="167">
        <v>2</v>
      </c>
      <c r="M18" s="168">
        <f t="shared" si="4"/>
        <v>5.7306590257879654E-3</v>
      </c>
      <c r="N18" s="169">
        <v>214747.52000000002</v>
      </c>
      <c r="O18" s="64">
        <v>247965.72</v>
      </c>
      <c r="P18" s="170">
        <f t="shared" si="5"/>
        <v>7.4406792879813471E-2</v>
      </c>
      <c r="Q18" s="167"/>
      <c r="R18" s="168" t="str">
        <f t="shared" si="6"/>
        <v/>
      </c>
      <c r="S18" s="169"/>
      <c r="T18" s="64"/>
      <c r="U18" s="170" t="str">
        <f t="shared" si="7"/>
        <v/>
      </c>
      <c r="V18" s="167">
        <v>3</v>
      </c>
      <c r="W18" s="168">
        <v>0.375</v>
      </c>
      <c r="X18" s="169">
        <v>22919.02</v>
      </c>
      <c r="Y18" s="64">
        <v>24797.980000000003</v>
      </c>
      <c r="Z18" s="170">
        <v>0.1347232033007266</v>
      </c>
      <c r="AA18" s="167"/>
      <c r="AB18" s="168" t="str">
        <f t="shared" si="10"/>
        <v/>
      </c>
      <c r="AC18" s="169"/>
      <c r="AD18" s="64"/>
      <c r="AE18" s="170" t="str">
        <f t="shared" si="11"/>
        <v/>
      </c>
    </row>
    <row r="19" spans="1:31" s="98" customFormat="1" ht="36" customHeight="1" x14ac:dyDescent="0.35">
      <c r="A19" s="70" t="s">
        <v>28</v>
      </c>
      <c r="B19" s="99"/>
      <c r="C19" s="94" t="str">
        <f t="shared" si="0"/>
        <v/>
      </c>
      <c r="D19" s="95"/>
      <c r="E19" s="96"/>
      <c r="F19" s="97" t="str">
        <f t="shared" si="1"/>
        <v/>
      </c>
      <c r="G19" s="99">
        <v>107</v>
      </c>
      <c r="H19" s="94">
        <f t="shared" si="2"/>
        <v>5.8694459681843114E-2</v>
      </c>
      <c r="I19" s="95">
        <v>2423601.6100000008</v>
      </c>
      <c r="J19" s="96">
        <v>2823864.7500000005</v>
      </c>
      <c r="K19" s="97">
        <f t="shared" si="3"/>
        <v>2.2522972088821203E-2</v>
      </c>
      <c r="L19" s="99">
        <v>19</v>
      </c>
      <c r="M19" s="94">
        <f t="shared" si="4"/>
        <v>5.4441260744985676E-2</v>
      </c>
      <c r="N19" s="95">
        <v>29253.140000000003</v>
      </c>
      <c r="O19" s="96">
        <v>35396.29</v>
      </c>
      <c r="P19" s="97">
        <f t="shared" si="5"/>
        <v>1.0621324668360662E-2</v>
      </c>
      <c r="Q19" s="99"/>
      <c r="R19" s="94" t="str">
        <f t="shared" si="6"/>
        <v/>
      </c>
      <c r="S19" s="95"/>
      <c r="T19" s="96"/>
      <c r="U19" s="97" t="str">
        <f t="shared" si="7"/>
        <v/>
      </c>
      <c r="V19" s="99"/>
      <c r="W19" s="94" t="str">
        <f t="shared" si="8"/>
        <v/>
      </c>
      <c r="X19" s="95"/>
      <c r="Y19" s="96"/>
      <c r="Z19" s="97"/>
      <c r="AA19" s="99"/>
      <c r="AB19" s="94" t="str">
        <f t="shared" si="10"/>
        <v/>
      </c>
      <c r="AC19" s="95"/>
      <c r="AD19" s="96"/>
      <c r="AE19" s="97" t="str">
        <f t="shared" si="11"/>
        <v/>
      </c>
    </row>
    <row r="20" spans="1:31" s="98" customFormat="1" ht="36" customHeight="1" x14ac:dyDescent="0.35">
      <c r="A20" s="74" t="s">
        <v>29</v>
      </c>
      <c r="B20" s="99">
        <v>78</v>
      </c>
      <c r="C20" s="94">
        <f t="shared" si="0"/>
        <v>0.8764044943820225</v>
      </c>
      <c r="D20" s="95">
        <v>1926437.36</v>
      </c>
      <c r="E20" s="96">
        <v>2330989.2400000002</v>
      </c>
      <c r="F20" s="97">
        <f t="shared" si="1"/>
        <v>0.60175056734226973</v>
      </c>
      <c r="G20" s="99">
        <v>771</v>
      </c>
      <c r="H20" s="94">
        <f t="shared" si="2"/>
        <v>0.42292923752057049</v>
      </c>
      <c r="I20" s="95">
        <v>4765807.1300000018</v>
      </c>
      <c r="J20" s="96">
        <v>5643369.4000000004</v>
      </c>
      <c r="K20" s="97">
        <f t="shared" si="3"/>
        <v>4.5011168287400323E-2</v>
      </c>
      <c r="L20" s="99">
        <v>109</v>
      </c>
      <c r="M20" s="94">
        <f t="shared" si="4"/>
        <v>0.31232091690544411</v>
      </c>
      <c r="N20" s="95">
        <v>688425.71000000031</v>
      </c>
      <c r="O20" s="96">
        <v>831364.31999999983</v>
      </c>
      <c r="P20" s="97">
        <f t="shared" si="5"/>
        <v>0.24946655031956413</v>
      </c>
      <c r="Q20" s="99"/>
      <c r="R20" s="94" t="str">
        <f t="shared" si="6"/>
        <v/>
      </c>
      <c r="S20" s="95"/>
      <c r="T20" s="96"/>
      <c r="U20" s="97" t="str">
        <f t="shared" si="7"/>
        <v/>
      </c>
      <c r="V20" s="99">
        <v>5</v>
      </c>
      <c r="W20" s="94">
        <f t="shared" si="8"/>
        <v>0.27777777777777779</v>
      </c>
      <c r="X20" s="95">
        <v>139510.03</v>
      </c>
      <c r="Y20" s="96">
        <v>156932.97</v>
      </c>
      <c r="Z20" s="97">
        <f t="shared" si="9"/>
        <v>0.85388903646379422</v>
      </c>
      <c r="AA20" s="99"/>
      <c r="AB20" s="94" t="str">
        <f t="shared" si="10"/>
        <v/>
      </c>
      <c r="AC20" s="95"/>
      <c r="AD20" s="96"/>
      <c r="AE20" s="97" t="str">
        <f t="shared" si="11"/>
        <v/>
      </c>
    </row>
    <row r="21" spans="1:31" s="98" customFormat="1" ht="39.9" customHeight="1" x14ac:dyDescent="0.3">
      <c r="A21" s="120" t="s">
        <v>43</v>
      </c>
      <c r="B21" s="99"/>
      <c r="C21" s="94" t="str">
        <f t="shared" si="0"/>
        <v/>
      </c>
      <c r="D21" s="95"/>
      <c r="E21" s="96"/>
      <c r="F21" s="97" t="str">
        <f t="shared" si="1"/>
        <v/>
      </c>
      <c r="G21" s="99">
        <v>818</v>
      </c>
      <c r="H21" s="94">
        <f t="shared" si="2"/>
        <v>0.44871091607240809</v>
      </c>
      <c r="I21" s="95">
        <v>1313074.8400000003</v>
      </c>
      <c r="J21" s="96">
        <v>1537759.5500000003</v>
      </c>
      <c r="K21" s="97">
        <f t="shared" si="3"/>
        <v>1.22650758765866E-2</v>
      </c>
      <c r="L21" s="99">
        <v>203</v>
      </c>
      <c r="M21" s="94">
        <f t="shared" si="4"/>
        <v>0.58166189111747846</v>
      </c>
      <c r="N21" s="95">
        <v>326754.03999999998</v>
      </c>
      <c r="O21" s="96">
        <v>391076.13000000018</v>
      </c>
      <c r="P21" s="97">
        <f t="shared" si="5"/>
        <v>0.11734977159402929</v>
      </c>
      <c r="Q21" s="99"/>
      <c r="R21" s="94" t="str">
        <f t="shared" si="6"/>
        <v/>
      </c>
      <c r="S21" s="95"/>
      <c r="T21" s="96"/>
      <c r="U21" s="97" t="str">
        <f t="shared" si="7"/>
        <v/>
      </c>
      <c r="V21" s="99">
        <v>10</v>
      </c>
      <c r="W21" s="94">
        <f t="shared" si="8"/>
        <v>0.55555555555555558</v>
      </c>
      <c r="X21" s="95">
        <v>1977.19</v>
      </c>
      <c r="Y21" s="96">
        <v>2055.19</v>
      </c>
      <c r="Z21" s="97">
        <f t="shared" si="9"/>
        <v>1.1182508104256392E-2</v>
      </c>
      <c r="AA21" s="99"/>
      <c r="AB21" s="94" t="str">
        <f t="shared" si="10"/>
        <v/>
      </c>
      <c r="AC21" s="95"/>
      <c r="AD21" s="96"/>
      <c r="AE21" s="97" t="str">
        <f t="shared" si="11"/>
        <v/>
      </c>
    </row>
    <row r="22" spans="1:31" s="98" customFormat="1" ht="39.9" customHeight="1" x14ac:dyDescent="0.35">
      <c r="A22" s="74" t="s">
        <v>57</v>
      </c>
      <c r="B22" s="99"/>
      <c r="C22" s="94" t="str">
        <f t="shared" ref="C22" si="12">IF(B22,B22/$B$24,"")</f>
        <v/>
      </c>
      <c r="D22" s="95"/>
      <c r="E22" s="96"/>
      <c r="F22" s="97" t="str">
        <f t="shared" si="1"/>
        <v/>
      </c>
      <c r="G22" s="99"/>
      <c r="H22" s="94" t="str">
        <f t="shared" ref="H22" si="13">IF(G22,G22/$G$24,"")</f>
        <v/>
      </c>
      <c r="I22" s="95"/>
      <c r="J22" s="96"/>
      <c r="K22" s="97" t="str">
        <f t="shared" ref="K22" si="14">IF(J22,J22/$J$24,"")</f>
        <v/>
      </c>
      <c r="L22" s="99"/>
      <c r="M22" s="94" t="str">
        <f t="shared" ref="M22" si="15">IF(L22,L22/$L$24,"")</f>
        <v/>
      </c>
      <c r="N22" s="95"/>
      <c r="O22" s="96"/>
      <c r="P22" s="97" t="str">
        <f t="shared" ref="P22" si="16">IF(O22,O22/$O$24,"")</f>
        <v/>
      </c>
      <c r="Q22" s="99"/>
      <c r="R22" s="94" t="str">
        <f t="shared" ref="R22" si="17">IF(Q22,Q22/$Q$24,"")</f>
        <v/>
      </c>
      <c r="S22" s="95"/>
      <c r="T22" s="96"/>
      <c r="U22" s="97" t="str">
        <f t="shared" si="7"/>
        <v/>
      </c>
      <c r="V22" s="99"/>
      <c r="W22" s="94" t="str">
        <f t="shared" ref="W22" si="18">IF(V22,V22/$V$24,"")</f>
        <v/>
      </c>
      <c r="X22" s="95"/>
      <c r="Y22" s="96"/>
      <c r="Z22" s="97" t="str">
        <f t="shared" ref="Z22" si="19">IF(Y22,Y22/$Y$24,"")</f>
        <v/>
      </c>
      <c r="AA22" s="99"/>
      <c r="AB22" s="94" t="str">
        <f t="shared" ref="AB22" si="20">IF(AA22,AA22/$AA$24,"")</f>
        <v/>
      </c>
      <c r="AC22" s="95"/>
      <c r="AD22" s="96"/>
      <c r="AE22" s="97" t="str">
        <f t="shared" ref="AE22" si="21">IF(AD22,AD22/$AD$24,"")</f>
        <v/>
      </c>
    </row>
    <row r="23" spans="1:31" s="73" customFormat="1" ht="36" customHeight="1" x14ac:dyDescent="0.3">
      <c r="A23" s="74" t="s">
        <v>44</v>
      </c>
      <c r="B23" s="62"/>
      <c r="C23" s="60" t="str">
        <f t="shared" ref="C23" si="22">IF(B23,B23/$B$24,"")</f>
        <v/>
      </c>
      <c r="D23" s="63"/>
      <c r="E23" s="64"/>
      <c r="F23" s="61" t="str">
        <f t="shared" si="1"/>
        <v/>
      </c>
      <c r="G23" s="62">
        <v>41</v>
      </c>
      <c r="H23" s="60">
        <f t="shared" ref="H23" si="23">IF(G23,G23/$G$24,"")</f>
        <v>2.2490400438837082E-2</v>
      </c>
      <c r="I23" s="63">
        <v>169840</v>
      </c>
      <c r="J23" s="64">
        <v>172181.5</v>
      </c>
      <c r="K23" s="61">
        <f t="shared" ref="K23" si="24">IF(J23,J23/$J$24,"")</f>
        <v>1.3733090859650297E-3</v>
      </c>
      <c r="L23" s="62"/>
      <c r="M23" s="60" t="str">
        <f t="shared" ref="M23" si="25">IF(L23,L23/$L$24,"")</f>
        <v/>
      </c>
      <c r="N23" s="63"/>
      <c r="O23" s="64"/>
      <c r="P23" s="61" t="str">
        <f t="shared" ref="P23" si="26">IF(O23,O23/$O$24,"")</f>
        <v/>
      </c>
      <c r="Q23" s="62"/>
      <c r="R23" s="60" t="str">
        <f t="shared" ref="R23" si="27">IF(Q23,Q23/$Q$24,"")</f>
        <v/>
      </c>
      <c r="S23" s="63"/>
      <c r="T23" s="64"/>
      <c r="U23" s="61" t="str">
        <f t="shared" si="7"/>
        <v/>
      </c>
      <c r="V23" s="62"/>
      <c r="W23" s="60" t="str">
        <f t="shared" ref="W23" si="28">IF(V23,V23/$V$24,"")</f>
        <v/>
      </c>
      <c r="X23" s="63"/>
      <c r="Y23" s="64"/>
      <c r="Z23" s="61" t="str">
        <f t="shared" ref="Z23" si="29">IF(Y23,Y23/$Y$24,"")</f>
        <v/>
      </c>
      <c r="AA23" s="62"/>
      <c r="AB23" s="60" t="str">
        <f t="shared" ref="AB23" si="30">IF(AA23,AA23/$AA$24,"")</f>
        <v/>
      </c>
      <c r="AC23" s="63"/>
      <c r="AD23" s="64"/>
      <c r="AE23" s="61" t="str">
        <f t="shared" ref="AE23" si="31">IF(AD23,AD23/$AD$24,"")</f>
        <v/>
      </c>
    </row>
    <row r="24" spans="1:31" ht="33" customHeight="1" thickBot="1" x14ac:dyDescent="0.35">
      <c r="A24" s="76" t="s">
        <v>0</v>
      </c>
      <c r="B24" s="9">
        <f t="shared" ref="B24:AE24" si="32">SUM(B13:B23)</f>
        <v>89</v>
      </c>
      <c r="C24" s="10">
        <f t="shared" si="32"/>
        <v>1</v>
      </c>
      <c r="D24" s="11">
        <f t="shared" si="32"/>
        <v>3201388.5300000003</v>
      </c>
      <c r="E24" s="11">
        <f t="shared" si="32"/>
        <v>3873680.1700000004</v>
      </c>
      <c r="F24" s="12">
        <f t="shared" si="32"/>
        <v>1</v>
      </c>
      <c r="G24" s="9">
        <f t="shared" si="32"/>
        <v>1823</v>
      </c>
      <c r="H24" s="10">
        <f t="shared" si="32"/>
        <v>1</v>
      </c>
      <c r="I24" s="11">
        <f t="shared" si="32"/>
        <v>103895824.20999998</v>
      </c>
      <c r="J24" s="11">
        <f t="shared" si="32"/>
        <v>125377092.28000002</v>
      </c>
      <c r="K24" s="12">
        <f t="shared" si="32"/>
        <v>1</v>
      </c>
      <c r="L24" s="9">
        <f t="shared" si="32"/>
        <v>349</v>
      </c>
      <c r="M24" s="10">
        <f t="shared" si="32"/>
        <v>1</v>
      </c>
      <c r="N24" s="11">
        <f t="shared" si="32"/>
        <v>2658596.0300000003</v>
      </c>
      <c r="O24" s="11">
        <f t="shared" si="32"/>
        <v>3332568.31</v>
      </c>
      <c r="P24" s="12">
        <f t="shared" si="32"/>
        <v>0.99999999999999989</v>
      </c>
      <c r="Q24" s="9">
        <f t="shared" si="32"/>
        <v>3</v>
      </c>
      <c r="R24" s="10">
        <f t="shared" si="32"/>
        <v>1</v>
      </c>
      <c r="S24" s="11">
        <f t="shared" si="32"/>
        <v>765923.06</v>
      </c>
      <c r="T24" s="11">
        <f t="shared" si="32"/>
        <v>765923.06</v>
      </c>
      <c r="U24" s="12">
        <f t="shared" si="32"/>
        <v>1</v>
      </c>
      <c r="V24" s="9">
        <f t="shared" si="32"/>
        <v>18</v>
      </c>
      <c r="W24" s="10">
        <f t="shared" si="32"/>
        <v>1.2083333333333335</v>
      </c>
      <c r="X24" s="11">
        <f t="shared" si="32"/>
        <v>164406.24</v>
      </c>
      <c r="Y24" s="11">
        <f t="shared" si="32"/>
        <v>183786.14</v>
      </c>
      <c r="Z24" s="12">
        <f t="shared" si="32"/>
        <v>0.9997947478687772</v>
      </c>
      <c r="AA24" s="9">
        <f t="shared" si="32"/>
        <v>0</v>
      </c>
      <c r="AB24" s="10">
        <f t="shared" si="32"/>
        <v>0</v>
      </c>
      <c r="AC24" s="11">
        <f t="shared" si="32"/>
        <v>0</v>
      </c>
      <c r="AD24" s="11">
        <f t="shared" si="32"/>
        <v>0</v>
      </c>
      <c r="AE24" s="12">
        <f t="shared" si="32"/>
        <v>0</v>
      </c>
    </row>
    <row r="25" spans="1:31" s="18" customFormat="1" ht="18.75" customHeight="1" x14ac:dyDescent="0.25">
      <c r="B25" s="19"/>
      <c r="H25" s="19"/>
      <c r="N25" s="19"/>
    </row>
    <row r="26" spans="1:31" s="42" customFormat="1" ht="33.9" customHeight="1" x14ac:dyDescent="0.3">
      <c r="A26" s="221" t="s">
        <v>54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40"/>
      <c r="U26" s="40"/>
      <c r="V26" s="41"/>
      <c r="W26" s="41"/>
      <c r="X26" s="41"/>
      <c r="AC26" s="41"/>
      <c r="AD26" s="41"/>
      <c r="AE26" s="41"/>
    </row>
    <row r="27" spans="1:31" s="42" customFormat="1" ht="16.5" customHeight="1" x14ac:dyDescent="0.3">
      <c r="A27" s="221" t="s">
        <v>53</v>
      </c>
      <c r="B27" s="221"/>
      <c r="C27" s="221"/>
      <c r="D27" s="22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40"/>
      <c r="S27" s="40"/>
      <c r="T27" s="40"/>
      <c r="U27" s="40"/>
      <c r="V27" s="41"/>
      <c r="W27" s="41"/>
      <c r="X27" s="41"/>
      <c r="AC27" s="41"/>
      <c r="AD27" s="41"/>
      <c r="AE27" s="41"/>
    </row>
    <row r="28" spans="1:31" s="42" customFormat="1" ht="43.65" customHeight="1" x14ac:dyDescent="0.3">
      <c r="A28" s="222" t="s">
        <v>36</v>
      </c>
      <c r="B28" s="222"/>
      <c r="C28" s="222"/>
      <c r="D28" s="222"/>
      <c r="E28" s="222"/>
      <c r="F28" s="222"/>
      <c r="G28" s="222"/>
      <c r="H28" s="222"/>
      <c r="I28" s="43"/>
      <c r="J28" s="43"/>
      <c r="K28" s="43"/>
      <c r="L28" s="66"/>
      <c r="M28" s="44"/>
      <c r="N28" s="40"/>
      <c r="O28" s="40"/>
      <c r="P28" s="43"/>
      <c r="Q28" s="43"/>
      <c r="R28" s="66"/>
      <c r="S28" s="40"/>
      <c r="T28" s="40"/>
      <c r="U28" s="40"/>
      <c r="V28" s="41"/>
      <c r="W28" s="41"/>
      <c r="X28" s="41"/>
      <c r="AC28" s="41"/>
      <c r="AD28" s="41"/>
      <c r="AE28" s="41"/>
    </row>
    <row r="29" spans="1:31" s="46" customFormat="1" ht="14.4" customHeight="1" x14ac:dyDescent="0.25">
      <c r="A29" s="66"/>
      <c r="B29" s="66"/>
      <c r="C29" s="66"/>
      <c r="D29" s="66"/>
      <c r="E29" s="66"/>
      <c r="F29" s="66"/>
      <c r="G29" s="45"/>
      <c r="H29" s="45"/>
      <c r="I29" s="43"/>
      <c r="J29" s="43"/>
      <c r="K29" s="43"/>
      <c r="L29" s="66"/>
      <c r="M29" s="44"/>
      <c r="N29" s="40"/>
      <c r="O29" s="40"/>
      <c r="P29" s="43"/>
      <c r="Q29" s="43"/>
      <c r="R29" s="66"/>
      <c r="S29" s="40"/>
      <c r="T29" s="40"/>
      <c r="U29" s="40"/>
      <c r="V29" s="41"/>
      <c r="W29" s="41"/>
      <c r="X29" s="41"/>
      <c r="Y29" s="42"/>
      <c r="Z29" s="42"/>
      <c r="AA29" s="42"/>
      <c r="AB29" s="42"/>
      <c r="AC29" s="41"/>
      <c r="AD29" s="41"/>
      <c r="AE29" s="41"/>
    </row>
    <row r="30" spans="1:31" s="47" customFormat="1" ht="13.65" customHeight="1" x14ac:dyDescent="0.25">
      <c r="A30" s="66"/>
      <c r="B30" s="66"/>
      <c r="C30" s="66"/>
      <c r="D30" s="66"/>
      <c r="E30" s="66"/>
      <c r="F30" s="66"/>
      <c r="G30" s="45"/>
      <c r="H30" s="45"/>
      <c r="I30" s="43"/>
      <c r="J30" s="43"/>
      <c r="K30" s="43"/>
      <c r="L30" s="66"/>
      <c r="M30" s="44"/>
      <c r="N30" s="40"/>
      <c r="O30" s="40"/>
      <c r="P30" s="43"/>
      <c r="Q30" s="43"/>
      <c r="R30" s="66"/>
      <c r="S30" s="40"/>
      <c r="T30" s="40"/>
      <c r="U30" s="40"/>
      <c r="V30" s="40"/>
      <c r="W30" s="40"/>
      <c r="X30" s="40"/>
      <c r="Y30" s="42"/>
      <c r="Z30" s="42"/>
      <c r="AA30" s="42"/>
      <c r="AB30" s="42"/>
      <c r="AC30" s="40"/>
      <c r="AD30" s="40"/>
      <c r="AE30" s="40"/>
    </row>
    <row r="31" spans="1:31" s="47" customFormat="1" ht="18" customHeight="1" thickBot="1" x14ac:dyDescent="0.3">
      <c r="A31" s="66"/>
      <c r="B31" s="66"/>
      <c r="C31" s="66"/>
      <c r="D31" s="66"/>
      <c r="E31" s="66"/>
      <c r="F31" s="66"/>
      <c r="G31" s="45"/>
      <c r="H31" s="45"/>
      <c r="I31" s="43"/>
      <c r="J31" s="43"/>
      <c r="K31" s="43"/>
      <c r="L31" s="66"/>
      <c r="M31" s="44"/>
      <c r="N31" s="40"/>
      <c r="O31" s="40"/>
      <c r="P31" s="43"/>
      <c r="Q31" s="43"/>
      <c r="R31" s="66"/>
      <c r="S31" s="40"/>
      <c r="T31" s="40"/>
      <c r="U31" s="40"/>
      <c r="V31" s="43"/>
      <c r="W31" s="43"/>
      <c r="X31" s="66"/>
      <c r="Y31" s="42"/>
      <c r="Z31" s="42"/>
      <c r="AA31" s="42"/>
      <c r="AB31" s="42"/>
      <c r="AC31" s="43"/>
      <c r="AD31" s="43"/>
      <c r="AE31" s="66"/>
    </row>
    <row r="32" spans="1:31" s="48" customFormat="1" ht="18" customHeight="1" x14ac:dyDescent="0.3">
      <c r="A32" s="223" t="s">
        <v>10</v>
      </c>
      <c r="B32" s="226" t="s">
        <v>17</v>
      </c>
      <c r="C32" s="227"/>
      <c r="D32" s="227"/>
      <c r="E32" s="227"/>
      <c r="F32" s="228"/>
      <c r="G32" s="18"/>
      <c r="J32" s="232" t="s">
        <v>15</v>
      </c>
      <c r="K32" s="233"/>
      <c r="L32" s="226" t="s">
        <v>16</v>
      </c>
      <c r="M32" s="227"/>
      <c r="N32" s="227"/>
      <c r="O32" s="227"/>
      <c r="P32" s="228"/>
      <c r="Q32" s="43"/>
      <c r="R32" s="66"/>
      <c r="S32" s="40"/>
      <c r="T32" s="40"/>
      <c r="U32" s="40"/>
      <c r="V32" s="43"/>
      <c r="W32" s="43"/>
      <c r="X32" s="66"/>
      <c r="AC32" s="43"/>
      <c r="AD32" s="43"/>
      <c r="AE32" s="66"/>
    </row>
    <row r="33" spans="1:33" s="48" customFormat="1" ht="18" customHeight="1" thickBot="1" x14ac:dyDescent="0.35">
      <c r="A33" s="224"/>
      <c r="B33" s="229"/>
      <c r="C33" s="230"/>
      <c r="D33" s="230"/>
      <c r="E33" s="230"/>
      <c r="F33" s="231"/>
      <c r="G33" s="18"/>
      <c r="J33" s="234"/>
      <c r="K33" s="235"/>
      <c r="L33" s="229"/>
      <c r="M33" s="230"/>
      <c r="N33" s="230"/>
      <c r="O33" s="230"/>
      <c r="P33" s="231"/>
      <c r="Q33" s="43"/>
      <c r="R33" s="66"/>
      <c r="S33" s="40"/>
      <c r="T33" s="40"/>
      <c r="U33" s="40"/>
      <c r="V33" s="43"/>
      <c r="W33" s="43"/>
      <c r="X33" s="66"/>
      <c r="AC33" s="43"/>
      <c r="AD33" s="43"/>
      <c r="AE33" s="66"/>
    </row>
    <row r="34" spans="1:33" s="18" customFormat="1" ht="47.4" customHeight="1" thickBot="1" x14ac:dyDescent="0.35">
      <c r="A34" s="225"/>
      <c r="B34" s="49" t="s">
        <v>14</v>
      </c>
      <c r="C34" s="28" t="s">
        <v>8</v>
      </c>
      <c r="D34" s="29" t="s">
        <v>30</v>
      </c>
      <c r="E34" s="30" t="s">
        <v>31</v>
      </c>
      <c r="F34" s="50" t="s">
        <v>9</v>
      </c>
      <c r="J34" s="236"/>
      <c r="K34" s="237"/>
      <c r="L34" s="49" t="s">
        <v>14</v>
      </c>
      <c r="M34" s="28" t="s">
        <v>8</v>
      </c>
      <c r="N34" s="29" t="s">
        <v>30</v>
      </c>
      <c r="O34" s="30" t="s">
        <v>31</v>
      </c>
      <c r="P34" s="50" t="s">
        <v>9</v>
      </c>
    </row>
    <row r="35" spans="1:33" s="18" customFormat="1" ht="30" customHeight="1" x14ac:dyDescent="0.3">
      <c r="A35" s="34" t="s">
        <v>25</v>
      </c>
      <c r="B35" s="2">
        <f t="shared" ref="B35:B43" si="33">B13+G13+L13+Q13+AA13+V13</f>
        <v>70</v>
      </c>
      <c r="C35" s="1">
        <f t="shared" ref="C35:C45" si="34">IF(B35,B35/$B$46,"")</f>
        <v>3.0674846625766871E-2</v>
      </c>
      <c r="D35" s="3">
        <f t="shared" ref="D35:D43" si="35">D13+I13+N13+S13+AC13+X13</f>
        <v>95321828.779999986</v>
      </c>
      <c r="E35" s="4">
        <f t="shared" ref="E35:E43" si="36">E13+J13+O13+T13+AD13+Y13</f>
        <v>115498127.46000001</v>
      </c>
      <c r="F35" s="14">
        <f t="shared" ref="F35:F45" si="37">IF(E35,E35/$E$46,"")</f>
        <v>0.86494038363234871</v>
      </c>
      <c r="J35" s="240" t="s">
        <v>3</v>
      </c>
      <c r="K35" s="241"/>
      <c r="L35" s="51">
        <f>B24</f>
        <v>89</v>
      </c>
      <c r="M35" s="1">
        <f t="shared" ref="M35:M40" si="38">IF(L35,L35/$L$41,"")</f>
        <v>3.9000876424189306E-2</v>
      </c>
      <c r="N35" s="52">
        <f>D24</f>
        <v>3201388.5300000003</v>
      </c>
      <c r="O35" s="52">
        <f>E24</f>
        <v>3873680.1700000004</v>
      </c>
      <c r="P35" s="53">
        <f t="shared" ref="P35:P40" si="39">IF(O35,O35/$O$41,"")</f>
        <v>2.9009149204338294E-2</v>
      </c>
    </row>
    <row r="36" spans="1:33" s="18" customFormat="1" ht="30" customHeight="1" x14ac:dyDescent="0.3">
      <c r="A36" s="36" t="s">
        <v>18</v>
      </c>
      <c r="B36" s="5">
        <f t="shared" si="33"/>
        <v>24</v>
      </c>
      <c r="C36" s="1">
        <f t="shared" si="34"/>
        <v>1.0517090271691499E-2</v>
      </c>
      <c r="D36" s="6">
        <f t="shared" si="35"/>
        <v>1599493.0999999999</v>
      </c>
      <c r="E36" s="7">
        <f t="shared" si="36"/>
        <v>1917368.2700000003</v>
      </c>
      <c r="F36" s="14">
        <f t="shared" si="37"/>
        <v>1.4358754410045679E-2</v>
      </c>
      <c r="J36" s="242" t="s">
        <v>1</v>
      </c>
      <c r="K36" s="243"/>
      <c r="L36" s="54">
        <f>G24</f>
        <v>1823</v>
      </c>
      <c r="M36" s="1">
        <f t="shared" si="38"/>
        <v>0.79886064855390004</v>
      </c>
      <c r="N36" s="55">
        <f>I24</f>
        <v>103895824.20999998</v>
      </c>
      <c r="O36" s="55">
        <f>J24</f>
        <v>125377092.28000002</v>
      </c>
      <c r="P36" s="53">
        <f t="shared" si="39"/>
        <v>0.93892180488318711</v>
      </c>
    </row>
    <row r="37" spans="1:33" ht="30" customHeight="1" x14ac:dyDescent="0.3">
      <c r="A37" s="36" t="s">
        <v>19</v>
      </c>
      <c r="B37" s="5">
        <f t="shared" si="33"/>
        <v>17</v>
      </c>
      <c r="C37" s="1">
        <f t="shared" si="34"/>
        <v>7.4496056091148113E-3</v>
      </c>
      <c r="D37" s="6">
        <f t="shared" si="35"/>
        <v>553613.51</v>
      </c>
      <c r="E37" s="7">
        <f t="shared" si="36"/>
        <v>653901.49</v>
      </c>
      <c r="F37" s="14">
        <f t="shared" si="37"/>
        <v>4.8969261931475164E-3</v>
      </c>
      <c r="G37" s="18"/>
      <c r="J37" s="242" t="s">
        <v>2</v>
      </c>
      <c r="K37" s="243"/>
      <c r="L37" s="54">
        <f>L24</f>
        <v>349</v>
      </c>
      <c r="M37" s="1">
        <f t="shared" si="38"/>
        <v>0.15293602103418055</v>
      </c>
      <c r="N37" s="55">
        <f>N24</f>
        <v>2658596.0300000003</v>
      </c>
      <c r="O37" s="55">
        <f>O24</f>
        <v>3332568.31</v>
      </c>
      <c r="P37" s="53">
        <f t="shared" si="39"/>
        <v>2.4956880045788474E-2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30" customHeight="1" x14ac:dyDescent="0.3">
      <c r="A38" s="36" t="s">
        <v>26</v>
      </c>
      <c r="B38" s="5">
        <f t="shared" si="33"/>
        <v>0</v>
      </c>
      <c r="C38" s="1" t="str">
        <f t="shared" si="34"/>
        <v/>
      </c>
      <c r="D38" s="6">
        <f t="shared" si="35"/>
        <v>0</v>
      </c>
      <c r="E38" s="7">
        <f t="shared" si="36"/>
        <v>0</v>
      </c>
      <c r="F38" s="14" t="str">
        <f t="shared" si="37"/>
        <v/>
      </c>
      <c r="G38" s="18"/>
      <c r="J38" s="242" t="s">
        <v>34</v>
      </c>
      <c r="K38" s="243"/>
      <c r="L38" s="54">
        <f>Q24</f>
        <v>3</v>
      </c>
      <c r="M38" s="1">
        <f t="shared" si="38"/>
        <v>1.3146362839614374E-3</v>
      </c>
      <c r="N38" s="55">
        <f>S24</f>
        <v>765923.06</v>
      </c>
      <c r="O38" s="55">
        <f>T24</f>
        <v>765923.06</v>
      </c>
      <c r="P38" s="53">
        <f t="shared" si="39"/>
        <v>5.7358313932725511E-3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30" customHeight="1" x14ac:dyDescent="0.3">
      <c r="A39" s="36" t="s">
        <v>27</v>
      </c>
      <c r="B39" s="8">
        <f t="shared" si="33"/>
        <v>0</v>
      </c>
      <c r="C39" s="1" t="str">
        <f t="shared" si="34"/>
        <v/>
      </c>
      <c r="D39" s="6">
        <f t="shared" si="35"/>
        <v>0</v>
      </c>
      <c r="E39" s="15">
        <f t="shared" si="36"/>
        <v>0</v>
      </c>
      <c r="F39" s="14" t="str">
        <f t="shared" si="37"/>
        <v/>
      </c>
      <c r="G39" s="18"/>
      <c r="J39" s="242" t="s">
        <v>5</v>
      </c>
      <c r="K39" s="243"/>
      <c r="L39" s="54">
        <f>V24</f>
        <v>18</v>
      </c>
      <c r="M39" s="1">
        <f t="shared" si="38"/>
        <v>7.8878177037686233E-3</v>
      </c>
      <c r="N39" s="55">
        <f>X24</f>
        <v>164406.24</v>
      </c>
      <c r="O39" s="55">
        <f>Y24</f>
        <v>183786.14</v>
      </c>
      <c r="P39" s="53">
        <f t="shared" si="39"/>
        <v>1.3763344734135359E-3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30" customHeight="1" x14ac:dyDescent="0.3">
      <c r="A40" s="37" t="s">
        <v>33</v>
      </c>
      <c r="B40" s="8">
        <f t="shared" si="33"/>
        <v>10</v>
      </c>
      <c r="C40" s="1">
        <f t="shared" si="34"/>
        <v>4.3821209465381246E-3</v>
      </c>
      <c r="D40" s="6">
        <f t="shared" si="35"/>
        <v>1426521.6300000001</v>
      </c>
      <c r="E40" s="15">
        <f t="shared" si="36"/>
        <v>1538663.4</v>
      </c>
      <c r="F40" s="14">
        <f t="shared" si="37"/>
        <v>1.15227159153551E-2</v>
      </c>
      <c r="G40" s="18"/>
      <c r="J40" s="242" t="s">
        <v>4</v>
      </c>
      <c r="K40" s="243"/>
      <c r="L40" s="54">
        <f>AA24</f>
        <v>0</v>
      </c>
      <c r="M40" s="1" t="str">
        <f t="shared" si="38"/>
        <v/>
      </c>
      <c r="N40" s="55">
        <f>AC24</f>
        <v>0</v>
      </c>
      <c r="O40" s="55">
        <f>AD24</f>
        <v>0</v>
      </c>
      <c r="P40" s="53" t="str">
        <f t="shared" si="39"/>
        <v/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ht="30" customHeight="1" thickBot="1" x14ac:dyDescent="0.35">
      <c r="A41" s="37" t="s">
        <v>28</v>
      </c>
      <c r="B41" s="5">
        <f t="shared" si="33"/>
        <v>126</v>
      </c>
      <c r="C41" s="1">
        <f t="shared" si="34"/>
        <v>5.5214723926380369E-2</v>
      </c>
      <c r="D41" s="6">
        <f t="shared" si="35"/>
        <v>2452854.7500000009</v>
      </c>
      <c r="E41" s="16">
        <f t="shared" si="36"/>
        <v>2859261.0400000005</v>
      </c>
      <c r="F41" s="14">
        <f t="shared" si="37"/>
        <v>2.1412384730645301E-2</v>
      </c>
      <c r="G41" s="18"/>
      <c r="J41" s="238" t="s">
        <v>0</v>
      </c>
      <c r="K41" s="239"/>
      <c r="L41" s="77">
        <f>SUM(L35:L40)</f>
        <v>2282</v>
      </c>
      <c r="M41" s="10">
        <f>SUM(M35:M40)</f>
        <v>1</v>
      </c>
      <c r="N41" s="78">
        <f>SUM(N35:N40)</f>
        <v>110686138.06999998</v>
      </c>
      <c r="O41" s="79">
        <f>SUM(O35:O40)</f>
        <v>133533049.96000002</v>
      </c>
      <c r="P41" s="80">
        <f>SUM(P35:P40)</f>
        <v>1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30" customHeight="1" x14ac:dyDescent="0.3">
      <c r="A42" s="38" t="s">
        <v>29</v>
      </c>
      <c r="B42" s="5">
        <f t="shared" si="33"/>
        <v>963</v>
      </c>
      <c r="C42" s="1">
        <f t="shared" si="34"/>
        <v>0.42199824715162138</v>
      </c>
      <c r="D42" s="6">
        <f t="shared" si="35"/>
        <v>7520180.2300000023</v>
      </c>
      <c r="E42" s="16">
        <f t="shared" si="36"/>
        <v>8962655.9300000016</v>
      </c>
      <c r="F42" s="14">
        <f t="shared" si="37"/>
        <v>6.7119383049250914E-2</v>
      </c>
      <c r="G42" s="18"/>
      <c r="H42" s="19"/>
      <c r="I42" s="57"/>
      <c r="J42" s="18"/>
      <c r="K42" s="18"/>
      <c r="L42" s="18"/>
      <c r="M42" s="18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47" customFormat="1" ht="30" customHeight="1" x14ac:dyDescent="0.3">
      <c r="A43" s="120" t="s">
        <v>43</v>
      </c>
      <c r="B43" s="5">
        <f t="shared" si="33"/>
        <v>1031</v>
      </c>
      <c r="C43" s="1">
        <f t="shared" si="34"/>
        <v>0.45179666958808062</v>
      </c>
      <c r="D43" s="6">
        <f t="shared" si="35"/>
        <v>1641806.0700000003</v>
      </c>
      <c r="E43" s="7">
        <f t="shared" si="36"/>
        <v>1930890.8700000003</v>
      </c>
      <c r="F43" s="14">
        <f t="shared" si="37"/>
        <v>1.4460022223549907E-2</v>
      </c>
      <c r="G43" s="45"/>
      <c r="H43" s="45"/>
      <c r="I43" s="43"/>
      <c r="J43" s="43"/>
      <c r="K43" s="43"/>
      <c r="L43" s="66"/>
      <c r="M43" s="44"/>
      <c r="N43" s="40"/>
      <c r="O43" s="40"/>
      <c r="P43" s="43"/>
      <c r="Q43" s="43"/>
      <c r="R43" s="66"/>
      <c r="S43" s="40"/>
      <c r="T43" s="40"/>
      <c r="U43" s="40"/>
      <c r="V43" s="43"/>
      <c r="W43" s="43"/>
      <c r="X43" s="66"/>
      <c r="Y43" s="42"/>
      <c r="Z43" s="42"/>
      <c r="AA43" s="42"/>
      <c r="AB43" s="42"/>
      <c r="AC43" s="43"/>
      <c r="AD43" s="43"/>
      <c r="AE43" s="66"/>
    </row>
    <row r="44" spans="1:33" s="47" customFormat="1" ht="30" customHeight="1" x14ac:dyDescent="0.3">
      <c r="A44" s="74" t="s">
        <v>57</v>
      </c>
      <c r="B44" s="5">
        <f t="shared" ref="B44" si="40">B22+G22+L22+Q22+AA22+V22</f>
        <v>0</v>
      </c>
      <c r="C44" s="1" t="str">
        <f t="shared" si="34"/>
        <v/>
      </c>
      <c r="D44" s="6">
        <f t="shared" ref="D44" si="41">D22+I22+N22+S22+AC22+X22</f>
        <v>0</v>
      </c>
      <c r="E44" s="7">
        <f t="shared" ref="E44" si="42">E22+J22+O22+T22+AD22+Y22</f>
        <v>0</v>
      </c>
      <c r="F44" s="14" t="str">
        <f t="shared" ref="F44" si="43">IF(E44,E44/$E$46,"")</f>
        <v/>
      </c>
      <c r="G44" s="45"/>
      <c r="H44" s="45"/>
      <c r="I44" s="43"/>
      <c r="J44" s="43"/>
      <c r="K44" s="43"/>
      <c r="L44" s="85"/>
      <c r="M44" s="44"/>
      <c r="N44" s="40"/>
      <c r="O44" s="40"/>
      <c r="P44" s="43"/>
      <c r="Q44" s="43"/>
      <c r="R44" s="85"/>
      <c r="S44" s="40"/>
      <c r="T44" s="40"/>
      <c r="U44" s="40"/>
      <c r="V44" s="43"/>
      <c r="W44" s="43"/>
      <c r="X44" s="85"/>
      <c r="Y44" s="42"/>
      <c r="Z44" s="42"/>
      <c r="AA44" s="42"/>
      <c r="AB44" s="42"/>
      <c r="AC44" s="43"/>
      <c r="AD44" s="43"/>
      <c r="AE44" s="85"/>
    </row>
    <row r="45" spans="1:33" s="47" customFormat="1" ht="30" customHeight="1" x14ac:dyDescent="0.3">
      <c r="A45" s="74" t="s">
        <v>44</v>
      </c>
      <c r="B45" s="5">
        <f t="shared" ref="B45" si="44">B23+G23+L23+Q23+AA23+V23</f>
        <v>41</v>
      </c>
      <c r="C45" s="1">
        <f t="shared" si="34"/>
        <v>1.7966695880806311E-2</v>
      </c>
      <c r="D45" s="6">
        <f t="shared" ref="D45" si="45">D23+I23+N23+S23+AC23+X23</f>
        <v>169840</v>
      </c>
      <c r="E45" s="7">
        <f t="shared" ref="E45" si="46">E23+J23+O23+T23+AD23+Y23</f>
        <v>172181.5</v>
      </c>
      <c r="F45" s="14">
        <f t="shared" si="37"/>
        <v>1.2894298456567657E-3</v>
      </c>
      <c r="G45" s="45"/>
      <c r="H45" s="45"/>
      <c r="I45" s="43"/>
      <c r="J45" s="43"/>
      <c r="K45" s="43"/>
      <c r="L45" s="66"/>
      <c r="M45" s="44"/>
      <c r="N45" s="40"/>
      <c r="O45" s="40"/>
      <c r="P45" s="43"/>
      <c r="Q45" s="43"/>
      <c r="R45" s="66"/>
      <c r="S45" s="40"/>
      <c r="T45" s="40"/>
      <c r="U45" s="40"/>
      <c r="V45" s="43"/>
      <c r="W45" s="43"/>
      <c r="X45" s="66"/>
      <c r="Y45" s="42"/>
      <c r="Z45" s="42"/>
      <c r="AA45" s="42"/>
      <c r="AB45" s="42"/>
      <c r="AC45" s="43"/>
      <c r="AD45" s="43"/>
      <c r="AE45" s="66"/>
    </row>
    <row r="46" spans="1:33" s="47" customFormat="1" ht="30" customHeight="1" thickBot="1" x14ac:dyDescent="0.35">
      <c r="A46" s="58" t="s">
        <v>0</v>
      </c>
      <c r="B46" s="9">
        <f>SUM(B35:B45)</f>
        <v>2282</v>
      </c>
      <c r="C46" s="10">
        <f>SUM(C35:C45)</f>
        <v>1</v>
      </c>
      <c r="D46" s="11">
        <f>SUM(D35:D45)</f>
        <v>110686138.06999999</v>
      </c>
      <c r="E46" s="11">
        <f>SUM(E35:E45)</f>
        <v>133533049.96000002</v>
      </c>
      <c r="F46" s="12">
        <f>SUM(F35:F45)</f>
        <v>0.99999999999999989</v>
      </c>
      <c r="G46" s="18"/>
      <c r="H46" s="19"/>
      <c r="I46" s="18"/>
      <c r="J46" s="18"/>
      <c r="K46" s="18"/>
      <c r="L46" s="18"/>
      <c r="M46" s="18"/>
      <c r="N46" s="19"/>
      <c r="O46" s="18"/>
      <c r="P46" s="18"/>
      <c r="Q46" s="18"/>
      <c r="R46" s="18"/>
      <c r="S46" s="18"/>
      <c r="T46" s="18"/>
      <c r="U46" s="59"/>
      <c r="V46" s="43"/>
      <c r="W46" s="43"/>
      <c r="X46" s="66"/>
      <c r="Y46" s="42"/>
      <c r="Z46" s="42"/>
      <c r="AA46" s="42"/>
      <c r="AB46" s="42"/>
      <c r="AC46" s="43"/>
      <c r="AD46" s="43"/>
      <c r="AE46" s="66"/>
    </row>
    <row r="47" spans="1:33" ht="36" customHeight="1" x14ac:dyDescent="0.3">
      <c r="A47" s="66"/>
      <c r="B47" s="66"/>
      <c r="C47" s="66"/>
      <c r="D47" s="66"/>
      <c r="E47" s="66"/>
      <c r="F47" s="66"/>
      <c r="G47" s="18"/>
      <c r="H47" s="19"/>
      <c r="I47" s="18"/>
      <c r="J47" s="18"/>
      <c r="K47" s="18"/>
      <c r="L47" s="18"/>
      <c r="M47" s="18"/>
      <c r="N47" s="19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s="18" customFormat="1" ht="23.1" customHeight="1" x14ac:dyDescent="0.3">
      <c r="B48" s="19"/>
      <c r="H48" s="19"/>
      <c r="N48" s="19"/>
    </row>
    <row r="49" spans="2:14" s="18" customFormat="1" x14ac:dyDescent="0.3">
      <c r="B49" s="19"/>
      <c r="H49" s="19"/>
      <c r="N49" s="19"/>
    </row>
    <row r="50" spans="2:14" s="18" customFormat="1" x14ac:dyDescent="0.3">
      <c r="B50" s="19"/>
      <c r="H50" s="19"/>
      <c r="N50" s="19"/>
    </row>
    <row r="51" spans="2:14" s="18" customFormat="1" x14ac:dyDescent="0.3">
      <c r="B51" s="19"/>
      <c r="H51" s="19"/>
      <c r="N51" s="19"/>
    </row>
    <row r="52" spans="2:14" s="18" customFormat="1" x14ac:dyDescent="0.3">
      <c r="B52" s="19"/>
      <c r="H52" s="19"/>
      <c r="N52" s="19"/>
    </row>
    <row r="53" spans="2:14" s="18" customFormat="1" x14ac:dyDescent="0.3">
      <c r="B53" s="19"/>
      <c r="H53" s="19"/>
      <c r="N53" s="19"/>
    </row>
    <row r="54" spans="2:14" s="18" customFormat="1" x14ac:dyDescent="0.3">
      <c r="B54" s="19"/>
      <c r="H54" s="19"/>
      <c r="N54" s="19"/>
    </row>
    <row r="55" spans="2:14" s="18" customFormat="1" x14ac:dyDescent="0.3">
      <c r="B55" s="19"/>
      <c r="H55" s="19"/>
      <c r="N55" s="19"/>
    </row>
    <row r="56" spans="2:14" s="18" customFormat="1" x14ac:dyDescent="0.3">
      <c r="B56" s="19"/>
      <c r="H56" s="19"/>
      <c r="N56" s="19"/>
    </row>
    <row r="57" spans="2:14" s="18" customFormat="1" x14ac:dyDescent="0.3">
      <c r="B57" s="19"/>
      <c r="H57" s="19"/>
      <c r="N57" s="19"/>
    </row>
    <row r="58" spans="2:14" s="18" customFormat="1" x14ac:dyDescent="0.3">
      <c r="B58" s="19"/>
      <c r="H58" s="19"/>
      <c r="N58" s="19"/>
    </row>
    <row r="59" spans="2:14" s="18" customFormat="1" x14ac:dyDescent="0.3">
      <c r="B59" s="19"/>
      <c r="H59" s="19"/>
      <c r="N59" s="19"/>
    </row>
    <row r="60" spans="2:14" s="18" customFormat="1" x14ac:dyDescent="0.3">
      <c r="B60" s="19"/>
      <c r="H60" s="19"/>
      <c r="N60" s="19"/>
    </row>
    <row r="61" spans="2:14" s="18" customFormat="1" x14ac:dyDescent="0.3">
      <c r="B61" s="19"/>
      <c r="H61" s="19"/>
      <c r="N61" s="19"/>
    </row>
    <row r="62" spans="2:14" s="18" customFormat="1" x14ac:dyDescent="0.3">
      <c r="B62" s="19"/>
      <c r="H62" s="19"/>
      <c r="N62" s="19"/>
    </row>
    <row r="63" spans="2:14" s="18" customFormat="1" x14ac:dyDescent="0.3">
      <c r="B63" s="19"/>
      <c r="H63" s="19"/>
      <c r="N63" s="19"/>
    </row>
    <row r="64" spans="2:14" s="18" customFormat="1" x14ac:dyDescent="0.3">
      <c r="B64" s="19"/>
      <c r="H64" s="19"/>
      <c r="N64" s="19"/>
    </row>
    <row r="65" spans="2:14" s="18" customFormat="1" x14ac:dyDescent="0.3">
      <c r="B65" s="19"/>
      <c r="H65" s="19"/>
      <c r="N65" s="19"/>
    </row>
    <row r="66" spans="2:14" s="18" customFormat="1" x14ac:dyDescent="0.3">
      <c r="B66" s="19"/>
      <c r="H66" s="19"/>
      <c r="N66" s="19"/>
    </row>
    <row r="67" spans="2:14" s="18" customFormat="1" x14ac:dyDescent="0.3">
      <c r="B67" s="19"/>
      <c r="H67" s="19"/>
      <c r="N67" s="19"/>
    </row>
    <row r="68" spans="2:14" s="18" customFormat="1" x14ac:dyDescent="0.3">
      <c r="B68" s="19"/>
      <c r="H68" s="19"/>
      <c r="N68" s="19"/>
    </row>
    <row r="69" spans="2:14" s="18" customFormat="1" x14ac:dyDescent="0.3">
      <c r="B69" s="19"/>
      <c r="H69" s="19"/>
      <c r="N69" s="19"/>
    </row>
    <row r="70" spans="2:14" s="18" customFormat="1" x14ac:dyDescent="0.3">
      <c r="B70" s="19"/>
      <c r="H70" s="19"/>
      <c r="N70" s="19"/>
    </row>
    <row r="71" spans="2:14" s="18" customFormat="1" x14ac:dyDescent="0.3">
      <c r="B71" s="19"/>
      <c r="H71" s="19"/>
      <c r="N71" s="19"/>
    </row>
    <row r="72" spans="2:14" s="18" customFormat="1" x14ac:dyDescent="0.3">
      <c r="B72" s="19"/>
      <c r="H72" s="19"/>
      <c r="N72" s="19"/>
    </row>
    <row r="73" spans="2:14" s="18" customFormat="1" x14ac:dyDescent="0.3">
      <c r="B73" s="19"/>
      <c r="H73" s="19"/>
      <c r="N73" s="19"/>
    </row>
    <row r="74" spans="2:14" s="18" customFormat="1" x14ac:dyDescent="0.3">
      <c r="B74" s="19"/>
      <c r="H74" s="19"/>
      <c r="N74" s="19"/>
    </row>
    <row r="75" spans="2:14" s="18" customFormat="1" x14ac:dyDescent="0.3">
      <c r="B75" s="19"/>
      <c r="H75" s="19"/>
      <c r="N75" s="19"/>
    </row>
    <row r="76" spans="2:14" s="18" customFormat="1" x14ac:dyDescent="0.3">
      <c r="B76" s="19"/>
      <c r="H76" s="19"/>
      <c r="N76" s="19"/>
    </row>
    <row r="77" spans="2:14" s="18" customFormat="1" x14ac:dyDescent="0.3">
      <c r="B77" s="19"/>
      <c r="H77" s="19"/>
      <c r="N77" s="19"/>
    </row>
    <row r="78" spans="2:14" s="18" customFormat="1" x14ac:dyDescent="0.3">
      <c r="B78" s="19"/>
      <c r="H78" s="19"/>
      <c r="N78" s="19"/>
    </row>
    <row r="79" spans="2:14" s="18" customFormat="1" x14ac:dyDescent="0.3">
      <c r="B79" s="19"/>
      <c r="H79" s="19"/>
      <c r="N79" s="19"/>
    </row>
    <row r="80" spans="2:14" s="18" customFormat="1" x14ac:dyDescent="0.3">
      <c r="B80" s="19"/>
      <c r="H80" s="19"/>
      <c r="N80" s="19"/>
    </row>
    <row r="81" spans="2:14" s="18" customFormat="1" x14ac:dyDescent="0.3">
      <c r="B81" s="19"/>
      <c r="H81" s="19"/>
      <c r="N81" s="19"/>
    </row>
    <row r="82" spans="2:14" s="18" customFormat="1" x14ac:dyDescent="0.3">
      <c r="B82" s="19"/>
      <c r="H82" s="19"/>
      <c r="N82" s="19"/>
    </row>
    <row r="83" spans="2:14" s="18" customFormat="1" x14ac:dyDescent="0.3">
      <c r="B83" s="19"/>
      <c r="H83" s="19"/>
      <c r="N83" s="19"/>
    </row>
    <row r="84" spans="2:14" s="18" customFormat="1" x14ac:dyDescent="0.3">
      <c r="B84" s="19"/>
      <c r="H84" s="19"/>
      <c r="N84" s="19"/>
    </row>
    <row r="85" spans="2:14" s="18" customFormat="1" x14ac:dyDescent="0.3">
      <c r="B85" s="19"/>
      <c r="H85" s="19"/>
      <c r="N85" s="19"/>
    </row>
    <row r="86" spans="2:14" s="18" customFormat="1" x14ac:dyDescent="0.3">
      <c r="B86" s="19"/>
      <c r="H86" s="19"/>
      <c r="N86" s="19"/>
    </row>
    <row r="87" spans="2:14" s="18" customFormat="1" x14ac:dyDescent="0.3">
      <c r="B87" s="19"/>
      <c r="H87" s="19"/>
      <c r="N87" s="19"/>
    </row>
    <row r="88" spans="2:14" s="18" customFormat="1" x14ac:dyDescent="0.3">
      <c r="B88" s="19"/>
      <c r="H88" s="19"/>
      <c r="N88" s="19"/>
    </row>
    <row r="89" spans="2:14" s="18" customFormat="1" x14ac:dyDescent="0.3">
      <c r="B89" s="19"/>
      <c r="H89" s="19"/>
      <c r="N89" s="19"/>
    </row>
    <row r="90" spans="2:14" s="18" customFormat="1" x14ac:dyDescent="0.3">
      <c r="B90" s="19"/>
      <c r="H90" s="19"/>
      <c r="N90" s="19"/>
    </row>
    <row r="91" spans="2:14" s="18" customFormat="1" x14ac:dyDescent="0.3">
      <c r="B91" s="19"/>
      <c r="H91" s="19"/>
      <c r="N91" s="19"/>
    </row>
    <row r="92" spans="2:14" s="18" customFormat="1" x14ac:dyDescent="0.3">
      <c r="B92" s="19"/>
      <c r="H92" s="19"/>
      <c r="N92" s="19"/>
    </row>
    <row r="93" spans="2:14" s="18" customFormat="1" x14ac:dyDescent="0.3">
      <c r="B93" s="19"/>
      <c r="H93" s="19"/>
      <c r="N93" s="19"/>
    </row>
    <row r="94" spans="2:14" s="18" customFormat="1" x14ac:dyDescent="0.3">
      <c r="B94" s="19"/>
      <c r="H94" s="19"/>
      <c r="N94" s="19"/>
    </row>
    <row r="95" spans="2:14" s="18" customFormat="1" x14ac:dyDescent="0.3">
      <c r="B95" s="19"/>
      <c r="H95" s="19"/>
      <c r="N95" s="19"/>
    </row>
    <row r="96" spans="2:14" s="18" customFormat="1" x14ac:dyDescent="0.3">
      <c r="B96" s="19"/>
      <c r="H96" s="19"/>
      <c r="N96" s="19"/>
    </row>
    <row r="97" spans="2:21" s="18" customFormat="1" x14ac:dyDescent="0.3">
      <c r="B97" s="19"/>
      <c r="H97" s="19"/>
      <c r="N97" s="19"/>
    </row>
    <row r="98" spans="2:21" s="18" customFormat="1" x14ac:dyDescent="0.3">
      <c r="B98" s="19"/>
      <c r="H98" s="19"/>
      <c r="N98" s="19"/>
    </row>
    <row r="99" spans="2:21" s="18" customFormat="1" x14ac:dyDescent="0.3">
      <c r="B99" s="19"/>
      <c r="H99" s="19"/>
      <c r="N99" s="19"/>
    </row>
    <row r="100" spans="2:21" s="18" customFormat="1" x14ac:dyDescent="0.3">
      <c r="B100" s="19"/>
      <c r="H100" s="19"/>
      <c r="N100" s="19"/>
    </row>
    <row r="101" spans="2:21" s="18" customFormat="1" x14ac:dyDescent="0.3">
      <c r="B101" s="19"/>
      <c r="H101" s="19"/>
      <c r="N101" s="19"/>
    </row>
    <row r="102" spans="2:21" s="18" customFormat="1" x14ac:dyDescent="0.3">
      <c r="B102" s="19"/>
      <c r="H102" s="19"/>
      <c r="N102" s="19"/>
    </row>
    <row r="103" spans="2:21" s="18" customFormat="1" x14ac:dyDescent="0.3">
      <c r="B103" s="19"/>
      <c r="H103" s="19"/>
      <c r="N103" s="19"/>
    </row>
    <row r="104" spans="2:21" s="18" customFormat="1" x14ac:dyDescent="0.3">
      <c r="B104" s="19"/>
      <c r="H104" s="19"/>
      <c r="N104" s="19"/>
    </row>
    <row r="105" spans="2:21" s="18" customFormat="1" x14ac:dyDescent="0.3">
      <c r="B105" s="19"/>
      <c r="H105" s="19"/>
      <c r="N105" s="19"/>
    </row>
    <row r="106" spans="2:21" s="18" customFormat="1" x14ac:dyDescent="0.3">
      <c r="B106" s="19"/>
      <c r="G106" s="20"/>
      <c r="H106" s="56"/>
      <c r="I106" s="20"/>
      <c r="J106" s="20"/>
      <c r="K106" s="20"/>
      <c r="L106" s="20"/>
      <c r="M106" s="20"/>
      <c r="N106" s="56"/>
      <c r="O106" s="20"/>
      <c r="P106" s="20"/>
      <c r="Q106" s="20"/>
      <c r="R106" s="20"/>
      <c r="S106" s="20"/>
      <c r="T106" s="20"/>
      <c r="U106" s="20"/>
    </row>
    <row r="107" spans="2:21" s="18" customFormat="1" x14ac:dyDescent="0.3">
      <c r="B107" s="19"/>
      <c r="G107" s="20"/>
      <c r="H107" s="56"/>
      <c r="I107" s="20"/>
      <c r="J107" s="20"/>
      <c r="K107" s="20"/>
      <c r="L107" s="20"/>
      <c r="M107" s="20"/>
      <c r="N107" s="56"/>
      <c r="O107" s="20"/>
      <c r="P107" s="20"/>
      <c r="Q107" s="20"/>
      <c r="R107" s="20"/>
      <c r="S107" s="20"/>
      <c r="T107" s="20"/>
      <c r="U107" s="20"/>
    </row>
    <row r="108" spans="2:21" s="18" customFormat="1" x14ac:dyDescent="0.3">
      <c r="B108" s="19"/>
      <c r="F108" s="20"/>
      <c r="G108" s="20"/>
      <c r="H108" s="56"/>
      <c r="I108" s="20"/>
      <c r="J108" s="20"/>
      <c r="K108" s="20"/>
      <c r="L108" s="20"/>
      <c r="M108" s="20"/>
      <c r="N108" s="56"/>
      <c r="O108" s="20"/>
      <c r="P108" s="20"/>
      <c r="Q108" s="20"/>
      <c r="R108" s="20"/>
      <c r="S108" s="20"/>
      <c r="T108" s="20"/>
      <c r="U108" s="20"/>
    </row>
  </sheetData>
  <sheetProtection password="C9C3" sheet="1" objects="1" scenarios="1"/>
  <mergeCells count="22">
    <mergeCell ref="J41:K41"/>
    <mergeCell ref="J35:K35"/>
    <mergeCell ref="J36:K36"/>
    <mergeCell ref="J37:K37"/>
    <mergeCell ref="J38:K38"/>
    <mergeCell ref="J40:K40"/>
    <mergeCell ref="J39:K39"/>
    <mergeCell ref="A28:H28"/>
    <mergeCell ref="A32:A34"/>
    <mergeCell ref="B32:F33"/>
    <mergeCell ref="J32:K34"/>
    <mergeCell ref="L32:P33"/>
    <mergeCell ref="A27:D27"/>
    <mergeCell ref="A26:S26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54" orientation="landscape" r:id="rId1"/>
  <ignoredErrors>
    <ignoredError sqref="C44:C45 M35:M40 C35:C4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07"/>
  <sheetViews>
    <sheetView showZeros="0" topLeftCell="C1" zoomScale="80" zoomScaleNormal="80" workbookViewId="0">
      <selection activeCell="Y22" sqref="Y22"/>
    </sheetView>
  </sheetViews>
  <sheetFormatPr defaultColWidth="9.109375" defaultRowHeight="14.4" x14ac:dyDescent="0.3"/>
  <cols>
    <col min="1" max="1" width="27.44140625" style="20" customWidth="1"/>
    <col min="2" max="2" width="11.5546875" style="56" customWidth="1"/>
    <col min="3" max="3" width="10.5546875" style="20" customWidth="1"/>
    <col min="4" max="4" width="19.109375" style="20" customWidth="1"/>
    <col min="5" max="5" width="18.109375" style="20" customWidth="1"/>
    <col min="6" max="6" width="11.44140625" style="20" customWidth="1"/>
    <col min="7" max="7" width="9.109375" style="20" customWidth="1"/>
    <col min="8" max="8" width="10.88671875" style="56" customWidth="1"/>
    <col min="9" max="9" width="17.44140625" style="20" customWidth="1"/>
    <col min="10" max="10" width="20" style="20" customWidth="1"/>
    <col min="11" max="12" width="11.44140625" style="20" customWidth="1"/>
    <col min="13" max="13" width="10.5546875" style="20" customWidth="1"/>
    <col min="14" max="14" width="18.88671875" style="56" customWidth="1"/>
    <col min="15" max="15" width="19.5546875" style="20" customWidth="1"/>
    <col min="16" max="16" width="11.44140625" style="20" customWidth="1"/>
    <col min="17" max="17" width="9.109375" style="20" customWidth="1"/>
    <col min="18" max="18" width="11" style="20" customWidth="1"/>
    <col min="19" max="19" width="18.88671875" style="20" customWidth="1"/>
    <col min="20" max="20" width="19.5546875" style="20" customWidth="1"/>
    <col min="21" max="21" width="11.109375" style="20" customWidth="1"/>
    <col min="22" max="22" width="9" style="20" customWidth="1"/>
    <col min="23" max="23" width="10" style="20" customWidth="1"/>
    <col min="24" max="24" width="19" style="20" customWidth="1"/>
    <col min="25" max="25" width="17.44140625" style="20" customWidth="1"/>
    <col min="26" max="26" width="9.5546875" style="20" customWidth="1"/>
    <col min="27" max="27" width="9.109375" style="20" customWidth="1"/>
    <col min="28" max="28" width="10.88671875" style="20" customWidth="1"/>
    <col min="29" max="29" width="18.109375" style="20" customWidth="1"/>
    <col min="30" max="30" width="18.88671875" style="20" customWidth="1"/>
    <col min="31" max="31" width="10.88671875" style="20" customWidth="1"/>
    <col min="32" max="16384" width="9.109375" style="20"/>
  </cols>
  <sheetData>
    <row r="1" spans="1:31" x14ac:dyDescent="0.3">
      <c r="A1" s="18"/>
      <c r="B1" s="19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3">
      <c r="A2" s="18"/>
      <c r="B2" s="19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x14ac:dyDescent="0.3">
      <c r="A3" s="18"/>
      <c r="B3" s="19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18" customFormat="1" ht="14.4" customHeight="1" x14ac:dyDescent="0.3">
      <c r="B4" s="19"/>
      <c r="H4" s="19"/>
      <c r="N4" s="19"/>
    </row>
    <row r="5" spans="1:31" s="18" customFormat="1" ht="30.75" customHeight="1" x14ac:dyDescent="0.3">
      <c r="A5" s="21" t="s">
        <v>12</v>
      </c>
      <c r="B5" s="19"/>
      <c r="H5" s="19"/>
      <c r="N5" s="19"/>
    </row>
    <row r="6" spans="1:31" s="18" customFormat="1" ht="6.75" customHeight="1" x14ac:dyDescent="0.35">
      <c r="A6" s="22"/>
      <c r="B6" s="19"/>
      <c r="H6" s="19"/>
      <c r="N6" s="19"/>
    </row>
    <row r="7" spans="1:31" s="18" customFormat="1" ht="24.75" customHeight="1" x14ac:dyDescent="0.35">
      <c r="A7" s="23" t="s">
        <v>40</v>
      </c>
      <c r="B7" s="24" t="s">
        <v>48</v>
      </c>
      <c r="C7" s="25"/>
      <c r="D7" s="25"/>
      <c r="E7" s="25"/>
      <c r="F7" s="25"/>
      <c r="G7" s="26"/>
      <c r="H7" s="67"/>
      <c r="I7" s="67"/>
      <c r="J7" s="84" t="s">
        <v>62</v>
      </c>
      <c r="K7" s="25"/>
      <c r="L7" s="25"/>
      <c r="N7" s="19"/>
      <c r="P7" s="25"/>
      <c r="Q7" s="25"/>
      <c r="R7" s="25"/>
      <c r="V7" s="25"/>
      <c r="W7" s="25"/>
      <c r="X7" s="25"/>
      <c r="AC7" s="25"/>
      <c r="AD7" s="25"/>
      <c r="AE7" s="25"/>
    </row>
    <row r="8" spans="1:31" s="18" customFormat="1" ht="34.5" customHeight="1" x14ac:dyDescent="0.3">
      <c r="A8" s="23" t="s">
        <v>11</v>
      </c>
      <c r="B8" s="17" t="s">
        <v>52</v>
      </c>
      <c r="C8" s="68"/>
      <c r="D8" s="68"/>
      <c r="E8" s="68"/>
      <c r="F8" s="68"/>
      <c r="G8" s="69"/>
      <c r="H8" s="69"/>
      <c r="I8" s="69"/>
      <c r="K8" s="69"/>
      <c r="L8" s="23"/>
      <c r="N8" s="19"/>
      <c r="R8" s="23"/>
      <c r="X8" s="23"/>
      <c r="AE8" s="23"/>
    </row>
    <row r="9" spans="1:31" ht="20.100000000000001" customHeight="1" thickBot="1" x14ac:dyDescent="0.4">
      <c r="A9" s="18"/>
      <c r="B9" s="19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39" customHeight="1" thickBot="1" x14ac:dyDescent="0.35">
      <c r="A10" s="18"/>
      <c r="B10" s="179" t="s">
        <v>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1"/>
    </row>
    <row r="11" spans="1:31" ht="30" customHeight="1" thickBot="1" x14ac:dyDescent="0.35">
      <c r="A11" s="214" t="s">
        <v>10</v>
      </c>
      <c r="B11" s="182" t="s">
        <v>3</v>
      </c>
      <c r="C11" s="183"/>
      <c r="D11" s="183"/>
      <c r="E11" s="183"/>
      <c r="F11" s="184"/>
      <c r="G11" s="185" t="s">
        <v>1</v>
      </c>
      <c r="H11" s="186"/>
      <c r="I11" s="186"/>
      <c r="J11" s="186"/>
      <c r="K11" s="187"/>
      <c r="L11" s="200" t="s">
        <v>2</v>
      </c>
      <c r="M11" s="201"/>
      <c r="N11" s="201"/>
      <c r="O11" s="201"/>
      <c r="P11" s="201"/>
      <c r="Q11" s="188" t="s">
        <v>34</v>
      </c>
      <c r="R11" s="189"/>
      <c r="S11" s="189"/>
      <c r="T11" s="189"/>
      <c r="U11" s="190"/>
      <c r="V11" s="194" t="s">
        <v>5</v>
      </c>
      <c r="W11" s="195"/>
      <c r="X11" s="195"/>
      <c r="Y11" s="195"/>
      <c r="Z11" s="196"/>
      <c r="AA11" s="191" t="s">
        <v>4</v>
      </c>
      <c r="AB11" s="192"/>
      <c r="AC11" s="192"/>
      <c r="AD11" s="192"/>
      <c r="AE11" s="193"/>
    </row>
    <row r="12" spans="1:31" ht="39" customHeight="1" thickBot="1" x14ac:dyDescent="0.35">
      <c r="A12" s="215"/>
      <c r="B12" s="27" t="s">
        <v>7</v>
      </c>
      <c r="C12" s="28" t="s">
        <v>8</v>
      </c>
      <c r="D12" s="29" t="s">
        <v>55</v>
      </c>
      <c r="E12" s="30" t="s">
        <v>24</v>
      </c>
      <c r="F12" s="31" t="s">
        <v>13</v>
      </c>
      <c r="G12" s="32" t="s">
        <v>7</v>
      </c>
      <c r="H12" s="28" t="s">
        <v>8</v>
      </c>
      <c r="I12" s="29" t="s">
        <v>23</v>
      </c>
      <c r="J12" s="30" t="s">
        <v>22</v>
      </c>
      <c r="K12" s="31" t="s">
        <v>13</v>
      </c>
      <c r="L12" s="32" t="s">
        <v>7</v>
      </c>
      <c r="M12" s="28" t="s">
        <v>8</v>
      </c>
      <c r="N12" s="29" t="s">
        <v>23</v>
      </c>
      <c r="O12" s="30" t="s">
        <v>20</v>
      </c>
      <c r="P12" s="31" t="s">
        <v>13</v>
      </c>
      <c r="Q12" s="32" t="s">
        <v>7</v>
      </c>
      <c r="R12" s="28" t="s">
        <v>8</v>
      </c>
      <c r="S12" s="29" t="s">
        <v>21</v>
      </c>
      <c r="T12" s="30" t="s">
        <v>22</v>
      </c>
      <c r="U12" s="33" t="s">
        <v>13</v>
      </c>
      <c r="V12" s="27" t="s">
        <v>7</v>
      </c>
      <c r="W12" s="28" t="s">
        <v>8</v>
      </c>
      <c r="X12" s="29" t="s">
        <v>21</v>
      </c>
      <c r="Y12" s="30" t="s">
        <v>22</v>
      </c>
      <c r="Z12" s="31" t="s">
        <v>13</v>
      </c>
      <c r="AA12" s="27" t="s">
        <v>7</v>
      </c>
      <c r="AB12" s="28" t="s">
        <v>8</v>
      </c>
      <c r="AC12" s="29" t="s">
        <v>21</v>
      </c>
      <c r="AD12" s="30" t="s">
        <v>22</v>
      </c>
      <c r="AE12" s="31" t="s">
        <v>13</v>
      </c>
    </row>
    <row r="13" spans="1:31" s="98" customFormat="1" ht="36" customHeight="1" x14ac:dyDescent="0.3">
      <c r="A13" s="114" t="s">
        <v>25</v>
      </c>
      <c r="B13" s="115">
        <v>1</v>
      </c>
      <c r="C13" s="94">
        <f t="shared" ref="C13:C21" si="0">IF(B13,B13/$B$24,"")</f>
        <v>1.4925373134328358E-2</v>
      </c>
      <c r="D13" s="116">
        <v>226414.63</v>
      </c>
      <c r="E13" s="117">
        <v>273961.7</v>
      </c>
      <c r="F13" s="97">
        <f t="shared" ref="F13:F23" si="1">IF(E13,E13/$E$24,"")</f>
        <v>7.6877920480308365E-2</v>
      </c>
      <c r="G13" s="115">
        <v>46</v>
      </c>
      <c r="H13" s="94">
        <f t="shared" ref="H13:H21" si="2">IF(G13,G13/$G$24,"")</f>
        <v>4.1366906474820143E-2</v>
      </c>
      <c r="I13" s="116">
        <v>5323288.1999999993</v>
      </c>
      <c r="J13" s="117">
        <v>6345030.8599999985</v>
      </c>
      <c r="K13" s="97">
        <f t="shared" ref="K13:K21" si="3">IF(J13,J13/$J$24,"")</f>
        <v>0.40240149481921589</v>
      </c>
      <c r="L13" s="115">
        <v>9</v>
      </c>
      <c r="M13" s="94">
        <f t="shared" ref="M13:M21" si="4">IF(L13,L13/$L$24,"")</f>
        <v>3.5294117647058823E-2</v>
      </c>
      <c r="N13" s="116">
        <v>1109999.02</v>
      </c>
      <c r="O13" s="117">
        <v>1343098.81</v>
      </c>
      <c r="P13" s="97">
        <f t="shared" ref="P13:P21" si="5">IF(O13,O13/$O$24,"")</f>
        <v>0.2853186239340153</v>
      </c>
      <c r="Q13" s="115">
        <v>1</v>
      </c>
      <c r="R13" s="94">
        <f t="shared" ref="R13:R21" si="6">IF(Q13,Q13/$Q$24,"")</f>
        <v>0.5</v>
      </c>
      <c r="S13" s="116">
        <v>1E-8</v>
      </c>
      <c r="T13" s="117">
        <v>1E-8</v>
      </c>
      <c r="U13" s="97">
        <f t="shared" ref="U13:U23" si="7">IF(T13,T13/$T$24,"")</f>
        <v>9.5238095238086175E-14</v>
      </c>
      <c r="V13" s="115"/>
      <c r="W13" s="94" t="str">
        <f t="shared" ref="W13:W21" si="8">IF(V13,V13/$V$24,"")</f>
        <v/>
      </c>
      <c r="X13" s="116"/>
      <c r="Y13" s="117"/>
      <c r="Z13" s="97" t="str">
        <f t="shared" ref="Z13:Z21" si="9">IF(Y13,Y13/$Y$24,"")</f>
        <v/>
      </c>
      <c r="AA13" s="115"/>
      <c r="AB13" s="94" t="str">
        <f t="shared" ref="AB13:AB21" si="10">IF(AA13,AA13/$AA$24,"")</f>
        <v/>
      </c>
      <c r="AC13" s="116"/>
      <c r="AD13" s="117"/>
      <c r="AE13" s="97" t="str">
        <f t="shared" ref="AE13:AE21" si="11">IF(AD13,AD13/$AD$24,"")</f>
        <v/>
      </c>
    </row>
    <row r="14" spans="1:31" s="98" customFormat="1" ht="36" customHeight="1" x14ac:dyDescent="0.3">
      <c r="A14" s="118" t="s">
        <v>18</v>
      </c>
      <c r="B14" s="99">
        <v>13</v>
      </c>
      <c r="C14" s="94">
        <f t="shared" si="0"/>
        <v>0.19402985074626866</v>
      </c>
      <c r="D14" s="95">
        <v>1369475.56</v>
      </c>
      <c r="E14" s="96">
        <v>1657065.42</v>
      </c>
      <c r="F14" s="97">
        <f t="shared" si="1"/>
        <v>0.46499836871149786</v>
      </c>
      <c r="G14" s="99">
        <v>20</v>
      </c>
      <c r="H14" s="94">
        <f t="shared" si="2"/>
        <v>1.7985611510791366E-2</v>
      </c>
      <c r="I14" s="95">
        <v>835534.37000000011</v>
      </c>
      <c r="J14" s="96">
        <v>993145.8</v>
      </c>
      <c r="K14" s="97">
        <f t="shared" si="3"/>
        <v>6.2985249924131362E-2</v>
      </c>
      <c r="L14" s="99">
        <v>7</v>
      </c>
      <c r="M14" s="94">
        <f t="shared" si="4"/>
        <v>2.7450980392156862E-2</v>
      </c>
      <c r="N14" s="95">
        <v>189115.51</v>
      </c>
      <c r="O14" s="96">
        <v>228829.77</v>
      </c>
      <c r="P14" s="97">
        <f t="shared" si="5"/>
        <v>4.8611014026240712E-2</v>
      </c>
      <c r="Q14" s="99"/>
      <c r="R14" s="94" t="str">
        <f t="shared" si="6"/>
        <v/>
      </c>
      <c r="S14" s="95"/>
      <c r="T14" s="96"/>
      <c r="U14" s="97" t="str">
        <f t="shared" si="7"/>
        <v/>
      </c>
      <c r="V14" s="99"/>
      <c r="W14" s="94" t="str">
        <f t="shared" si="8"/>
        <v/>
      </c>
      <c r="X14" s="95"/>
      <c r="Y14" s="96"/>
      <c r="Z14" s="97" t="str">
        <f t="shared" si="9"/>
        <v/>
      </c>
      <c r="AA14" s="99"/>
      <c r="AB14" s="94" t="str">
        <f t="shared" si="10"/>
        <v/>
      </c>
      <c r="AC14" s="95"/>
      <c r="AD14" s="96"/>
      <c r="AE14" s="97" t="str">
        <f t="shared" si="11"/>
        <v/>
      </c>
    </row>
    <row r="15" spans="1:31" s="98" customFormat="1" ht="36" customHeight="1" x14ac:dyDescent="0.3">
      <c r="A15" s="118" t="s">
        <v>19</v>
      </c>
      <c r="B15" s="99"/>
      <c r="C15" s="94" t="str">
        <f t="shared" si="0"/>
        <v/>
      </c>
      <c r="D15" s="95"/>
      <c r="E15" s="96"/>
      <c r="F15" s="97" t="str">
        <f t="shared" si="1"/>
        <v/>
      </c>
      <c r="G15" s="99">
        <v>11</v>
      </c>
      <c r="H15" s="94">
        <f t="shared" si="2"/>
        <v>9.892086330935251E-3</v>
      </c>
      <c r="I15" s="95">
        <v>152807.70000000001</v>
      </c>
      <c r="J15" s="96">
        <v>184237.39</v>
      </c>
      <c r="K15" s="97">
        <f t="shared" si="3"/>
        <v>1.168432475324334E-2</v>
      </c>
      <c r="L15" s="99">
        <v>8</v>
      </c>
      <c r="M15" s="94">
        <f t="shared" si="4"/>
        <v>3.1372549019607843E-2</v>
      </c>
      <c r="N15" s="95">
        <v>229426.88999999998</v>
      </c>
      <c r="O15" s="96">
        <v>276606.53999999998</v>
      </c>
      <c r="P15" s="97">
        <f t="shared" si="5"/>
        <v>5.8760380678134286E-2</v>
      </c>
      <c r="Q15" s="99"/>
      <c r="R15" s="94" t="str">
        <f t="shared" si="6"/>
        <v/>
      </c>
      <c r="S15" s="95"/>
      <c r="T15" s="96"/>
      <c r="U15" s="97" t="str">
        <f t="shared" si="7"/>
        <v/>
      </c>
      <c r="V15" s="99"/>
      <c r="W15" s="94" t="str">
        <f t="shared" si="8"/>
        <v/>
      </c>
      <c r="X15" s="95"/>
      <c r="Y15" s="96"/>
      <c r="Z15" s="97" t="str">
        <f t="shared" si="9"/>
        <v/>
      </c>
      <c r="AA15" s="99"/>
      <c r="AB15" s="94" t="str">
        <f t="shared" si="10"/>
        <v/>
      </c>
      <c r="AC15" s="95"/>
      <c r="AD15" s="96"/>
      <c r="AE15" s="97" t="str">
        <f t="shared" si="11"/>
        <v/>
      </c>
    </row>
    <row r="16" spans="1:31" s="98" customFormat="1" ht="36" customHeight="1" x14ac:dyDescent="0.3">
      <c r="A16" s="118" t="s">
        <v>26</v>
      </c>
      <c r="B16" s="99"/>
      <c r="C16" s="94" t="str">
        <f t="shared" si="0"/>
        <v/>
      </c>
      <c r="D16" s="95"/>
      <c r="E16" s="96"/>
      <c r="F16" s="97" t="str">
        <f t="shared" si="1"/>
        <v/>
      </c>
      <c r="G16" s="99"/>
      <c r="H16" s="94" t="str">
        <f t="shared" si="2"/>
        <v/>
      </c>
      <c r="I16" s="95"/>
      <c r="J16" s="96"/>
      <c r="K16" s="97" t="str">
        <f t="shared" si="3"/>
        <v/>
      </c>
      <c r="L16" s="99"/>
      <c r="M16" s="94" t="str">
        <f t="shared" si="4"/>
        <v/>
      </c>
      <c r="N16" s="95"/>
      <c r="O16" s="96"/>
      <c r="P16" s="97" t="str">
        <f t="shared" si="5"/>
        <v/>
      </c>
      <c r="Q16" s="99">
        <v>1</v>
      </c>
      <c r="R16" s="94">
        <f t="shared" si="6"/>
        <v>0.5</v>
      </c>
      <c r="S16" s="95">
        <v>105000</v>
      </c>
      <c r="T16" s="96">
        <v>105000</v>
      </c>
      <c r="U16" s="97">
        <f t="shared" si="7"/>
        <v>0.99999999999990474</v>
      </c>
      <c r="V16" s="99"/>
      <c r="W16" s="94" t="str">
        <f t="shared" si="8"/>
        <v/>
      </c>
      <c r="X16" s="95"/>
      <c r="Y16" s="96"/>
      <c r="Z16" s="97" t="str">
        <f t="shared" si="9"/>
        <v/>
      </c>
      <c r="AA16" s="99"/>
      <c r="AB16" s="94" t="str">
        <f t="shared" si="10"/>
        <v/>
      </c>
      <c r="AC16" s="95"/>
      <c r="AD16" s="96"/>
      <c r="AE16" s="97" t="str">
        <f t="shared" si="11"/>
        <v/>
      </c>
    </row>
    <row r="17" spans="1:31" s="98" customFormat="1" ht="36" customHeight="1" x14ac:dyDescent="0.3">
      <c r="A17" s="118" t="s">
        <v>27</v>
      </c>
      <c r="B17" s="93"/>
      <c r="C17" s="94" t="str">
        <f t="shared" si="0"/>
        <v/>
      </c>
      <c r="D17" s="95"/>
      <c r="E17" s="96"/>
      <c r="F17" s="97" t="str">
        <f t="shared" si="1"/>
        <v/>
      </c>
      <c r="G17" s="93"/>
      <c r="H17" s="94" t="str">
        <f t="shared" si="2"/>
        <v/>
      </c>
      <c r="I17" s="95"/>
      <c r="J17" s="96"/>
      <c r="K17" s="97" t="str">
        <f t="shared" si="3"/>
        <v/>
      </c>
      <c r="L17" s="93"/>
      <c r="M17" s="94" t="str">
        <f t="shared" si="4"/>
        <v/>
      </c>
      <c r="N17" s="95"/>
      <c r="O17" s="96"/>
      <c r="P17" s="97" t="str">
        <f t="shared" si="5"/>
        <v/>
      </c>
      <c r="Q17" s="93"/>
      <c r="R17" s="94" t="str">
        <f t="shared" si="6"/>
        <v/>
      </c>
      <c r="S17" s="95"/>
      <c r="T17" s="96"/>
      <c r="U17" s="97" t="str">
        <f t="shared" si="7"/>
        <v/>
      </c>
      <c r="V17" s="93"/>
      <c r="W17" s="94" t="str">
        <f t="shared" si="8"/>
        <v/>
      </c>
      <c r="X17" s="95"/>
      <c r="Y17" s="96"/>
      <c r="Z17" s="97" t="str">
        <f t="shared" si="9"/>
        <v/>
      </c>
      <c r="AA17" s="93"/>
      <c r="AB17" s="94" t="str">
        <f t="shared" si="10"/>
        <v/>
      </c>
      <c r="AC17" s="95"/>
      <c r="AD17" s="96"/>
      <c r="AE17" s="97" t="str">
        <f t="shared" si="11"/>
        <v/>
      </c>
    </row>
    <row r="18" spans="1:31" s="98" customFormat="1" ht="36" customHeight="1" x14ac:dyDescent="0.3">
      <c r="A18" s="70" t="s">
        <v>33</v>
      </c>
      <c r="B18" s="93"/>
      <c r="C18" s="94" t="str">
        <f t="shared" si="0"/>
        <v/>
      </c>
      <c r="D18" s="95"/>
      <c r="E18" s="96"/>
      <c r="F18" s="97" t="str">
        <f t="shared" si="1"/>
        <v/>
      </c>
      <c r="G18" s="93">
        <v>4</v>
      </c>
      <c r="H18" s="94">
        <f t="shared" si="2"/>
        <v>3.5971223021582736E-3</v>
      </c>
      <c r="I18" s="95">
        <v>364490.72</v>
      </c>
      <c r="J18" s="96">
        <v>441033.77</v>
      </c>
      <c r="K18" s="97">
        <f t="shared" si="3"/>
        <v>2.7970336508931385E-2</v>
      </c>
      <c r="L18" s="93">
        <v>1</v>
      </c>
      <c r="M18" s="94">
        <f t="shared" si="4"/>
        <v>3.9215686274509803E-3</v>
      </c>
      <c r="N18" s="95">
        <v>8466.2199999999993</v>
      </c>
      <c r="O18" s="96">
        <v>10244.129999999999</v>
      </c>
      <c r="P18" s="97">
        <f t="shared" si="5"/>
        <v>2.1761921410690284E-3</v>
      </c>
      <c r="Q18" s="93"/>
      <c r="R18" s="94" t="str">
        <f t="shared" si="6"/>
        <v/>
      </c>
      <c r="S18" s="95"/>
      <c r="T18" s="96"/>
      <c r="U18" s="97" t="str">
        <f t="shared" si="7"/>
        <v/>
      </c>
      <c r="V18" s="93">
        <v>2</v>
      </c>
      <c r="W18" s="94">
        <f t="shared" si="8"/>
        <v>0.13333333333333333</v>
      </c>
      <c r="X18" s="95">
        <v>36980</v>
      </c>
      <c r="Y18" s="96">
        <v>39615.199999999997</v>
      </c>
      <c r="Z18" s="97">
        <f t="shared" si="9"/>
        <v>0.63118817008136963</v>
      </c>
      <c r="AA18" s="93"/>
      <c r="AB18" s="94" t="str">
        <f t="shared" si="10"/>
        <v/>
      </c>
      <c r="AC18" s="95"/>
      <c r="AD18" s="96"/>
      <c r="AE18" s="97" t="str">
        <f t="shared" si="11"/>
        <v/>
      </c>
    </row>
    <row r="19" spans="1:31" s="98" customFormat="1" ht="36" customHeight="1" x14ac:dyDescent="0.3">
      <c r="A19" s="70" t="s">
        <v>28</v>
      </c>
      <c r="B19" s="99"/>
      <c r="C19" s="94" t="str">
        <f t="shared" si="0"/>
        <v/>
      </c>
      <c r="D19" s="95"/>
      <c r="E19" s="96"/>
      <c r="F19" s="97" t="str">
        <f t="shared" si="1"/>
        <v/>
      </c>
      <c r="G19" s="99">
        <v>89</v>
      </c>
      <c r="H19" s="94">
        <f t="shared" si="2"/>
        <v>8.0035971223021585E-2</v>
      </c>
      <c r="I19" s="95">
        <v>3266079.1</v>
      </c>
      <c r="J19" s="96">
        <v>3753108.6999999997</v>
      </c>
      <c r="K19" s="97">
        <f t="shared" si="3"/>
        <v>0.23802193943923614</v>
      </c>
      <c r="L19" s="99">
        <v>35</v>
      </c>
      <c r="M19" s="94">
        <f t="shared" si="4"/>
        <v>0.13725490196078433</v>
      </c>
      <c r="N19" s="95">
        <v>1731261.61</v>
      </c>
      <c r="O19" s="96">
        <v>2094826.53</v>
      </c>
      <c r="P19" s="97">
        <f t="shared" si="5"/>
        <v>0.44501046272244721</v>
      </c>
      <c r="Q19" s="99"/>
      <c r="R19" s="94" t="str">
        <f t="shared" si="6"/>
        <v/>
      </c>
      <c r="S19" s="95"/>
      <c r="T19" s="96"/>
      <c r="U19" s="97" t="str">
        <f t="shared" si="7"/>
        <v/>
      </c>
      <c r="V19" s="99"/>
      <c r="W19" s="94" t="str">
        <f t="shared" si="8"/>
        <v/>
      </c>
      <c r="X19" s="95"/>
      <c r="Y19" s="96"/>
      <c r="Z19" s="97" t="str">
        <f t="shared" si="9"/>
        <v/>
      </c>
      <c r="AA19" s="99"/>
      <c r="AB19" s="94" t="str">
        <f t="shared" si="10"/>
        <v/>
      </c>
      <c r="AC19" s="95"/>
      <c r="AD19" s="96"/>
      <c r="AE19" s="97"/>
    </row>
    <row r="20" spans="1:31" s="98" customFormat="1" ht="36" customHeight="1" x14ac:dyDescent="0.3">
      <c r="A20" s="74" t="s">
        <v>29</v>
      </c>
      <c r="B20" s="99">
        <v>52</v>
      </c>
      <c r="C20" s="94">
        <f t="shared" si="0"/>
        <v>0.77611940298507465</v>
      </c>
      <c r="D20" s="95">
        <v>1347899.7900000005</v>
      </c>
      <c r="E20" s="96">
        <v>1630958.77</v>
      </c>
      <c r="F20" s="97">
        <f t="shared" si="1"/>
        <v>0.45767243606212671</v>
      </c>
      <c r="G20" s="99">
        <v>443</v>
      </c>
      <c r="H20" s="94">
        <f t="shared" si="2"/>
        <v>0.3983812949640288</v>
      </c>
      <c r="I20" s="95">
        <v>2702421.0100000002</v>
      </c>
      <c r="J20" s="96">
        <v>3197855.4600000018</v>
      </c>
      <c r="K20" s="97">
        <f t="shared" si="3"/>
        <v>0.20280781066520964</v>
      </c>
      <c r="L20" s="99">
        <v>68</v>
      </c>
      <c r="M20" s="94">
        <f t="shared" si="4"/>
        <v>0.26666666666666666</v>
      </c>
      <c r="N20" s="95">
        <v>450974.80000000005</v>
      </c>
      <c r="O20" s="96">
        <v>543983.37000000011</v>
      </c>
      <c r="P20" s="97">
        <f t="shared" si="5"/>
        <v>0.11556006558548609</v>
      </c>
      <c r="Q20" s="99"/>
      <c r="R20" s="94" t="str">
        <f t="shared" si="6"/>
        <v/>
      </c>
      <c r="S20" s="95"/>
      <c r="T20" s="96"/>
      <c r="U20" s="97" t="str">
        <f t="shared" si="7"/>
        <v/>
      </c>
      <c r="V20" s="99">
        <v>4</v>
      </c>
      <c r="W20" s="94">
        <f t="shared" si="8"/>
        <v>0.26666666666666666</v>
      </c>
      <c r="X20" s="95">
        <v>18442.370000000003</v>
      </c>
      <c r="Y20" s="96">
        <v>20052.16</v>
      </c>
      <c r="Z20" s="97">
        <f t="shared" si="9"/>
        <v>0.3194906545108655</v>
      </c>
      <c r="AA20" s="99"/>
      <c r="AB20" s="94" t="str">
        <f t="shared" si="10"/>
        <v/>
      </c>
      <c r="AC20" s="95"/>
      <c r="AD20" s="96"/>
      <c r="AE20" s="97" t="str">
        <f t="shared" si="11"/>
        <v/>
      </c>
    </row>
    <row r="21" spans="1:31" s="98" customFormat="1" ht="39.9" customHeight="1" x14ac:dyDescent="0.3">
      <c r="A21" s="120" t="s">
        <v>43</v>
      </c>
      <c r="B21" s="99">
        <v>1</v>
      </c>
      <c r="C21" s="94">
        <f t="shared" si="0"/>
        <v>1.4925373134328358E-2</v>
      </c>
      <c r="D21" s="95">
        <v>1329.06</v>
      </c>
      <c r="E21" s="96">
        <v>1608.16</v>
      </c>
      <c r="F21" s="97">
        <f t="shared" si="1"/>
        <v>4.5127474606710609E-4</v>
      </c>
      <c r="G21" s="99">
        <v>486</v>
      </c>
      <c r="H21" s="94">
        <f t="shared" si="2"/>
        <v>0.43705035971223022</v>
      </c>
      <c r="I21" s="95">
        <v>708815.07999999973</v>
      </c>
      <c r="J21" s="96">
        <v>830040.03</v>
      </c>
      <c r="K21" s="97">
        <f t="shared" si="3"/>
        <v>5.2641091304603503E-2</v>
      </c>
      <c r="L21" s="99">
        <v>127</v>
      </c>
      <c r="M21" s="94">
        <f t="shared" si="4"/>
        <v>0.49803921568627452</v>
      </c>
      <c r="N21" s="95">
        <v>175551.03</v>
      </c>
      <c r="O21" s="96">
        <v>209775.52</v>
      </c>
      <c r="P21" s="97">
        <f t="shared" si="5"/>
        <v>4.4563260912607393E-2</v>
      </c>
      <c r="Q21" s="99"/>
      <c r="R21" s="94" t="str">
        <f t="shared" si="6"/>
        <v/>
      </c>
      <c r="S21" s="95"/>
      <c r="T21" s="96"/>
      <c r="U21" s="97" t="str">
        <f t="shared" si="7"/>
        <v/>
      </c>
      <c r="V21" s="99">
        <v>9</v>
      </c>
      <c r="W21" s="94">
        <f t="shared" si="8"/>
        <v>0.6</v>
      </c>
      <c r="X21" s="95">
        <v>2810.46</v>
      </c>
      <c r="Y21" s="96">
        <v>3095.54</v>
      </c>
      <c r="Z21" s="97">
        <f t="shared" si="9"/>
        <v>4.9321175407764775E-2</v>
      </c>
      <c r="AA21" s="99"/>
      <c r="AB21" s="94" t="str">
        <f t="shared" si="10"/>
        <v/>
      </c>
      <c r="AC21" s="95"/>
      <c r="AD21" s="96"/>
      <c r="AE21" s="97" t="str">
        <f t="shared" si="11"/>
        <v/>
      </c>
    </row>
    <row r="22" spans="1:31" s="98" customFormat="1" ht="39.9" customHeight="1" x14ac:dyDescent="0.3">
      <c r="A22" s="74" t="s">
        <v>57</v>
      </c>
      <c r="B22" s="99"/>
      <c r="C22" s="94" t="str">
        <f t="shared" ref="C22" si="12">IF(B22,B22/$B$24,"")</f>
        <v/>
      </c>
      <c r="D22" s="95"/>
      <c r="E22" s="96"/>
      <c r="F22" s="97"/>
      <c r="G22" s="99"/>
      <c r="H22" s="94" t="str">
        <f t="shared" ref="H22" si="13">IF(G22,G22/$G$24,"")</f>
        <v/>
      </c>
      <c r="I22" s="95"/>
      <c r="J22" s="96"/>
      <c r="K22" s="97" t="str">
        <f t="shared" ref="K22" si="14">IF(J22,J22/$J$24,"")</f>
        <v/>
      </c>
      <c r="L22" s="99"/>
      <c r="M22" s="94" t="str">
        <f t="shared" ref="M22" si="15">IF(L22,L22/$L$24,"")</f>
        <v/>
      </c>
      <c r="N22" s="95"/>
      <c r="O22" s="96"/>
      <c r="P22" s="97" t="str">
        <f t="shared" ref="P22" si="16">IF(O22,O22/$O$24,"")</f>
        <v/>
      </c>
      <c r="Q22" s="99"/>
      <c r="R22" s="94" t="str">
        <f t="shared" ref="R22" si="17">IF(Q22,Q22/$Q$24,"")</f>
        <v/>
      </c>
      <c r="S22" s="95"/>
      <c r="T22" s="96"/>
      <c r="U22" s="97" t="str">
        <f t="shared" si="7"/>
        <v/>
      </c>
      <c r="V22" s="99"/>
      <c r="W22" s="94" t="str">
        <f t="shared" ref="W22" si="18">IF(V22,V22/$V$24,"")</f>
        <v/>
      </c>
      <c r="X22" s="95"/>
      <c r="Y22" s="96"/>
      <c r="Z22" s="97" t="str">
        <f t="shared" ref="Z22" si="19">IF(Y22,Y22/$Y$24,"")</f>
        <v/>
      </c>
      <c r="AA22" s="99"/>
      <c r="AB22" s="94" t="str">
        <f t="shared" ref="AB22" si="20">IF(AA22,AA22/$AA$24,"")</f>
        <v/>
      </c>
      <c r="AC22" s="95"/>
      <c r="AD22" s="96"/>
      <c r="AE22" s="97"/>
    </row>
    <row r="23" spans="1:31" s="98" customFormat="1" ht="36" customHeight="1" x14ac:dyDescent="0.3">
      <c r="A23" s="74" t="s">
        <v>44</v>
      </c>
      <c r="B23" s="99"/>
      <c r="C23" s="94" t="str">
        <f t="shared" ref="C23" si="21">IF(B23,B23/$B$24,"")</f>
        <v/>
      </c>
      <c r="D23" s="95"/>
      <c r="E23" s="96"/>
      <c r="F23" s="97" t="str">
        <f t="shared" si="1"/>
        <v/>
      </c>
      <c r="G23" s="99">
        <v>13</v>
      </c>
      <c r="H23" s="94">
        <f t="shared" ref="H23" si="22">IF(G23,G23/$G$24,"")</f>
        <v>1.1690647482014389E-2</v>
      </c>
      <c r="I23" s="95">
        <v>23458.75</v>
      </c>
      <c r="J23" s="96">
        <v>23458.75</v>
      </c>
      <c r="K23" s="97">
        <f t="shared" ref="K23" si="23">IF(J23,J23/$J$24,"")</f>
        <v>1.4877525854287623E-3</v>
      </c>
      <c r="L23" s="99"/>
      <c r="M23" s="94" t="str">
        <f t="shared" ref="M23" si="24">IF(L23,L23/$L$24,"")</f>
        <v/>
      </c>
      <c r="N23" s="95"/>
      <c r="O23" s="96"/>
      <c r="P23" s="97" t="str">
        <f t="shared" ref="P23" si="25">IF(O23,O23/$O$24,"")</f>
        <v/>
      </c>
      <c r="Q23" s="99"/>
      <c r="R23" s="94" t="str">
        <f t="shared" ref="R23" si="26">IF(Q23,Q23/$Q$24,"")</f>
        <v/>
      </c>
      <c r="S23" s="95"/>
      <c r="T23" s="96"/>
      <c r="U23" s="97" t="str">
        <f t="shared" si="7"/>
        <v/>
      </c>
      <c r="V23" s="99"/>
      <c r="W23" s="94" t="str">
        <f t="shared" ref="W23" si="27">IF(V23,V23/$V$24,"")</f>
        <v/>
      </c>
      <c r="X23" s="95"/>
      <c r="Y23" s="96"/>
      <c r="Z23" s="97" t="str">
        <f t="shared" ref="Z23" si="28">IF(Y23,Y23/$Y$24,"")</f>
        <v/>
      </c>
      <c r="AA23" s="99"/>
      <c r="AB23" s="94" t="str">
        <f t="shared" ref="AB23" si="29">IF(AA23,AA23/$AA$24,"")</f>
        <v/>
      </c>
      <c r="AC23" s="95"/>
      <c r="AD23" s="96"/>
      <c r="AE23" s="97" t="str">
        <f t="shared" ref="AE23" si="30">IF(AD23,AD23/$AD$24,"")</f>
        <v/>
      </c>
    </row>
    <row r="24" spans="1:31" s="126" customFormat="1" ht="33" customHeight="1" thickBot="1" x14ac:dyDescent="0.35">
      <c r="A24" s="121" t="s">
        <v>0</v>
      </c>
      <c r="B24" s="122">
        <f t="shared" ref="B24:AE24" si="31">SUM(B13:B23)</f>
        <v>67</v>
      </c>
      <c r="C24" s="123">
        <f t="shared" si="31"/>
        <v>1</v>
      </c>
      <c r="D24" s="124">
        <f t="shared" si="31"/>
        <v>2945119.0400000005</v>
      </c>
      <c r="E24" s="124">
        <f t="shared" si="31"/>
        <v>3563594.05</v>
      </c>
      <c r="F24" s="125">
        <f t="shared" si="31"/>
        <v>1</v>
      </c>
      <c r="G24" s="122">
        <f t="shared" si="31"/>
        <v>1112</v>
      </c>
      <c r="H24" s="123">
        <f t="shared" si="31"/>
        <v>1</v>
      </c>
      <c r="I24" s="124">
        <f t="shared" si="31"/>
        <v>13376894.93</v>
      </c>
      <c r="J24" s="124">
        <f t="shared" si="31"/>
        <v>15767910.76</v>
      </c>
      <c r="K24" s="125">
        <f t="shared" si="31"/>
        <v>1</v>
      </c>
      <c r="L24" s="122">
        <f t="shared" si="31"/>
        <v>255</v>
      </c>
      <c r="M24" s="123">
        <f t="shared" si="31"/>
        <v>1</v>
      </c>
      <c r="N24" s="124">
        <f t="shared" si="31"/>
        <v>3894795.0799999996</v>
      </c>
      <c r="O24" s="124">
        <f t="shared" si="31"/>
        <v>4707364.67</v>
      </c>
      <c r="P24" s="125">
        <f t="shared" si="31"/>
        <v>1</v>
      </c>
      <c r="Q24" s="122">
        <f t="shared" si="31"/>
        <v>2</v>
      </c>
      <c r="R24" s="123">
        <f t="shared" si="31"/>
        <v>1</v>
      </c>
      <c r="S24" s="124">
        <f t="shared" si="31"/>
        <v>105000.00000001</v>
      </c>
      <c r="T24" s="124">
        <f t="shared" si="31"/>
        <v>105000.00000001</v>
      </c>
      <c r="U24" s="125">
        <f t="shared" si="31"/>
        <v>1</v>
      </c>
      <c r="V24" s="122">
        <f t="shared" si="31"/>
        <v>15</v>
      </c>
      <c r="W24" s="123">
        <f t="shared" si="31"/>
        <v>1</v>
      </c>
      <c r="X24" s="124">
        <f t="shared" si="31"/>
        <v>58232.83</v>
      </c>
      <c r="Y24" s="124">
        <f t="shared" si="31"/>
        <v>62762.9</v>
      </c>
      <c r="Z24" s="125">
        <f t="shared" si="31"/>
        <v>0.99999999999999989</v>
      </c>
      <c r="AA24" s="122">
        <f t="shared" si="31"/>
        <v>0</v>
      </c>
      <c r="AB24" s="123">
        <f t="shared" si="31"/>
        <v>0</v>
      </c>
      <c r="AC24" s="124">
        <f t="shared" si="31"/>
        <v>0</v>
      </c>
      <c r="AD24" s="124">
        <f t="shared" si="31"/>
        <v>0</v>
      </c>
      <c r="AE24" s="125">
        <f t="shared" si="31"/>
        <v>0</v>
      </c>
    </row>
    <row r="25" spans="1:31" s="18" customFormat="1" ht="18.75" customHeight="1" x14ac:dyDescent="0.3">
      <c r="B25" s="19"/>
      <c r="H25" s="19"/>
      <c r="N25" s="19"/>
    </row>
    <row r="26" spans="1:31" s="42" customFormat="1" ht="33.9" customHeight="1" x14ac:dyDescent="0.3">
      <c r="A26" s="221" t="s">
        <v>54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40"/>
      <c r="U26" s="40"/>
      <c r="V26" s="41"/>
      <c r="W26" s="41"/>
      <c r="X26" s="41"/>
      <c r="AC26" s="41"/>
      <c r="AD26" s="41"/>
      <c r="AE26" s="41"/>
    </row>
    <row r="27" spans="1:31" s="42" customFormat="1" ht="16.5" customHeight="1" x14ac:dyDescent="0.3">
      <c r="A27" s="221" t="s">
        <v>53</v>
      </c>
      <c r="B27" s="221"/>
      <c r="C27" s="221"/>
      <c r="D27" s="221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40"/>
      <c r="S27" s="40"/>
      <c r="T27" s="40"/>
      <c r="U27" s="40"/>
      <c r="V27" s="41"/>
      <c r="W27" s="41"/>
      <c r="X27" s="41"/>
      <c r="AC27" s="41"/>
      <c r="AD27" s="41"/>
      <c r="AE27" s="41"/>
    </row>
    <row r="28" spans="1:31" s="42" customFormat="1" ht="43.65" customHeight="1" x14ac:dyDescent="0.3">
      <c r="A28" s="222" t="s">
        <v>36</v>
      </c>
      <c r="B28" s="222"/>
      <c r="C28" s="222"/>
      <c r="D28" s="222"/>
      <c r="E28" s="222"/>
      <c r="F28" s="222"/>
      <c r="G28" s="222"/>
      <c r="H28" s="222"/>
      <c r="I28" s="43"/>
      <c r="J28" s="43"/>
      <c r="K28" s="43"/>
      <c r="L28" s="82"/>
      <c r="M28" s="44"/>
      <c r="N28" s="40"/>
      <c r="O28" s="40"/>
      <c r="P28" s="43"/>
      <c r="Q28" s="43"/>
      <c r="R28" s="82"/>
      <c r="S28" s="40"/>
      <c r="T28" s="40"/>
      <c r="U28" s="40"/>
      <c r="V28" s="41"/>
      <c r="W28" s="41"/>
      <c r="X28" s="41"/>
      <c r="AC28" s="41"/>
      <c r="AD28" s="41"/>
      <c r="AE28" s="41"/>
    </row>
    <row r="29" spans="1:31" s="47" customFormat="1" ht="13.65" customHeight="1" x14ac:dyDescent="0.3">
      <c r="A29" s="66"/>
      <c r="B29" s="66"/>
      <c r="C29" s="66"/>
      <c r="D29" s="66"/>
      <c r="E29" s="66"/>
      <c r="F29" s="66"/>
      <c r="G29" s="45"/>
      <c r="H29" s="45"/>
      <c r="I29" s="43"/>
      <c r="J29" s="43"/>
      <c r="K29" s="43"/>
      <c r="L29" s="66"/>
      <c r="M29" s="44"/>
      <c r="N29" s="40"/>
      <c r="O29" s="40"/>
      <c r="P29" s="43"/>
      <c r="Q29" s="43"/>
      <c r="R29" s="66"/>
      <c r="S29" s="40"/>
      <c r="T29" s="40"/>
      <c r="U29" s="40"/>
      <c r="V29" s="40"/>
      <c r="W29" s="40"/>
      <c r="X29" s="40"/>
      <c r="Y29" s="42"/>
      <c r="Z29" s="42"/>
      <c r="AA29" s="42"/>
      <c r="AB29" s="42"/>
      <c r="AC29" s="40"/>
      <c r="AD29" s="40"/>
      <c r="AE29" s="40"/>
    </row>
    <row r="30" spans="1:31" s="47" customFormat="1" ht="18" customHeight="1" thickBot="1" x14ac:dyDescent="0.35">
      <c r="A30" s="66"/>
      <c r="B30" s="66"/>
      <c r="C30" s="66"/>
      <c r="D30" s="66"/>
      <c r="E30" s="66"/>
      <c r="F30" s="66"/>
      <c r="G30" s="45"/>
      <c r="H30" s="45"/>
      <c r="I30" s="43"/>
      <c r="J30" s="43"/>
      <c r="K30" s="43"/>
      <c r="L30" s="66"/>
      <c r="M30" s="44"/>
      <c r="N30" s="40"/>
      <c r="O30" s="40"/>
      <c r="P30" s="43"/>
      <c r="Q30" s="43"/>
      <c r="R30" s="66"/>
      <c r="S30" s="40"/>
      <c r="T30" s="40"/>
      <c r="U30" s="40"/>
      <c r="V30" s="43"/>
      <c r="W30" s="43"/>
      <c r="X30" s="66"/>
      <c r="Y30" s="42"/>
      <c r="Z30" s="42"/>
      <c r="AA30" s="42"/>
      <c r="AB30" s="42"/>
      <c r="AC30" s="43"/>
      <c r="AD30" s="43"/>
      <c r="AE30" s="66"/>
    </row>
    <row r="31" spans="1:31" s="48" customFormat="1" ht="18" customHeight="1" x14ac:dyDescent="0.3">
      <c r="A31" s="223" t="s">
        <v>10</v>
      </c>
      <c r="B31" s="226" t="s">
        <v>17</v>
      </c>
      <c r="C31" s="227"/>
      <c r="D31" s="227"/>
      <c r="E31" s="227"/>
      <c r="F31" s="228"/>
      <c r="G31" s="18"/>
      <c r="J31" s="232" t="s">
        <v>15</v>
      </c>
      <c r="K31" s="233"/>
      <c r="L31" s="226" t="s">
        <v>16</v>
      </c>
      <c r="M31" s="227"/>
      <c r="N31" s="227"/>
      <c r="O31" s="227"/>
      <c r="P31" s="228"/>
      <c r="Q31" s="43"/>
      <c r="R31" s="66"/>
      <c r="S31" s="40"/>
      <c r="T31" s="40"/>
      <c r="U31" s="40"/>
      <c r="V31" s="43"/>
      <c r="W31" s="43"/>
      <c r="X31" s="66"/>
      <c r="AC31" s="43"/>
      <c r="AD31" s="43"/>
      <c r="AE31" s="66"/>
    </row>
    <row r="32" spans="1:31" s="48" customFormat="1" ht="18" customHeight="1" thickBot="1" x14ac:dyDescent="0.35">
      <c r="A32" s="224"/>
      <c r="B32" s="244"/>
      <c r="C32" s="245"/>
      <c r="D32" s="245"/>
      <c r="E32" s="245"/>
      <c r="F32" s="246"/>
      <c r="G32" s="18"/>
      <c r="J32" s="234"/>
      <c r="K32" s="235"/>
      <c r="L32" s="229"/>
      <c r="M32" s="230"/>
      <c r="N32" s="230"/>
      <c r="O32" s="230"/>
      <c r="P32" s="231"/>
      <c r="Q32" s="43"/>
      <c r="R32" s="66"/>
      <c r="S32" s="40"/>
      <c r="T32" s="40"/>
      <c r="U32" s="40"/>
      <c r="V32" s="43"/>
      <c r="W32" s="43"/>
      <c r="X32" s="66"/>
      <c r="AC32" s="43"/>
      <c r="AD32" s="43"/>
      <c r="AE32" s="66"/>
    </row>
    <row r="33" spans="1:33" s="18" customFormat="1" ht="47.4" customHeight="1" thickBot="1" x14ac:dyDescent="0.35">
      <c r="A33" s="225"/>
      <c r="B33" s="49" t="s">
        <v>14</v>
      </c>
      <c r="C33" s="28" t="s">
        <v>8</v>
      </c>
      <c r="D33" s="29" t="s">
        <v>30</v>
      </c>
      <c r="E33" s="30" t="s">
        <v>31</v>
      </c>
      <c r="F33" s="50" t="s">
        <v>9</v>
      </c>
      <c r="J33" s="236"/>
      <c r="K33" s="237"/>
      <c r="L33" s="49" t="s">
        <v>14</v>
      </c>
      <c r="M33" s="28" t="s">
        <v>8</v>
      </c>
      <c r="N33" s="29" t="s">
        <v>30</v>
      </c>
      <c r="O33" s="30" t="s">
        <v>31</v>
      </c>
      <c r="P33" s="50" t="s">
        <v>9</v>
      </c>
    </row>
    <row r="34" spans="1:33" s="18" customFormat="1" ht="30" customHeight="1" x14ac:dyDescent="0.3">
      <c r="A34" s="34" t="s">
        <v>25</v>
      </c>
      <c r="B34" s="2">
        <f t="shared" ref="B34:B42" si="32">B13+G13+L13+Q13+AA13+V13</f>
        <v>57</v>
      </c>
      <c r="C34" s="1">
        <f t="shared" ref="C34:C42" si="33">IF(B34,B34/$B$45,"")</f>
        <v>3.9283252929014474E-2</v>
      </c>
      <c r="D34" s="3">
        <f t="shared" ref="D34:D42" si="34">D13+I13+N13+S13+AC13+X13</f>
        <v>6659701.8500000099</v>
      </c>
      <c r="E34" s="4">
        <f t="shared" ref="E34:E42" si="35">E13+J13+O13+T13+AD13+Y13</f>
        <v>7962091.3700000094</v>
      </c>
      <c r="F34" s="14">
        <f t="shared" ref="F34:F43" si="36">IF(E34,E34/$E$45,"")</f>
        <v>0.32892189400862071</v>
      </c>
      <c r="J34" s="240" t="s">
        <v>3</v>
      </c>
      <c r="K34" s="241"/>
      <c r="L34" s="51">
        <f>B24</f>
        <v>67</v>
      </c>
      <c r="M34" s="1">
        <f>IF(L34,L34/$L$40,"")</f>
        <v>4.6175051688490697E-2</v>
      </c>
      <c r="N34" s="52">
        <f>D24</f>
        <v>2945119.0400000005</v>
      </c>
      <c r="O34" s="52">
        <f>E24</f>
        <v>3563594.05</v>
      </c>
      <c r="P34" s="53">
        <f>IF(O34,O34/$O$40,"")</f>
        <v>0.14721560579175444</v>
      </c>
    </row>
    <row r="35" spans="1:33" s="18" customFormat="1" ht="30" customHeight="1" x14ac:dyDescent="0.3">
      <c r="A35" s="36" t="s">
        <v>18</v>
      </c>
      <c r="B35" s="5">
        <f t="shared" si="32"/>
        <v>40</v>
      </c>
      <c r="C35" s="1">
        <f t="shared" si="33"/>
        <v>2.7567195037904894E-2</v>
      </c>
      <c r="D35" s="6">
        <f t="shared" si="34"/>
        <v>2394125.4400000004</v>
      </c>
      <c r="E35" s="7">
        <f t="shared" si="35"/>
        <v>2879040.9899999998</v>
      </c>
      <c r="F35" s="14">
        <f t="shared" si="36"/>
        <v>0.11893603971028698</v>
      </c>
      <c r="J35" s="242" t="s">
        <v>1</v>
      </c>
      <c r="K35" s="243"/>
      <c r="L35" s="54">
        <f>G24</f>
        <v>1112</v>
      </c>
      <c r="M35" s="1">
        <f>IF(L35,L35/$L$40,"")</f>
        <v>0.76636802205375598</v>
      </c>
      <c r="N35" s="55">
        <f>I24</f>
        <v>13376894.93</v>
      </c>
      <c r="O35" s="55">
        <f>J24</f>
        <v>15767910.76</v>
      </c>
      <c r="P35" s="53">
        <f>IF(O35,O35/$O$40,"")</f>
        <v>0.65138803747966845</v>
      </c>
    </row>
    <row r="36" spans="1:33" ht="30" customHeight="1" x14ac:dyDescent="0.3">
      <c r="A36" s="36" t="s">
        <v>19</v>
      </c>
      <c r="B36" s="5">
        <f t="shared" si="32"/>
        <v>19</v>
      </c>
      <c r="C36" s="1">
        <f t="shared" si="33"/>
        <v>1.3094417643004824E-2</v>
      </c>
      <c r="D36" s="6">
        <f t="shared" si="34"/>
        <v>382234.58999999997</v>
      </c>
      <c r="E36" s="7">
        <f t="shared" si="35"/>
        <v>460843.93</v>
      </c>
      <c r="F36" s="14">
        <f t="shared" si="36"/>
        <v>1.9037919970262291E-2</v>
      </c>
      <c r="G36" s="18"/>
      <c r="J36" s="242" t="s">
        <v>2</v>
      </c>
      <c r="K36" s="243"/>
      <c r="L36" s="54">
        <f>L24</f>
        <v>255</v>
      </c>
      <c r="M36" s="1">
        <f>IF(L36,L36/$L$40,"")</f>
        <v>0.17574086836664368</v>
      </c>
      <c r="N36" s="55">
        <f>N24</f>
        <v>3894795.0799999996</v>
      </c>
      <c r="O36" s="55">
        <f>O24</f>
        <v>4707364.67</v>
      </c>
      <c r="P36" s="53">
        <f>IF(O36,O36/$O$40,"")</f>
        <v>0.19446590488519655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30" customHeight="1" x14ac:dyDescent="0.3">
      <c r="A37" s="36" t="s">
        <v>26</v>
      </c>
      <c r="B37" s="5">
        <f t="shared" si="32"/>
        <v>1</v>
      </c>
      <c r="C37" s="1">
        <f t="shared" si="33"/>
        <v>6.8917987594762232E-4</v>
      </c>
      <c r="D37" s="6">
        <f t="shared" si="34"/>
        <v>105000</v>
      </c>
      <c r="E37" s="7">
        <f t="shared" si="35"/>
        <v>105000</v>
      </c>
      <c r="F37" s="14">
        <f t="shared" si="36"/>
        <v>4.3376541747605106E-3</v>
      </c>
      <c r="G37" s="18"/>
      <c r="J37" s="242" t="s">
        <v>34</v>
      </c>
      <c r="K37" s="243"/>
      <c r="L37" s="54">
        <f>Q24</f>
        <v>2</v>
      </c>
      <c r="M37" s="1">
        <f>IF(L37,L37/$L$40,"")</f>
        <v>1.3783597518952446E-3</v>
      </c>
      <c r="N37" s="55">
        <f>S24</f>
        <v>105000.00000001</v>
      </c>
      <c r="O37" s="55">
        <f>T24</f>
        <v>105000.00000001</v>
      </c>
      <c r="P37" s="53">
        <f>IF(O37,O37/$O$40,"")</f>
        <v>4.3376541747609243E-3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30" customHeight="1" x14ac:dyDescent="0.3">
      <c r="A38" s="36" t="s">
        <v>27</v>
      </c>
      <c r="B38" s="8">
        <f t="shared" si="32"/>
        <v>0</v>
      </c>
      <c r="C38" s="1" t="str">
        <f t="shared" si="33"/>
        <v/>
      </c>
      <c r="D38" s="6">
        <f t="shared" si="34"/>
        <v>0</v>
      </c>
      <c r="E38" s="15">
        <f t="shared" si="35"/>
        <v>0</v>
      </c>
      <c r="F38" s="14" t="str">
        <f t="shared" si="36"/>
        <v/>
      </c>
      <c r="G38" s="18"/>
      <c r="J38" s="242" t="s">
        <v>5</v>
      </c>
      <c r="K38" s="243"/>
      <c r="L38" s="54">
        <f>V24</f>
        <v>15</v>
      </c>
      <c r="M38" s="1">
        <f>IF(L38,L38/$L$40,"")</f>
        <v>1.0337698139214336E-2</v>
      </c>
      <c r="N38" s="55">
        <f>X24</f>
        <v>58232.83</v>
      </c>
      <c r="O38" s="55">
        <f>Y24</f>
        <v>62762.9</v>
      </c>
      <c r="P38" s="53">
        <f>IF(O38,O38/$O$40,"")</f>
        <v>2.5927976686197763E-3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30" customHeight="1" x14ac:dyDescent="0.3">
      <c r="A39" s="37" t="s">
        <v>33</v>
      </c>
      <c r="B39" s="8">
        <f t="shared" si="32"/>
        <v>7</v>
      </c>
      <c r="C39" s="1">
        <f t="shared" si="33"/>
        <v>4.8242591316333561E-3</v>
      </c>
      <c r="D39" s="6">
        <f t="shared" si="34"/>
        <v>409936.93999999994</v>
      </c>
      <c r="E39" s="15">
        <f t="shared" si="35"/>
        <v>490893.10000000003</v>
      </c>
      <c r="F39" s="14">
        <f t="shared" si="36"/>
        <v>2.0279280995963132E-2</v>
      </c>
      <c r="G39" s="18"/>
      <c r="J39" s="242" t="s">
        <v>4</v>
      </c>
      <c r="K39" s="243"/>
      <c r="L39" s="54">
        <f>AA24</f>
        <v>0</v>
      </c>
      <c r="M39" s="1" t="str">
        <f t="shared" ref="M39" si="37">IF(L39,L39/$L$40,"")</f>
        <v/>
      </c>
      <c r="N39" s="55">
        <f>AC24</f>
        <v>0</v>
      </c>
      <c r="O39" s="55">
        <f>AD24</f>
        <v>0</v>
      </c>
      <c r="P39" s="53" t="str">
        <f t="shared" ref="P39" si="38">IF(O39,O39/$O$40,"")</f>
        <v/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30" customHeight="1" thickBot="1" x14ac:dyDescent="0.35">
      <c r="A40" s="37" t="s">
        <v>28</v>
      </c>
      <c r="B40" s="5">
        <f t="shared" si="32"/>
        <v>124</v>
      </c>
      <c r="C40" s="1">
        <f t="shared" si="33"/>
        <v>8.5458304617505171E-2</v>
      </c>
      <c r="D40" s="6">
        <f t="shared" si="34"/>
        <v>4997340.71</v>
      </c>
      <c r="E40" s="16">
        <f t="shared" si="35"/>
        <v>5847935.2299999995</v>
      </c>
      <c r="F40" s="14">
        <f t="shared" si="36"/>
        <v>0.24158400632512919</v>
      </c>
      <c r="G40" s="18"/>
      <c r="J40" s="238" t="s">
        <v>0</v>
      </c>
      <c r="K40" s="239"/>
      <c r="L40" s="77">
        <f>SUM(L34:L39)</f>
        <v>1451</v>
      </c>
      <c r="M40" s="10">
        <f>SUM(M34:M39)</f>
        <v>1</v>
      </c>
      <c r="N40" s="78">
        <f>SUM(N34:N39)</f>
        <v>20380041.88000001</v>
      </c>
      <c r="O40" s="79">
        <f>SUM(O34:O39)</f>
        <v>24206632.380000006</v>
      </c>
      <c r="P40" s="80">
        <f>SUM(P34:P39)</f>
        <v>1.0000000000000002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ht="30" customHeight="1" x14ac:dyDescent="0.3">
      <c r="A41" s="38" t="s">
        <v>29</v>
      </c>
      <c r="B41" s="5">
        <f t="shared" si="32"/>
        <v>567</v>
      </c>
      <c r="C41" s="1">
        <f t="shared" si="33"/>
        <v>0.39076498966230189</v>
      </c>
      <c r="D41" s="6">
        <f t="shared" si="34"/>
        <v>4519737.9700000007</v>
      </c>
      <c r="E41" s="16">
        <f t="shared" si="35"/>
        <v>5392849.7600000026</v>
      </c>
      <c r="F41" s="14">
        <f t="shared" si="36"/>
        <v>0.22278397405066885</v>
      </c>
      <c r="G41" s="18"/>
      <c r="H41" s="19"/>
      <c r="I41" s="57"/>
      <c r="J41" s="18"/>
      <c r="K41" s="18"/>
      <c r="L41" s="18"/>
      <c r="M41" s="18"/>
      <c r="N41" s="19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s="47" customFormat="1" ht="30" customHeight="1" x14ac:dyDescent="0.3">
      <c r="A42" s="120" t="s">
        <v>43</v>
      </c>
      <c r="B42" s="5">
        <f t="shared" si="32"/>
        <v>623</v>
      </c>
      <c r="C42" s="1">
        <f t="shared" si="33"/>
        <v>0.42935906271536872</v>
      </c>
      <c r="D42" s="6">
        <f t="shared" si="34"/>
        <v>888505.62999999977</v>
      </c>
      <c r="E42" s="7">
        <f t="shared" si="35"/>
        <v>1044519.2500000001</v>
      </c>
      <c r="F42" s="14">
        <f t="shared" si="36"/>
        <v>4.3150126527430645E-2</v>
      </c>
      <c r="G42" s="45"/>
      <c r="H42" s="45"/>
      <c r="I42" s="43"/>
      <c r="J42" s="43"/>
      <c r="K42" s="43"/>
      <c r="L42" s="66"/>
      <c r="M42" s="44"/>
      <c r="N42" s="40"/>
      <c r="O42" s="40"/>
      <c r="P42" s="43"/>
      <c r="Q42" s="43"/>
      <c r="R42" s="66"/>
      <c r="S42" s="40"/>
      <c r="T42" s="40"/>
      <c r="U42" s="40"/>
      <c r="V42" s="43"/>
      <c r="W42" s="43"/>
      <c r="X42" s="66"/>
      <c r="Y42" s="42"/>
      <c r="Z42" s="42"/>
      <c r="AA42" s="42"/>
      <c r="AB42" s="42"/>
      <c r="AC42" s="43"/>
      <c r="AD42" s="43"/>
      <c r="AE42" s="66"/>
    </row>
    <row r="43" spans="1:33" s="47" customFormat="1" ht="30" customHeight="1" x14ac:dyDescent="0.3">
      <c r="A43" s="74" t="s">
        <v>57</v>
      </c>
      <c r="B43" s="5">
        <f t="shared" ref="B43" si="39">B22+G22+L22+Q22+AA22+V22</f>
        <v>0</v>
      </c>
      <c r="C43" s="1" t="str">
        <f t="shared" ref="C43" si="40">IF(B43,B43/$B$45,"")</f>
        <v/>
      </c>
      <c r="D43" s="6">
        <f t="shared" ref="D43" si="41">D22+I22+N22+S22+AC22+X22</f>
        <v>0</v>
      </c>
      <c r="E43" s="7">
        <f t="shared" ref="E43" si="42">E22+J22+O22+T22+AD22+Y22</f>
        <v>0</v>
      </c>
      <c r="F43" s="14" t="str">
        <f t="shared" si="36"/>
        <v/>
      </c>
      <c r="G43" s="45"/>
      <c r="H43" s="45"/>
      <c r="I43" s="43"/>
      <c r="J43" s="43"/>
      <c r="K43" s="43"/>
      <c r="L43" s="85"/>
      <c r="M43" s="44"/>
      <c r="N43" s="40"/>
      <c r="O43" s="40"/>
      <c r="P43" s="43"/>
      <c r="Q43" s="43"/>
      <c r="R43" s="85"/>
      <c r="S43" s="40"/>
      <c r="T43" s="40"/>
      <c r="U43" s="40"/>
      <c r="V43" s="43"/>
      <c r="W43" s="43"/>
      <c r="X43" s="85"/>
      <c r="Y43" s="42"/>
      <c r="Z43" s="42"/>
      <c r="AA43" s="42"/>
      <c r="AB43" s="42"/>
      <c r="AC43" s="43"/>
      <c r="AD43" s="43"/>
      <c r="AE43" s="85"/>
    </row>
    <row r="44" spans="1:33" s="47" customFormat="1" ht="30" customHeight="1" x14ac:dyDescent="0.3">
      <c r="A44" s="74" t="s">
        <v>44</v>
      </c>
      <c r="B44" s="5">
        <f t="shared" ref="B44" si="43">B23+G23+L23+Q23+AA23+V23</f>
        <v>13</v>
      </c>
      <c r="C44" s="1">
        <f t="shared" ref="C44" si="44">IF(B44,B44/$B$45,"")</f>
        <v>8.9593383873190907E-3</v>
      </c>
      <c r="D44" s="6">
        <f t="shared" ref="D44" si="45">D23+I23+N23+S23+AC23+X23</f>
        <v>23458.75</v>
      </c>
      <c r="E44" s="7">
        <f t="shared" ref="E44" si="46">E23+J23+O23+T23+AD23+Y23</f>
        <v>23458.75</v>
      </c>
      <c r="F44" s="14">
        <f t="shared" ref="F44" si="47">IF(E44,E44/$E$45,"")</f>
        <v>9.6910423687774413E-4</v>
      </c>
      <c r="G44" s="45"/>
      <c r="H44" s="45"/>
      <c r="I44" s="43"/>
      <c r="J44" s="43"/>
      <c r="K44" s="43"/>
      <c r="L44" s="66"/>
      <c r="M44" s="44"/>
      <c r="N44" s="40"/>
      <c r="O44" s="40"/>
      <c r="P44" s="43"/>
      <c r="Q44" s="43"/>
      <c r="R44" s="66"/>
      <c r="S44" s="40"/>
      <c r="T44" s="40"/>
      <c r="U44" s="40"/>
      <c r="V44" s="43"/>
      <c r="W44" s="43"/>
      <c r="X44" s="66"/>
      <c r="Y44" s="42"/>
      <c r="Z44" s="42"/>
      <c r="AA44" s="42"/>
      <c r="AB44" s="42"/>
      <c r="AC44" s="43"/>
      <c r="AD44" s="43"/>
      <c r="AE44" s="66"/>
    </row>
    <row r="45" spans="1:33" s="47" customFormat="1" ht="30" customHeight="1" thickBot="1" x14ac:dyDescent="0.35">
      <c r="A45" s="58" t="s">
        <v>0</v>
      </c>
      <c r="B45" s="9">
        <f>SUM(B34:B44)</f>
        <v>1451</v>
      </c>
      <c r="C45" s="10">
        <f>SUM(C34:C44)</f>
        <v>1</v>
      </c>
      <c r="D45" s="11">
        <f>SUM(D34:D44)</f>
        <v>20380041.880000006</v>
      </c>
      <c r="E45" s="11">
        <f>SUM(E34:E44)</f>
        <v>24206632.38000001</v>
      </c>
      <c r="F45" s="12">
        <f>SUM(F34:F44)</f>
        <v>1</v>
      </c>
      <c r="G45" s="18"/>
      <c r="H45" s="19"/>
      <c r="I45" s="18"/>
      <c r="J45" s="18"/>
      <c r="K45" s="18"/>
      <c r="L45" s="18"/>
      <c r="M45" s="18"/>
      <c r="N45" s="19"/>
      <c r="O45" s="18"/>
      <c r="P45" s="18"/>
      <c r="Q45" s="18"/>
      <c r="R45" s="18"/>
      <c r="S45" s="18"/>
      <c r="T45" s="18"/>
      <c r="U45" s="59"/>
      <c r="V45" s="43"/>
      <c r="W45" s="43"/>
      <c r="X45" s="66"/>
      <c r="Y45" s="42"/>
      <c r="Z45" s="42"/>
      <c r="AA45" s="42"/>
      <c r="AB45" s="42"/>
      <c r="AC45" s="43"/>
      <c r="AD45" s="43"/>
      <c r="AE45" s="66"/>
    </row>
    <row r="46" spans="1:33" ht="36" customHeight="1" x14ac:dyDescent="0.3">
      <c r="A46" s="66"/>
      <c r="B46" s="66"/>
      <c r="C46" s="66"/>
      <c r="D46" s="66"/>
      <c r="E46" s="66"/>
      <c r="F46" s="66"/>
      <c r="G46" s="18"/>
      <c r="H46" s="19"/>
      <c r="I46" s="18"/>
      <c r="J46" s="18"/>
      <c r="K46" s="18"/>
      <c r="L46" s="18"/>
      <c r="M46" s="18"/>
      <c r="N46" s="19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s="18" customFormat="1" ht="23.1" customHeight="1" x14ac:dyDescent="0.3">
      <c r="B47" s="19"/>
      <c r="H47" s="19"/>
      <c r="N47" s="19"/>
    </row>
    <row r="48" spans="1:33" s="18" customFormat="1" x14ac:dyDescent="0.3">
      <c r="B48" s="19"/>
      <c r="H48" s="19"/>
      <c r="N48" s="19"/>
    </row>
    <row r="49" spans="2:14" s="18" customFormat="1" x14ac:dyDescent="0.3">
      <c r="B49" s="19"/>
      <c r="H49" s="19"/>
      <c r="N49" s="19"/>
    </row>
    <row r="50" spans="2:14" s="18" customFormat="1" x14ac:dyDescent="0.3">
      <c r="B50" s="19"/>
      <c r="H50" s="19"/>
      <c r="N50" s="19"/>
    </row>
    <row r="51" spans="2:14" s="18" customFormat="1" x14ac:dyDescent="0.3">
      <c r="B51" s="19"/>
      <c r="H51" s="19"/>
      <c r="N51" s="19"/>
    </row>
    <row r="52" spans="2:14" s="18" customFormat="1" x14ac:dyDescent="0.3">
      <c r="B52" s="19"/>
      <c r="H52" s="19"/>
      <c r="N52" s="19"/>
    </row>
    <row r="53" spans="2:14" s="18" customFormat="1" x14ac:dyDescent="0.3">
      <c r="B53" s="19"/>
      <c r="H53" s="19"/>
      <c r="N53" s="19"/>
    </row>
    <row r="54" spans="2:14" s="18" customFormat="1" x14ac:dyDescent="0.3">
      <c r="B54" s="19"/>
      <c r="H54" s="19"/>
      <c r="N54" s="19"/>
    </row>
    <row r="55" spans="2:14" s="18" customFormat="1" x14ac:dyDescent="0.3">
      <c r="B55" s="19"/>
      <c r="H55" s="19"/>
      <c r="N55" s="19"/>
    </row>
    <row r="56" spans="2:14" s="18" customFormat="1" x14ac:dyDescent="0.3">
      <c r="B56" s="19"/>
      <c r="H56" s="19"/>
      <c r="N56" s="19"/>
    </row>
    <row r="57" spans="2:14" s="18" customFormat="1" x14ac:dyDescent="0.3">
      <c r="B57" s="19"/>
      <c r="H57" s="19"/>
      <c r="N57" s="19"/>
    </row>
    <row r="58" spans="2:14" s="18" customFormat="1" x14ac:dyDescent="0.3">
      <c r="B58" s="19"/>
      <c r="H58" s="19"/>
      <c r="N58" s="19"/>
    </row>
    <row r="59" spans="2:14" s="18" customFormat="1" x14ac:dyDescent="0.3">
      <c r="B59" s="19"/>
      <c r="H59" s="19"/>
      <c r="N59" s="19"/>
    </row>
    <row r="60" spans="2:14" s="18" customFormat="1" x14ac:dyDescent="0.3">
      <c r="B60" s="19"/>
      <c r="H60" s="19"/>
      <c r="N60" s="19"/>
    </row>
    <row r="61" spans="2:14" s="18" customFormat="1" x14ac:dyDescent="0.3">
      <c r="B61" s="19"/>
      <c r="H61" s="19"/>
      <c r="N61" s="19"/>
    </row>
    <row r="62" spans="2:14" s="18" customFormat="1" x14ac:dyDescent="0.3">
      <c r="B62" s="19"/>
      <c r="H62" s="19"/>
      <c r="N62" s="19"/>
    </row>
    <row r="63" spans="2:14" s="18" customFormat="1" x14ac:dyDescent="0.3">
      <c r="B63" s="19"/>
      <c r="H63" s="19"/>
      <c r="N63" s="19"/>
    </row>
    <row r="64" spans="2:14" s="18" customFormat="1" x14ac:dyDescent="0.3">
      <c r="B64" s="19"/>
      <c r="H64" s="19"/>
      <c r="N64" s="19"/>
    </row>
    <row r="65" spans="2:14" s="18" customFormat="1" x14ac:dyDescent="0.3">
      <c r="B65" s="19"/>
      <c r="H65" s="19"/>
      <c r="N65" s="19"/>
    </row>
    <row r="66" spans="2:14" s="18" customFormat="1" x14ac:dyDescent="0.3">
      <c r="B66" s="19"/>
      <c r="H66" s="19"/>
      <c r="N66" s="19"/>
    </row>
    <row r="67" spans="2:14" s="18" customFormat="1" x14ac:dyDescent="0.3">
      <c r="B67" s="19"/>
      <c r="H67" s="19"/>
      <c r="N67" s="19"/>
    </row>
    <row r="68" spans="2:14" s="18" customFormat="1" x14ac:dyDescent="0.3">
      <c r="B68" s="19"/>
      <c r="H68" s="19"/>
      <c r="N68" s="19"/>
    </row>
    <row r="69" spans="2:14" s="18" customFormat="1" x14ac:dyDescent="0.3">
      <c r="B69" s="19"/>
      <c r="H69" s="19"/>
      <c r="N69" s="19"/>
    </row>
    <row r="70" spans="2:14" s="18" customFormat="1" x14ac:dyDescent="0.3">
      <c r="B70" s="19"/>
      <c r="H70" s="19"/>
      <c r="N70" s="19"/>
    </row>
    <row r="71" spans="2:14" s="18" customFormat="1" x14ac:dyDescent="0.3">
      <c r="B71" s="19"/>
      <c r="H71" s="19"/>
      <c r="N71" s="19"/>
    </row>
    <row r="72" spans="2:14" s="18" customFormat="1" x14ac:dyDescent="0.3">
      <c r="B72" s="19"/>
      <c r="H72" s="19"/>
      <c r="N72" s="19"/>
    </row>
    <row r="73" spans="2:14" s="18" customFormat="1" x14ac:dyDescent="0.3">
      <c r="B73" s="19"/>
      <c r="H73" s="19"/>
      <c r="N73" s="19"/>
    </row>
    <row r="74" spans="2:14" s="18" customFormat="1" x14ac:dyDescent="0.3">
      <c r="B74" s="19"/>
      <c r="H74" s="19"/>
      <c r="N74" s="19"/>
    </row>
    <row r="75" spans="2:14" s="18" customFormat="1" x14ac:dyDescent="0.3">
      <c r="B75" s="19"/>
      <c r="H75" s="19"/>
      <c r="N75" s="19"/>
    </row>
    <row r="76" spans="2:14" s="18" customFormat="1" x14ac:dyDescent="0.3">
      <c r="B76" s="19"/>
      <c r="H76" s="19"/>
      <c r="N76" s="19"/>
    </row>
    <row r="77" spans="2:14" s="18" customFormat="1" x14ac:dyDescent="0.3">
      <c r="B77" s="19"/>
      <c r="H77" s="19"/>
      <c r="N77" s="19"/>
    </row>
    <row r="78" spans="2:14" s="18" customFormat="1" x14ac:dyDescent="0.3">
      <c r="B78" s="19"/>
      <c r="H78" s="19"/>
      <c r="N78" s="19"/>
    </row>
    <row r="79" spans="2:14" s="18" customFormat="1" x14ac:dyDescent="0.3">
      <c r="B79" s="19"/>
      <c r="H79" s="19"/>
      <c r="N79" s="19"/>
    </row>
    <row r="80" spans="2:14" s="18" customFormat="1" x14ac:dyDescent="0.3">
      <c r="B80" s="19"/>
      <c r="H80" s="19"/>
      <c r="N80" s="19"/>
    </row>
    <row r="81" spans="2:14" s="18" customFormat="1" x14ac:dyDescent="0.3">
      <c r="B81" s="19"/>
      <c r="H81" s="19"/>
      <c r="N81" s="19"/>
    </row>
    <row r="82" spans="2:14" s="18" customFormat="1" x14ac:dyDescent="0.3">
      <c r="B82" s="19"/>
      <c r="H82" s="19"/>
      <c r="N82" s="19"/>
    </row>
    <row r="83" spans="2:14" s="18" customFormat="1" x14ac:dyDescent="0.3">
      <c r="B83" s="19"/>
      <c r="H83" s="19"/>
      <c r="N83" s="19"/>
    </row>
    <row r="84" spans="2:14" s="18" customFormat="1" x14ac:dyDescent="0.3">
      <c r="B84" s="19"/>
      <c r="H84" s="19"/>
      <c r="N84" s="19"/>
    </row>
    <row r="85" spans="2:14" s="18" customFormat="1" x14ac:dyDescent="0.3">
      <c r="B85" s="19"/>
      <c r="H85" s="19"/>
      <c r="N85" s="19"/>
    </row>
    <row r="86" spans="2:14" s="18" customFormat="1" x14ac:dyDescent="0.3">
      <c r="B86" s="19"/>
      <c r="H86" s="19"/>
      <c r="N86" s="19"/>
    </row>
    <row r="87" spans="2:14" s="18" customFormat="1" x14ac:dyDescent="0.3">
      <c r="B87" s="19"/>
      <c r="H87" s="19"/>
      <c r="N87" s="19"/>
    </row>
    <row r="88" spans="2:14" s="18" customFormat="1" x14ac:dyDescent="0.3">
      <c r="B88" s="19"/>
      <c r="H88" s="19"/>
      <c r="N88" s="19"/>
    </row>
    <row r="89" spans="2:14" s="18" customFormat="1" x14ac:dyDescent="0.3">
      <c r="B89" s="19"/>
      <c r="H89" s="19"/>
      <c r="N89" s="19"/>
    </row>
    <row r="90" spans="2:14" s="18" customFormat="1" x14ac:dyDescent="0.3">
      <c r="B90" s="19"/>
      <c r="H90" s="19"/>
      <c r="N90" s="19"/>
    </row>
    <row r="91" spans="2:14" s="18" customFormat="1" x14ac:dyDescent="0.3">
      <c r="B91" s="19"/>
      <c r="H91" s="19"/>
      <c r="N91" s="19"/>
    </row>
    <row r="92" spans="2:14" s="18" customFormat="1" x14ac:dyDescent="0.3">
      <c r="B92" s="19"/>
      <c r="H92" s="19"/>
      <c r="N92" s="19"/>
    </row>
    <row r="93" spans="2:14" s="18" customFormat="1" x14ac:dyDescent="0.3">
      <c r="B93" s="19"/>
      <c r="H93" s="19"/>
      <c r="N93" s="19"/>
    </row>
    <row r="94" spans="2:14" s="18" customFormat="1" x14ac:dyDescent="0.3">
      <c r="B94" s="19"/>
      <c r="H94" s="19"/>
      <c r="N94" s="19"/>
    </row>
    <row r="95" spans="2:14" s="18" customFormat="1" x14ac:dyDescent="0.3">
      <c r="B95" s="19"/>
      <c r="H95" s="19"/>
      <c r="N95" s="19"/>
    </row>
    <row r="96" spans="2:14" s="18" customFormat="1" x14ac:dyDescent="0.3">
      <c r="B96" s="19"/>
      <c r="H96" s="19"/>
      <c r="N96" s="19"/>
    </row>
    <row r="97" spans="2:21" s="18" customFormat="1" x14ac:dyDescent="0.3">
      <c r="B97" s="19"/>
      <c r="H97" s="19"/>
      <c r="N97" s="19"/>
    </row>
    <row r="98" spans="2:21" s="18" customFormat="1" x14ac:dyDescent="0.3">
      <c r="B98" s="19"/>
      <c r="H98" s="19"/>
      <c r="N98" s="19"/>
    </row>
    <row r="99" spans="2:21" s="18" customFormat="1" x14ac:dyDescent="0.3">
      <c r="B99" s="19"/>
      <c r="H99" s="19"/>
      <c r="N99" s="19"/>
    </row>
    <row r="100" spans="2:21" s="18" customFormat="1" x14ac:dyDescent="0.3">
      <c r="B100" s="19"/>
      <c r="H100" s="19"/>
      <c r="N100" s="19"/>
    </row>
    <row r="101" spans="2:21" s="18" customFormat="1" x14ac:dyDescent="0.3">
      <c r="B101" s="19"/>
      <c r="H101" s="19"/>
      <c r="N101" s="19"/>
    </row>
    <row r="102" spans="2:21" s="18" customFormat="1" x14ac:dyDescent="0.3">
      <c r="B102" s="19"/>
      <c r="H102" s="19"/>
      <c r="N102" s="19"/>
    </row>
    <row r="103" spans="2:21" s="18" customFormat="1" x14ac:dyDescent="0.3">
      <c r="B103" s="19"/>
      <c r="H103" s="19"/>
      <c r="N103" s="19"/>
    </row>
    <row r="104" spans="2:21" s="18" customFormat="1" x14ac:dyDescent="0.3">
      <c r="B104" s="19"/>
      <c r="H104" s="19"/>
      <c r="N104" s="19"/>
    </row>
    <row r="105" spans="2:21" s="18" customFormat="1" x14ac:dyDescent="0.3">
      <c r="B105" s="19"/>
      <c r="G105" s="20"/>
      <c r="H105" s="56"/>
      <c r="I105" s="20"/>
      <c r="J105" s="20"/>
      <c r="K105" s="20"/>
      <c r="L105" s="20"/>
      <c r="M105" s="20"/>
      <c r="N105" s="56"/>
      <c r="O105" s="20"/>
      <c r="P105" s="20"/>
      <c r="Q105" s="20"/>
      <c r="R105" s="20"/>
      <c r="S105" s="20"/>
      <c r="T105" s="20"/>
      <c r="U105" s="20"/>
    </row>
    <row r="106" spans="2:21" s="18" customFormat="1" x14ac:dyDescent="0.3">
      <c r="B106" s="19"/>
      <c r="G106" s="20"/>
      <c r="H106" s="56"/>
      <c r="I106" s="20"/>
      <c r="J106" s="20"/>
      <c r="K106" s="20"/>
      <c r="L106" s="20"/>
      <c r="M106" s="20"/>
      <c r="N106" s="56"/>
      <c r="O106" s="20"/>
      <c r="P106" s="20"/>
      <c r="Q106" s="20"/>
      <c r="R106" s="20"/>
      <c r="S106" s="20"/>
      <c r="T106" s="20"/>
      <c r="U106" s="20"/>
    </row>
    <row r="107" spans="2:21" s="18" customFormat="1" x14ac:dyDescent="0.3">
      <c r="B107" s="19"/>
      <c r="F107" s="20"/>
      <c r="G107" s="20"/>
      <c r="H107" s="56"/>
      <c r="I107" s="20"/>
      <c r="J107" s="20"/>
      <c r="K107" s="20"/>
      <c r="L107" s="20"/>
      <c r="M107" s="20"/>
      <c r="N107" s="56"/>
      <c r="O107" s="20"/>
      <c r="P107" s="20"/>
      <c r="Q107" s="20"/>
      <c r="R107" s="20"/>
      <c r="S107" s="20"/>
      <c r="T107" s="20"/>
      <c r="U107" s="20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31:A33"/>
    <mergeCell ref="B31:F32"/>
    <mergeCell ref="J31:K33"/>
    <mergeCell ref="L31:P32"/>
    <mergeCell ref="A27:D27"/>
    <mergeCell ref="A28:H28"/>
    <mergeCell ref="A26:S26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54" orientation="landscape" r:id="rId1"/>
  <ignoredErrors>
    <ignoredError sqref="C43:C44 M34:M39 C34:C4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6"/>
  <sheetViews>
    <sheetView showZeros="0" tabSelected="1" zoomScale="80" zoomScaleNormal="80" workbookViewId="0"/>
  </sheetViews>
  <sheetFormatPr defaultColWidth="9.109375" defaultRowHeight="14.4" x14ac:dyDescent="0.3"/>
  <cols>
    <col min="1" max="1" width="27" style="20" customWidth="1"/>
    <col min="2" max="2" width="11.5546875" style="56" customWidth="1"/>
    <col min="3" max="3" width="10.5546875" style="20" customWidth="1"/>
    <col min="4" max="4" width="19.109375" style="20" customWidth="1"/>
    <col min="5" max="5" width="18.109375" style="20" customWidth="1"/>
    <col min="6" max="6" width="11.44140625" style="20" customWidth="1"/>
    <col min="7" max="7" width="9.109375" style="20" customWidth="1"/>
    <col min="8" max="8" width="10.88671875" style="56" customWidth="1"/>
    <col min="9" max="9" width="17.44140625" style="20" customWidth="1"/>
    <col min="10" max="10" width="20" style="20" customWidth="1"/>
    <col min="11" max="12" width="11.44140625" style="20" customWidth="1"/>
    <col min="13" max="13" width="10.5546875" style="20" customWidth="1"/>
    <col min="14" max="14" width="18.88671875" style="56" customWidth="1"/>
    <col min="15" max="15" width="19.5546875" style="20" customWidth="1"/>
    <col min="16" max="16" width="11.44140625" style="20" customWidth="1"/>
    <col min="17" max="17" width="9.109375" style="20" customWidth="1"/>
    <col min="18" max="18" width="11" style="20" customWidth="1"/>
    <col min="19" max="19" width="18.88671875" style="20" customWidth="1"/>
    <col min="20" max="20" width="19.5546875" style="20" customWidth="1"/>
    <col min="21" max="21" width="11.109375" style="20" customWidth="1"/>
    <col min="22" max="22" width="9" style="20" customWidth="1"/>
    <col min="23" max="23" width="10" style="20" customWidth="1"/>
    <col min="24" max="24" width="19" style="20" customWidth="1"/>
    <col min="25" max="25" width="17.44140625" style="20" customWidth="1"/>
    <col min="26" max="26" width="9.5546875" style="20" customWidth="1"/>
    <col min="27" max="27" width="9.109375" style="20" customWidth="1"/>
    <col min="28" max="28" width="10.88671875" style="20" customWidth="1"/>
    <col min="29" max="29" width="18.109375" style="20" customWidth="1"/>
    <col min="30" max="30" width="18.88671875" style="20" customWidth="1"/>
    <col min="31" max="31" width="10.88671875" style="20" customWidth="1"/>
    <col min="32" max="16384" width="9.109375" style="20"/>
  </cols>
  <sheetData>
    <row r="1" spans="1:31" x14ac:dyDescent="0.3">
      <c r="A1" s="18"/>
      <c r="B1" s="19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3">
      <c r="A2" s="18"/>
      <c r="B2" s="19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x14ac:dyDescent="0.3">
      <c r="A3" s="18"/>
      <c r="B3" s="19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18" customFormat="1" ht="14.4" customHeight="1" x14ac:dyDescent="0.3">
      <c r="B4" s="19"/>
      <c r="H4" s="19"/>
      <c r="N4" s="19"/>
    </row>
    <row r="5" spans="1:31" s="18" customFormat="1" ht="30.75" customHeight="1" x14ac:dyDescent="0.3">
      <c r="A5" s="21" t="s">
        <v>12</v>
      </c>
      <c r="B5" s="19"/>
      <c r="H5" s="19"/>
      <c r="N5" s="19"/>
    </row>
    <row r="6" spans="1:31" s="18" customFormat="1" ht="6.75" customHeight="1" x14ac:dyDescent="0.3">
      <c r="A6" s="22"/>
      <c r="B6" s="19"/>
      <c r="H6" s="19"/>
      <c r="N6" s="19"/>
    </row>
    <row r="7" spans="1:31" s="18" customFormat="1" ht="24.75" customHeight="1" x14ac:dyDescent="0.3">
      <c r="A7" s="23" t="s">
        <v>41</v>
      </c>
      <c r="B7" s="24" t="s">
        <v>49</v>
      </c>
      <c r="C7" s="25"/>
      <c r="D7" s="25"/>
      <c r="E7" s="25"/>
      <c r="F7" s="25"/>
      <c r="G7" s="26"/>
      <c r="H7" s="67"/>
      <c r="I7" s="67"/>
      <c r="J7" s="84" t="s">
        <v>63</v>
      </c>
      <c r="K7" s="25"/>
      <c r="L7" s="25"/>
      <c r="N7" s="19"/>
      <c r="P7" s="25"/>
      <c r="Q7" s="25"/>
      <c r="R7" s="25"/>
      <c r="V7" s="25"/>
      <c r="W7" s="25"/>
      <c r="X7" s="25"/>
      <c r="AC7" s="25"/>
      <c r="AD7" s="25"/>
      <c r="AE7" s="25"/>
    </row>
    <row r="8" spans="1:31" s="18" customFormat="1" ht="34.5" customHeight="1" x14ac:dyDescent="0.3">
      <c r="A8" s="23" t="s">
        <v>11</v>
      </c>
      <c r="B8" s="17" t="s">
        <v>52</v>
      </c>
      <c r="C8" s="68"/>
      <c r="D8" s="68"/>
      <c r="E8" s="68"/>
      <c r="F8" s="68"/>
      <c r="G8" s="69"/>
      <c r="H8" s="69"/>
      <c r="I8" s="69"/>
      <c r="J8" s="69"/>
      <c r="K8" s="69"/>
      <c r="L8" s="23"/>
      <c r="N8" s="19"/>
      <c r="R8" s="23"/>
      <c r="X8" s="23"/>
      <c r="AE8" s="23"/>
    </row>
    <row r="9" spans="1:31" ht="26.25" customHeight="1" thickBot="1" x14ac:dyDescent="0.35">
      <c r="A9" s="18"/>
      <c r="B9" s="19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39" customHeight="1" thickBot="1" x14ac:dyDescent="0.35">
      <c r="A10" s="18"/>
      <c r="B10" s="179" t="s">
        <v>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1"/>
    </row>
    <row r="11" spans="1:31" ht="30" customHeight="1" thickBot="1" x14ac:dyDescent="0.35">
      <c r="A11" s="214" t="s">
        <v>10</v>
      </c>
      <c r="B11" s="182" t="s">
        <v>3</v>
      </c>
      <c r="C11" s="183"/>
      <c r="D11" s="183"/>
      <c r="E11" s="183"/>
      <c r="F11" s="184"/>
      <c r="G11" s="185" t="s">
        <v>1</v>
      </c>
      <c r="H11" s="186"/>
      <c r="I11" s="186"/>
      <c r="J11" s="186"/>
      <c r="K11" s="187"/>
      <c r="L11" s="200" t="s">
        <v>2</v>
      </c>
      <c r="M11" s="201"/>
      <c r="N11" s="201"/>
      <c r="O11" s="201"/>
      <c r="P11" s="201"/>
      <c r="Q11" s="188" t="s">
        <v>34</v>
      </c>
      <c r="R11" s="189"/>
      <c r="S11" s="189"/>
      <c r="T11" s="189"/>
      <c r="U11" s="190"/>
      <c r="V11" s="194" t="s">
        <v>5</v>
      </c>
      <c r="W11" s="195"/>
      <c r="X11" s="195"/>
      <c r="Y11" s="195"/>
      <c r="Z11" s="196"/>
      <c r="AA11" s="191" t="s">
        <v>4</v>
      </c>
      <c r="AB11" s="192"/>
      <c r="AC11" s="192"/>
      <c r="AD11" s="192"/>
      <c r="AE11" s="193"/>
    </row>
    <row r="12" spans="1:31" ht="39" customHeight="1" thickBot="1" x14ac:dyDescent="0.35">
      <c r="A12" s="215"/>
      <c r="B12" s="27" t="s">
        <v>7</v>
      </c>
      <c r="C12" s="28" t="s">
        <v>8</v>
      </c>
      <c r="D12" s="29" t="s">
        <v>56</v>
      </c>
      <c r="E12" s="30" t="s">
        <v>24</v>
      </c>
      <c r="F12" s="31" t="s">
        <v>13</v>
      </c>
      <c r="G12" s="32" t="s">
        <v>7</v>
      </c>
      <c r="H12" s="28" t="s">
        <v>8</v>
      </c>
      <c r="I12" s="29" t="s">
        <v>23</v>
      </c>
      <c r="J12" s="30" t="s">
        <v>22</v>
      </c>
      <c r="K12" s="31" t="s">
        <v>13</v>
      </c>
      <c r="L12" s="32" t="s">
        <v>7</v>
      </c>
      <c r="M12" s="28" t="s">
        <v>8</v>
      </c>
      <c r="N12" s="29" t="s">
        <v>23</v>
      </c>
      <c r="O12" s="30" t="s">
        <v>20</v>
      </c>
      <c r="P12" s="31" t="s">
        <v>13</v>
      </c>
      <c r="Q12" s="32" t="s">
        <v>7</v>
      </c>
      <c r="R12" s="28" t="s">
        <v>8</v>
      </c>
      <c r="S12" s="29" t="s">
        <v>21</v>
      </c>
      <c r="T12" s="30" t="s">
        <v>22</v>
      </c>
      <c r="U12" s="33" t="s">
        <v>13</v>
      </c>
      <c r="V12" s="27" t="s">
        <v>7</v>
      </c>
      <c r="W12" s="28" t="s">
        <v>8</v>
      </c>
      <c r="X12" s="29" t="s">
        <v>21</v>
      </c>
      <c r="Y12" s="30" t="s">
        <v>22</v>
      </c>
      <c r="Z12" s="31" t="s">
        <v>13</v>
      </c>
      <c r="AA12" s="27" t="s">
        <v>7</v>
      </c>
      <c r="AB12" s="28" t="s">
        <v>8</v>
      </c>
      <c r="AC12" s="29" t="s">
        <v>21</v>
      </c>
      <c r="AD12" s="30" t="s">
        <v>22</v>
      </c>
      <c r="AE12" s="31" t="s">
        <v>13</v>
      </c>
    </row>
    <row r="13" spans="1:31" s="98" customFormat="1" ht="36" customHeight="1" x14ac:dyDescent="0.3">
      <c r="A13" s="114" t="s">
        <v>25</v>
      </c>
      <c r="B13" s="115">
        <v>1</v>
      </c>
      <c r="C13" s="94">
        <f t="shared" ref="C13:C21" si="0">IF(B13,B13/$B$24,"")</f>
        <v>8.4745762711864406E-3</v>
      </c>
      <c r="D13" s="116">
        <v>246853.93</v>
      </c>
      <c r="E13" s="117">
        <v>298693.26</v>
      </c>
      <c r="F13" s="97">
        <f t="shared" ref="F13:F23" si="1">IF(E13,E13/$E$24,"")</f>
        <v>6.4696128725458574E-2</v>
      </c>
      <c r="G13" s="115">
        <v>34</v>
      </c>
      <c r="H13" s="94">
        <f t="shared" ref="H13:H21" si="2">IF(G13,G13/$G$24,"")</f>
        <v>1.3444049031237644E-2</v>
      </c>
      <c r="I13" s="116">
        <v>9662621.3300000001</v>
      </c>
      <c r="J13" s="117">
        <v>11553580.369999997</v>
      </c>
      <c r="K13" s="97">
        <f t="shared" ref="K13:K21" si="3">IF(J13,J13/$J$24,"")</f>
        <v>0.43124757925090934</v>
      </c>
      <c r="L13" s="115">
        <v>9</v>
      </c>
      <c r="M13" s="94">
        <f>IF(L13,L13/$L$24,"")</f>
        <v>1.5570934256055362E-2</v>
      </c>
      <c r="N13" s="116">
        <v>1463269.0899999999</v>
      </c>
      <c r="O13" s="117">
        <v>1770555.6</v>
      </c>
      <c r="P13" s="97">
        <f>IF(O13,O13/$O$24,"")</f>
        <v>0.38659134407960355</v>
      </c>
      <c r="Q13" s="115">
        <v>1</v>
      </c>
      <c r="R13" s="94">
        <f t="shared" ref="R13:R21" si="4">IF(Q13,Q13/$Q$24,"")</f>
        <v>0.125</v>
      </c>
      <c r="S13" s="117">
        <v>9.9999999999999994E-12</v>
      </c>
      <c r="T13" s="117">
        <v>9.9999999999999994E-12</v>
      </c>
      <c r="U13" s="97">
        <f t="shared" ref="U13:U23" si="5">IF(T13,T13/$T$24,"")</f>
        <v>5.3457013475438609E-18</v>
      </c>
      <c r="V13" s="115"/>
      <c r="W13" s="94" t="str">
        <f t="shared" ref="W13:W21" si="6">IF(V13,V13/$V$24,"")</f>
        <v/>
      </c>
      <c r="X13" s="116"/>
      <c r="Y13" s="117"/>
      <c r="Z13" s="97" t="str">
        <f t="shared" ref="Z13:Z21" si="7">IF(Y13,Y13/$Y$24,"")</f>
        <v/>
      </c>
      <c r="AA13" s="115"/>
      <c r="AB13" s="94" t="str">
        <f t="shared" ref="AB13:AB21" si="8">IF(AA13,AA13/$AA$24,"")</f>
        <v/>
      </c>
      <c r="AC13" s="116"/>
      <c r="AD13" s="117"/>
      <c r="AE13" s="97" t="str">
        <f t="shared" ref="AE13:AE21" si="9">IF(AD13,AD13/$AD$24,"")</f>
        <v/>
      </c>
    </row>
    <row r="14" spans="1:31" s="98" customFormat="1" ht="36" customHeight="1" x14ac:dyDescent="0.3">
      <c r="A14" s="118" t="s">
        <v>18</v>
      </c>
      <c r="B14" s="99">
        <v>17</v>
      </c>
      <c r="C14" s="94">
        <f t="shared" si="0"/>
        <v>0.1440677966101695</v>
      </c>
      <c r="D14" s="95">
        <v>1117888.3499999999</v>
      </c>
      <c r="E14" s="96">
        <v>1352644.87</v>
      </c>
      <c r="F14" s="97">
        <f t="shared" si="1"/>
        <v>0.29297911385530157</v>
      </c>
      <c r="G14" s="99">
        <v>27</v>
      </c>
      <c r="H14" s="94">
        <f t="shared" si="2"/>
        <v>1.0676156583629894E-2</v>
      </c>
      <c r="I14" s="95">
        <v>645954.25</v>
      </c>
      <c r="J14" s="96">
        <v>771511.7699999999</v>
      </c>
      <c r="K14" s="97">
        <f t="shared" si="3"/>
        <v>2.8797357401001433E-2</v>
      </c>
      <c r="L14" s="99">
        <v>8</v>
      </c>
      <c r="M14" s="94">
        <f>IF(L14,L14/$L$24,"")</f>
        <v>1.384083044982699E-2</v>
      </c>
      <c r="N14" s="95">
        <v>246630.39999999999</v>
      </c>
      <c r="O14" s="96">
        <v>298422.76</v>
      </c>
      <c r="P14" s="97">
        <f>IF(O14,O14/$O$24,"")</f>
        <v>6.5159013302008101E-2</v>
      </c>
      <c r="Q14" s="99"/>
      <c r="R14" s="94" t="str">
        <f t="shared" si="4"/>
        <v/>
      </c>
      <c r="S14" s="95"/>
      <c r="T14" s="96"/>
      <c r="U14" s="97" t="str">
        <f t="shared" si="5"/>
        <v/>
      </c>
      <c r="V14" s="99"/>
      <c r="W14" s="94" t="str">
        <f t="shared" si="6"/>
        <v/>
      </c>
      <c r="X14" s="95"/>
      <c r="Y14" s="96"/>
      <c r="Z14" s="97" t="str">
        <f t="shared" si="7"/>
        <v/>
      </c>
      <c r="AA14" s="99"/>
      <c r="AB14" s="94" t="str">
        <f t="shared" si="8"/>
        <v/>
      </c>
      <c r="AC14" s="95"/>
      <c r="AD14" s="96"/>
      <c r="AE14" s="97" t="str">
        <f t="shared" si="9"/>
        <v/>
      </c>
    </row>
    <row r="15" spans="1:31" s="98" customFormat="1" ht="36" customHeight="1" x14ac:dyDescent="0.3">
      <c r="A15" s="118" t="s">
        <v>19</v>
      </c>
      <c r="B15" s="99">
        <v>1</v>
      </c>
      <c r="C15" s="94">
        <f t="shared" si="0"/>
        <v>8.4745762711864406E-3</v>
      </c>
      <c r="D15" s="95">
        <v>25274</v>
      </c>
      <c r="E15" s="96">
        <v>30581.54</v>
      </c>
      <c r="F15" s="97">
        <f t="shared" si="1"/>
        <v>6.6238764425509983E-3</v>
      </c>
      <c r="G15" s="99">
        <v>7</v>
      </c>
      <c r="H15" s="94">
        <f t="shared" si="2"/>
        <v>2.76789244760775E-3</v>
      </c>
      <c r="I15" s="95">
        <v>110757.34999999999</v>
      </c>
      <c r="J15" s="96">
        <v>134016.39000000001</v>
      </c>
      <c r="K15" s="97">
        <f t="shared" si="3"/>
        <v>5.0022799787253994E-3</v>
      </c>
      <c r="L15" s="99">
        <v>5</v>
      </c>
      <c r="M15" s="94">
        <f>IF(L15,L15/$L$24,"")</f>
        <v>8.6505190311418692E-3</v>
      </c>
      <c r="N15" s="95">
        <v>114535.98</v>
      </c>
      <c r="O15" s="96">
        <v>138588.53</v>
      </c>
      <c r="P15" s="97">
        <f>IF(O15,O15/$O$24,"")</f>
        <v>3.0260064177999521E-2</v>
      </c>
      <c r="Q15" s="99"/>
      <c r="R15" s="94" t="str">
        <f t="shared" si="4"/>
        <v/>
      </c>
      <c r="S15" s="95"/>
      <c r="T15" s="96"/>
      <c r="U15" s="97" t="str">
        <f t="shared" si="5"/>
        <v/>
      </c>
      <c r="V15" s="99"/>
      <c r="W15" s="94" t="str">
        <f t="shared" si="6"/>
        <v/>
      </c>
      <c r="X15" s="95"/>
      <c r="Y15" s="96"/>
      <c r="Z15" s="97" t="str">
        <f t="shared" si="7"/>
        <v/>
      </c>
      <c r="AA15" s="99"/>
      <c r="AB15" s="94" t="str">
        <f t="shared" si="8"/>
        <v/>
      </c>
      <c r="AC15" s="95"/>
      <c r="AD15" s="96"/>
      <c r="AE15" s="97" t="str">
        <f t="shared" si="9"/>
        <v/>
      </c>
    </row>
    <row r="16" spans="1:31" s="98" customFormat="1" ht="36" customHeight="1" x14ac:dyDescent="0.3">
      <c r="A16" s="118" t="s">
        <v>26</v>
      </c>
      <c r="B16" s="99"/>
      <c r="C16" s="94" t="str">
        <f t="shared" si="0"/>
        <v/>
      </c>
      <c r="D16" s="95"/>
      <c r="E16" s="96"/>
      <c r="F16" s="97" t="str">
        <f t="shared" si="1"/>
        <v/>
      </c>
      <c r="G16" s="99"/>
      <c r="H16" s="94" t="str">
        <f t="shared" si="2"/>
        <v/>
      </c>
      <c r="I16" s="95"/>
      <c r="J16" s="96"/>
      <c r="K16" s="97"/>
      <c r="L16" s="99"/>
      <c r="M16" s="94" t="str">
        <f>IF(L16,L16/$L$24,"")</f>
        <v/>
      </c>
      <c r="N16" s="95"/>
      <c r="O16" s="96"/>
      <c r="P16" s="97" t="str">
        <f>IF(O16,O16/$O$24,"")</f>
        <v/>
      </c>
      <c r="Q16" s="99">
        <v>7</v>
      </c>
      <c r="R16" s="94">
        <f t="shared" si="4"/>
        <v>0.875</v>
      </c>
      <c r="S16" s="95">
        <v>1870661.93</v>
      </c>
      <c r="T16" s="96">
        <v>1870661.93</v>
      </c>
      <c r="U16" s="97">
        <f t="shared" si="5"/>
        <v>1</v>
      </c>
      <c r="V16" s="99"/>
      <c r="W16" s="94" t="str">
        <f t="shared" si="6"/>
        <v/>
      </c>
      <c r="X16" s="95"/>
      <c r="Y16" s="96"/>
      <c r="Z16" s="97" t="str">
        <f t="shared" si="7"/>
        <v/>
      </c>
      <c r="AA16" s="99"/>
      <c r="AB16" s="94" t="str">
        <f t="shared" si="8"/>
        <v/>
      </c>
      <c r="AC16" s="95"/>
      <c r="AD16" s="96"/>
      <c r="AE16" s="97" t="str">
        <f t="shared" si="9"/>
        <v/>
      </c>
    </row>
    <row r="17" spans="1:31" s="98" customFormat="1" ht="36" customHeight="1" x14ac:dyDescent="0.3">
      <c r="A17" s="118" t="s">
        <v>27</v>
      </c>
      <c r="B17" s="93"/>
      <c r="C17" s="94" t="str">
        <f t="shared" si="0"/>
        <v/>
      </c>
      <c r="D17" s="95"/>
      <c r="E17" s="96"/>
      <c r="F17" s="97" t="str">
        <f t="shared" si="1"/>
        <v/>
      </c>
      <c r="G17" s="93"/>
      <c r="H17" s="94" t="str">
        <f t="shared" si="2"/>
        <v/>
      </c>
      <c r="I17" s="95"/>
      <c r="J17" s="96"/>
      <c r="K17" s="97"/>
      <c r="L17" s="93"/>
      <c r="M17" s="94"/>
      <c r="N17" s="95"/>
      <c r="O17" s="96"/>
      <c r="P17" s="97"/>
      <c r="Q17" s="93"/>
      <c r="R17" s="94" t="str">
        <f t="shared" si="4"/>
        <v/>
      </c>
      <c r="S17" s="95"/>
      <c r="T17" s="96"/>
      <c r="U17" s="97" t="str">
        <f t="shared" si="5"/>
        <v/>
      </c>
      <c r="V17" s="93"/>
      <c r="W17" s="94" t="str">
        <f t="shared" si="6"/>
        <v/>
      </c>
      <c r="X17" s="95"/>
      <c r="Y17" s="96"/>
      <c r="Z17" s="97" t="str">
        <f t="shared" si="7"/>
        <v/>
      </c>
      <c r="AA17" s="93"/>
      <c r="AB17" s="94" t="str">
        <f t="shared" si="8"/>
        <v/>
      </c>
      <c r="AC17" s="95"/>
      <c r="AD17" s="96"/>
      <c r="AE17" s="97" t="str">
        <f t="shared" si="9"/>
        <v/>
      </c>
    </row>
    <row r="18" spans="1:31" s="98" customFormat="1" ht="36" customHeight="1" x14ac:dyDescent="0.3">
      <c r="A18" s="70" t="s">
        <v>33</v>
      </c>
      <c r="B18" s="93"/>
      <c r="C18" s="94" t="str">
        <f t="shared" si="0"/>
        <v/>
      </c>
      <c r="D18" s="95"/>
      <c r="E18" s="96"/>
      <c r="F18" s="97" t="str">
        <f t="shared" si="1"/>
        <v/>
      </c>
      <c r="G18" s="93">
        <v>4</v>
      </c>
      <c r="H18" s="94">
        <f t="shared" si="2"/>
        <v>1.5816528272044287E-3</v>
      </c>
      <c r="I18" s="95">
        <v>201885.53999999998</v>
      </c>
      <c r="J18" s="96">
        <v>231879.59</v>
      </c>
      <c r="K18" s="97">
        <f t="shared" si="3"/>
        <v>8.6551102483215236E-3</v>
      </c>
      <c r="L18" s="93">
        <v>1</v>
      </c>
      <c r="M18" s="94">
        <f>IF(L18,L18/$L$24,"")</f>
        <v>1.7301038062283738E-3</v>
      </c>
      <c r="N18" s="95">
        <v>77901.73</v>
      </c>
      <c r="O18" s="96">
        <v>94261.09</v>
      </c>
      <c r="P18" s="97">
        <f>IF(O18,O18/$O$24,"")</f>
        <v>2.0581404773455558E-2</v>
      </c>
      <c r="Q18" s="93"/>
      <c r="R18" s="94" t="str">
        <f t="shared" si="4"/>
        <v/>
      </c>
      <c r="S18" s="95"/>
      <c r="T18" s="96"/>
      <c r="U18" s="97" t="str">
        <f t="shared" si="5"/>
        <v/>
      </c>
      <c r="V18" s="93">
        <v>5</v>
      </c>
      <c r="W18" s="94">
        <f t="shared" si="6"/>
        <v>0.25</v>
      </c>
      <c r="X18" s="95">
        <v>91101.85</v>
      </c>
      <c r="Y18" s="96">
        <v>101041.32</v>
      </c>
      <c r="Z18" s="97">
        <f t="shared" si="7"/>
        <v>0.43203041208082188</v>
      </c>
      <c r="AA18" s="93"/>
      <c r="AB18" s="94" t="str">
        <f t="shared" si="8"/>
        <v/>
      </c>
      <c r="AC18" s="95"/>
      <c r="AD18" s="96"/>
      <c r="AE18" s="97" t="str">
        <f t="shared" si="9"/>
        <v/>
      </c>
    </row>
    <row r="19" spans="1:31" s="98" customFormat="1" ht="36" customHeight="1" x14ac:dyDescent="0.3">
      <c r="A19" s="70" t="s">
        <v>28</v>
      </c>
      <c r="B19" s="99"/>
      <c r="C19" s="94" t="str">
        <f t="shared" si="0"/>
        <v/>
      </c>
      <c r="D19" s="95"/>
      <c r="E19" s="96"/>
      <c r="F19" s="97" t="str">
        <f t="shared" si="1"/>
        <v/>
      </c>
      <c r="G19" s="99">
        <v>129</v>
      </c>
      <c r="H19" s="94">
        <f t="shared" si="2"/>
        <v>5.1008303677342826E-2</v>
      </c>
      <c r="I19" s="95">
        <v>4907298.21</v>
      </c>
      <c r="J19" s="96">
        <v>5805558.6699999962</v>
      </c>
      <c r="K19" s="97">
        <f t="shared" si="3"/>
        <v>0.21669759870607344</v>
      </c>
      <c r="L19" s="99">
        <v>65</v>
      </c>
      <c r="M19" s="94">
        <f>IF(L19,L19/$L$24,"")</f>
        <v>0.11245674740484429</v>
      </c>
      <c r="N19" s="95">
        <v>322219.34000000003</v>
      </c>
      <c r="O19" s="96">
        <v>389885.4</v>
      </c>
      <c r="P19" s="97">
        <f>IF(O19,O19/$O$24,"")</f>
        <v>8.5129391487628991E-2</v>
      </c>
      <c r="Q19" s="99"/>
      <c r="R19" s="94" t="str">
        <f t="shared" si="4"/>
        <v/>
      </c>
      <c r="S19" s="95"/>
      <c r="T19" s="96"/>
      <c r="U19" s="97" t="str">
        <f t="shared" si="5"/>
        <v/>
      </c>
      <c r="V19" s="99"/>
      <c r="W19" s="94" t="str">
        <f t="shared" si="6"/>
        <v/>
      </c>
      <c r="X19" s="95"/>
      <c r="Y19" s="96"/>
      <c r="Z19" s="97" t="str">
        <f t="shared" si="7"/>
        <v/>
      </c>
      <c r="AA19" s="99"/>
      <c r="AB19" s="94" t="str">
        <f t="shared" si="8"/>
        <v/>
      </c>
      <c r="AC19" s="95"/>
      <c r="AD19" s="96"/>
      <c r="AE19" s="97" t="str">
        <f t="shared" si="9"/>
        <v/>
      </c>
    </row>
    <row r="20" spans="1:31" s="98" customFormat="1" ht="36" customHeight="1" x14ac:dyDescent="0.3">
      <c r="A20" s="74" t="s">
        <v>29</v>
      </c>
      <c r="B20" s="99">
        <v>99</v>
      </c>
      <c r="C20" s="94">
        <f t="shared" si="0"/>
        <v>0.83898305084745761</v>
      </c>
      <c r="D20" s="95">
        <v>2425574.2300000004</v>
      </c>
      <c r="E20" s="96">
        <v>2934944.8300000005</v>
      </c>
      <c r="F20" s="97">
        <f t="shared" si="1"/>
        <v>0.63570088097668886</v>
      </c>
      <c r="G20" s="99">
        <v>825</v>
      </c>
      <c r="H20" s="94">
        <f t="shared" si="2"/>
        <v>0.32621589561091341</v>
      </c>
      <c r="I20" s="95">
        <v>5183230.7899999991</v>
      </c>
      <c r="J20" s="96">
        <v>6132015.0999999996</v>
      </c>
      <c r="K20" s="97">
        <f t="shared" si="3"/>
        <v>0.22888287293794304</v>
      </c>
      <c r="L20" s="99">
        <v>180</v>
      </c>
      <c r="M20" s="94">
        <f>IF(L20,L20/$L$24,"")</f>
        <v>0.31141868512110726</v>
      </c>
      <c r="N20" s="95">
        <v>1167995.7300000002</v>
      </c>
      <c r="O20" s="96">
        <v>1410643.5799999998</v>
      </c>
      <c r="P20" s="97">
        <f>IF(O20,O20/$O$24,"")</f>
        <v>0.30800647977926454</v>
      </c>
      <c r="Q20" s="99"/>
      <c r="R20" s="94" t="str">
        <f t="shared" si="4"/>
        <v/>
      </c>
      <c r="S20" s="95"/>
      <c r="T20" s="96"/>
      <c r="U20" s="97" t="str">
        <f t="shared" si="5"/>
        <v/>
      </c>
      <c r="V20" s="99">
        <v>3</v>
      </c>
      <c r="W20" s="94">
        <f t="shared" si="6"/>
        <v>0.15</v>
      </c>
      <c r="X20" s="95">
        <v>107907.38</v>
      </c>
      <c r="Y20" s="96">
        <v>130567.92</v>
      </c>
      <c r="Z20" s="97">
        <f t="shared" si="7"/>
        <v>0.55827964521975548</v>
      </c>
      <c r="AA20" s="99"/>
      <c r="AB20" s="94" t="str">
        <f t="shared" si="8"/>
        <v/>
      </c>
      <c r="AC20" s="95"/>
      <c r="AD20" s="96"/>
      <c r="AE20" s="97" t="str">
        <f t="shared" si="9"/>
        <v/>
      </c>
    </row>
    <row r="21" spans="1:31" s="98" customFormat="1" ht="39.9" customHeight="1" x14ac:dyDescent="0.3">
      <c r="A21" s="120" t="s">
        <v>43</v>
      </c>
      <c r="B21" s="99"/>
      <c r="C21" s="94" t="str">
        <f t="shared" si="0"/>
        <v/>
      </c>
      <c r="D21" s="95"/>
      <c r="E21" s="96"/>
      <c r="F21" s="97" t="str">
        <f t="shared" si="1"/>
        <v/>
      </c>
      <c r="G21" s="99">
        <v>1480</v>
      </c>
      <c r="H21" s="94">
        <f t="shared" si="2"/>
        <v>0.58521154606563863</v>
      </c>
      <c r="I21" s="95">
        <v>1796750.0999999987</v>
      </c>
      <c r="J21" s="96">
        <v>2089842.4999999979</v>
      </c>
      <c r="K21" s="97">
        <f t="shared" si="3"/>
        <v>7.8005214857969421E-2</v>
      </c>
      <c r="L21" s="99">
        <v>310</v>
      </c>
      <c r="M21" s="94">
        <f>IF(L21,L21/$L$24,"")</f>
        <v>0.53633217993079585</v>
      </c>
      <c r="N21" s="95">
        <v>398436.43000000005</v>
      </c>
      <c r="O21" s="96">
        <v>477558.31000000006</v>
      </c>
      <c r="P21" s="97">
        <f>IF(O21,O21/$O$24,"")</f>
        <v>0.10427230240003983</v>
      </c>
      <c r="Q21" s="99"/>
      <c r="R21" s="94" t="str">
        <f t="shared" si="4"/>
        <v/>
      </c>
      <c r="S21" s="95"/>
      <c r="T21" s="96"/>
      <c r="U21" s="97" t="str">
        <f t="shared" si="5"/>
        <v/>
      </c>
      <c r="V21" s="99">
        <v>12</v>
      </c>
      <c r="W21" s="94">
        <f t="shared" si="6"/>
        <v>0.6</v>
      </c>
      <c r="X21" s="95">
        <v>2085.0100000000002</v>
      </c>
      <c r="Y21" s="96">
        <v>2266.2399999999998</v>
      </c>
      <c r="Z21" s="97">
        <f t="shared" si="7"/>
        <v>9.689942699422787E-3</v>
      </c>
      <c r="AA21" s="99"/>
      <c r="AB21" s="94" t="str">
        <f t="shared" si="8"/>
        <v/>
      </c>
      <c r="AC21" s="95"/>
      <c r="AD21" s="96"/>
      <c r="AE21" s="97" t="str">
        <f t="shared" si="9"/>
        <v/>
      </c>
    </row>
    <row r="22" spans="1:31" s="98" customFormat="1" ht="39.9" customHeight="1" x14ac:dyDescent="0.3">
      <c r="A22" s="74" t="s">
        <v>57</v>
      </c>
      <c r="B22" s="99"/>
      <c r="C22" s="94"/>
      <c r="D22" s="95"/>
      <c r="E22" s="96"/>
      <c r="F22" s="97"/>
      <c r="G22" s="99">
        <v>10</v>
      </c>
      <c r="H22" s="94">
        <f t="shared" ref="H22" si="10">IF(G22,G22/$G$24,"")</f>
        <v>3.9541320680110716E-3</v>
      </c>
      <c r="I22" s="95">
        <v>35000</v>
      </c>
      <c r="J22" s="96">
        <v>42350</v>
      </c>
      <c r="K22" s="97">
        <f t="shared" ref="K22" si="11">IF(J22,J22/$J$24,"")</f>
        <v>1.5807511088682558E-3</v>
      </c>
      <c r="L22" s="99"/>
      <c r="M22" s="94" t="str">
        <f t="shared" ref="M22" si="12">IF(L22,L22/$L$24,"")</f>
        <v/>
      </c>
      <c r="N22" s="95"/>
      <c r="O22" s="96"/>
      <c r="P22" s="97" t="str">
        <f t="shared" ref="P22" si="13">IF(O22,O22/$O$24,"")</f>
        <v/>
      </c>
      <c r="Q22" s="99"/>
      <c r="R22" s="94" t="str">
        <f t="shared" ref="R22" si="14">IF(Q22,Q22/$Q$24,"")</f>
        <v/>
      </c>
      <c r="S22" s="95"/>
      <c r="T22" s="96"/>
      <c r="U22" s="97" t="str">
        <f t="shared" si="5"/>
        <v/>
      </c>
      <c r="V22" s="99"/>
      <c r="W22" s="94" t="str">
        <f t="shared" ref="W22" si="15">IF(V22,V22/$V$24,"")</f>
        <v/>
      </c>
      <c r="X22" s="95"/>
      <c r="Y22" s="96"/>
      <c r="Z22" s="97"/>
      <c r="AA22" s="99"/>
      <c r="AB22" s="94" t="str">
        <f t="shared" ref="AB22" si="16">IF(AA22,AA22/$AA$24,"")</f>
        <v/>
      </c>
      <c r="AC22" s="95"/>
      <c r="AD22" s="96"/>
      <c r="AE22" s="97" t="str">
        <f t="shared" ref="AE22" si="17">IF(AD22,AD22/$AD$24,"")</f>
        <v/>
      </c>
    </row>
    <row r="23" spans="1:31" s="98" customFormat="1" ht="36" customHeight="1" x14ac:dyDescent="0.3">
      <c r="A23" s="74" t="s">
        <v>44</v>
      </c>
      <c r="B23" s="99"/>
      <c r="C23" s="94" t="str">
        <f t="shared" ref="C23" si="18">IF(B23,B23/$B$24,"")</f>
        <v/>
      </c>
      <c r="D23" s="95"/>
      <c r="E23" s="96"/>
      <c r="F23" s="97" t="str">
        <f t="shared" si="1"/>
        <v/>
      </c>
      <c r="G23" s="99">
        <v>13</v>
      </c>
      <c r="H23" s="94">
        <f t="shared" ref="H23" si="19">IF(G23,G23/$G$24,"")</f>
        <v>5.1403716884143927E-3</v>
      </c>
      <c r="I23" s="95">
        <v>30286</v>
      </c>
      <c r="J23" s="96">
        <v>30307</v>
      </c>
      <c r="K23" s="97">
        <f t="shared" ref="K23" si="20">IF(J23,J23/$J$24,"")</f>
        <v>1.1312355101881992E-3</v>
      </c>
      <c r="L23" s="99"/>
      <c r="M23" s="94" t="str">
        <f t="shared" ref="M23" si="21">IF(L23,L23/$L$24,"")</f>
        <v/>
      </c>
      <c r="N23" s="95"/>
      <c r="O23" s="96"/>
      <c r="P23" s="97" t="str">
        <f t="shared" ref="P23" si="22">IF(O23,O23/$O$24,"")</f>
        <v/>
      </c>
      <c r="Q23" s="99"/>
      <c r="R23" s="94" t="str">
        <f t="shared" ref="R23" si="23">IF(Q23,Q23/$Q$24,"")</f>
        <v/>
      </c>
      <c r="S23" s="95"/>
      <c r="T23" s="96"/>
      <c r="U23" s="97" t="str">
        <f t="shared" si="5"/>
        <v/>
      </c>
      <c r="V23" s="99"/>
      <c r="W23" s="94" t="str">
        <f t="shared" ref="W23" si="24">IF(V23,V23/$V$24,"")</f>
        <v/>
      </c>
      <c r="X23" s="95"/>
      <c r="Y23" s="96"/>
      <c r="Z23" s="97" t="str">
        <f t="shared" ref="Z23" si="25">IF(Y23,Y23/$Y$24,"")</f>
        <v/>
      </c>
      <c r="AA23" s="99"/>
      <c r="AB23" s="94" t="str">
        <f t="shared" ref="AB23" si="26">IF(AA23,AA23/$AA$24,"")</f>
        <v/>
      </c>
      <c r="AC23" s="95"/>
      <c r="AD23" s="96"/>
      <c r="AE23" s="97" t="str">
        <f t="shared" ref="AE23" si="27">IF(AD23,AD23/$AD$24,"")</f>
        <v/>
      </c>
    </row>
    <row r="24" spans="1:31" s="126" customFormat="1" ht="33" customHeight="1" thickBot="1" x14ac:dyDescent="0.35">
      <c r="A24" s="121" t="s">
        <v>0</v>
      </c>
      <c r="B24" s="122">
        <f t="shared" ref="B24:AE24" si="28">SUM(B13:B23)</f>
        <v>118</v>
      </c>
      <c r="C24" s="123">
        <f t="shared" si="28"/>
        <v>1</v>
      </c>
      <c r="D24" s="124">
        <f t="shared" si="28"/>
        <v>3815590.5100000002</v>
      </c>
      <c r="E24" s="124">
        <f t="shared" si="28"/>
        <v>4616864.5000000009</v>
      </c>
      <c r="F24" s="125">
        <f t="shared" si="28"/>
        <v>1</v>
      </c>
      <c r="G24" s="122">
        <f t="shared" si="28"/>
        <v>2529</v>
      </c>
      <c r="H24" s="123">
        <f t="shared" si="28"/>
        <v>1</v>
      </c>
      <c r="I24" s="124">
        <f t="shared" si="28"/>
        <v>22573783.569999997</v>
      </c>
      <c r="J24" s="124">
        <f t="shared" si="28"/>
        <v>26791061.389999989</v>
      </c>
      <c r="K24" s="125">
        <f t="shared" si="28"/>
        <v>1</v>
      </c>
      <c r="L24" s="122">
        <f t="shared" si="28"/>
        <v>578</v>
      </c>
      <c r="M24" s="123">
        <f t="shared" si="28"/>
        <v>1</v>
      </c>
      <c r="N24" s="124">
        <f t="shared" si="28"/>
        <v>3790988.6999999997</v>
      </c>
      <c r="O24" s="124">
        <f t="shared" si="28"/>
        <v>4579915.2699999996</v>
      </c>
      <c r="P24" s="125">
        <f t="shared" si="28"/>
        <v>1.0000000000000002</v>
      </c>
      <c r="Q24" s="122">
        <f t="shared" si="28"/>
        <v>8</v>
      </c>
      <c r="R24" s="123">
        <f t="shared" si="28"/>
        <v>1</v>
      </c>
      <c r="S24" s="124">
        <f t="shared" si="28"/>
        <v>1870661.93</v>
      </c>
      <c r="T24" s="124">
        <f t="shared" si="28"/>
        <v>1870661.93</v>
      </c>
      <c r="U24" s="125">
        <f t="shared" si="28"/>
        <v>1</v>
      </c>
      <c r="V24" s="122">
        <f t="shared" si="28"/>
        <v>20</v>
      </c>
      <c r="W24" s="123">
        <f t="shared" si="28"/>
        <v>1</v>
      </c>
      <c r="X24" s="124">
        <f t="shared" si="28"/>
        <v>201094.24000000002</v>
      </c>
      <c r="Y24" s="124">
        <f t="shared" si="28"/>
        <v>233875.47999999998</v>
      </c>
      <c r="Z24" s="125">
        <f t="shared" si="28"/>
        <v>1.0000000000000002</v>
      </c>
      <c r="AA24" s="122">
        <f t="shared" si="28"/>
        <v>0</v>
      </c>
      <c r="AB24" s="123">
        <f t="shared" si="28"/>
        <v>0</v>
      </c>
      <c r="AC24" s="124">
        <f t="shared" si="28"/>
        <v>0</v>
      </c>
      <c r="AD24" s="124">
        <f t="shared" si="28"/>
        <v>0</v>
      </c>
      <c r="AE24" s="125">
        <f t="shared" si="28"/>
        <v>0</v>
      </c>
    </row>
    <row r="25" spans="1:31" s="18" customFormat="1" ht="18.75" customHeight="1" x14ac:dyDescent="0.3">
      <c r="B25" s="19"/>
      <c r="H25" s="19"/>
      <c r="N25" s="19"/>
    </row>
    <row r="26" spans="1:31" s="42" customFormat="1" ht="31.5" customHeight="1" x14ac:dyDescent="0.3">
      <c r="A26" s="221" t="s">
        <v>54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40"/>
      <c r="U26" s="40"/>
      <c r="V26" s="41"/>
      <c r="W26" s="41"/>
      <c r="X26" s="41"/>
      <c r="AC26" s="41"/>
      <c r="AD26" s="41"/>
      <c r="AE26" s="41"/>
    </row>
    <row r="27" spans="1:31" s="42" customFormat="1" ht="16.5" customHeight="1" x14ac:dyDescent="0.3">
      <c r="A27" s="221" t="s">
        <v>53</v>
      </c>
      <c r="B27" s="221"/>
      <c r="C27" s="221"/>
      <c r="D27" s="221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40"/>
      <c r="S27" s="40"/>
      <c r="T27" s="40"/>
      <c r="U27" s="40"/>
      <c r="V27" s="41"/>
      <c r="W27" s="41"/>
      <c r="X27" s="41"/>
      <c r="AC27" s="41"/>
      <c r="AD27" s="41"/>
      <c r="AE27" s="41"/>
    </row>
    <row r="28" spans="1:31" s="42" customFormat="1" ht="43.65" customHeight="1" x14ac:dyDescent="0.3">
      <c r="A28" s="222" t="s">
        <v>36</v>
      </c>
      <c r="B28" s="222"/>
      <c r="C28" s="222"/>
      <c r="D28" s="222"/>
      <c r="E28" s="222"/>
      <c r="F28" s="222"/>
      <c r="G28" s="222"/>
      <c r="H28" s="222"/>
      <c r="I28" s="43"/>
      <c r="J28" s="43"/>
      <c r="K28" s="43"/>
      <c r="L28" s="82"/>
      <c r="M28" s="44"/>
      <c r="N28" s="40"/>
      <c r="O28" s="40"/>
      <c r="P28" s="43"/>
      <c r="Q28" s="43"/>
      <c r="R28" s="82"/>
      <c r="S28" s="40"/>
      <c r="T28" s="40"/>
      <c r="U28" s="40"/>
      <c r="V28" s="41"/>
      <c r="W28" s="41"/>
      <c r="X28" s="41"/>
      <c r="AC28" s="41"/>
      <c r="AD28" s="41"/>
      <c r="AE28" s="41"/>
    </row>
    <row r="29" spans="1:31" s="47" customFormat="1" ht="18" customHeight="1" thickBot="1" x14ac:dyDescent="0.35">
      <c r="A29" s="66"/>
      <c r="B29" s="66"/>
      <c r="C29" s="66"/>
      <c r="D29" s="66"/>
      <c r="E29" s="66"/>
      <c r="F29" s="66"/>
      <c r="G29" s="45"/>
      <c r="H29" s="45"/>
      <c r="I29" s="43"/>
      <c r="J29" s="43"/>
      <c r="K29" s="43"/>
      <c r="L29" s="66"/>
      <c r="M29" s="44"/>
      <c r="N29" s="40"/>
      <c r="O29" s="40"/>
      <c r="P29" s="43"/>
      <c r="Q29" s="43"/>
      <c r="R29" s="66"/>
      <c r="S29" s="40"/>
      <c r="T29" s="40"/>
      <c r="U29" s="40"/>
      <c r="V29" s="43"/>
      <c r="W29" s="43"/>
      <c r="X29" s="66"/>
      <c r="Y29" s="42"/>
      <c r="Z29" s="42"/>
      <c r="AA29" s="42"/>
      <c r="AB29" s="42"/>
      <c r="AC29" s="43"/>
      <c r="AD29" s="43"/>
      <c r="AE29" s="66"/>
    </row>
    <row r="30" spans="1:31" s="48" customFormat="1" ht="18" customHeight="1" x14ac:dyDescent="0.3">
      <c r="A30" s="223" t="s">
        <v>10</v>
      </c>
      <c r="B30" s="226" t="s">
        <v>17</v>
      </c>
      <c r="C30" s="227"/>
      <c r="D30" s="227"/>
      <c r="E30" s="227"/>
      <c r="F30" s="228"/>
      <c r="G30" s="18"/>
      <c r="J30" s="232" t="s">
        <v>15</v>
      </c>
      <c r="K30" s="233"/>
      <c r="L30" s="226" t="s">
        <v>16</v>
      </c>
      <c r="M30" s="227"/>
      <c r="N30" s="227"/>
      <c r="O30" s="227"/>
      <c r="P30" s="228"/>
      <c r="Q30" s="43"/>
      <c r="R30" s="66"/>
      <c r="S30" s="40"/>
      <c r="T30" s="40"/>
      <c r="U30" s="40"/>
      <c r="V30" s="43"/>
      <c r="W30" s="43"/>
      <c r="X30" s="66"/>
      <c r="AC30" s="43"/>
      <c r="AD30" s="43"/>
      <c r="AE30" s="66"/>
    </row>
    <row r="31" spans="1:31" s="48" customFormat="1" ht="18" customHeight="1" thickBot="1" x14ac:dyDescent="0.35">
      <c r="A31" s="224"/>
      <c r="B31" s="244"/>
      <c r="C31" s="245"/>
      <c r="D31" s="245"/>
      <c r="E31" s="245"/>
      <c r="F31" s="246"/>
      <c r="G31" s="18"/>
      <c r="J31" s="234"/>
      <c r="K31" s="235"/>
      <c r="L31" s="229"/>
      <c r="M31" s="230"/>
      <c r="N31" s="230"/>
      <c r="O31" s="230"/>
      <c r="P31" s="231"/>
      <c r="Q31" s="43"/>
      <c r="R31" s="66"/>
      <c r="S31" s="40"/>
      <c r="T31" s="40"/>
      <c r="U31" s="40"/>
      <c r="V31" s="43"/>
      <c r="W31" s="43"/>
      <c r="X31" s="66"/>
      <c r="AC31" s="43"/>
      <c r="AD31" s="43"/>
      <c r="AE31" s="66"/>
    </row>
    <row r="32" spans="1:31" s="18" customFormat="1" ht="47.4" customHeight="1" thickBot="1" x14ac:dyDescent="0.35">
      <c r="A32" s="225"/>
      <c r="B32" s="49" t="s">
        <v>14</v>
      </c>
      <c r="C32" s="28" t="s">
        <v>8</v>
      </c>
      <c r="D32" s="29" t="s">
        <v>30</v>
      </c>
      <c r="E32" s="30" t="s">
        <v>31</v>
      </c>
      <c r="F32" s="50" t="s">
        <v>9</v>
      </c>
      <c r="J32" s="236"/>
      <c r="K32" s="237"/>
      <c r="L32" s="49" t="s">
        <v>14</v>
      </c>
      <c r="M32" s="28" t="s">
        <v>8</v>
      </c>
      <c r="N32" s="29" t="s">
        <v>30</v>
      </c>
      <c r="O32" s="30" t="s">
        <v>31</v>
      </c>
      <c r="P32" s="50" t="s">
        <v>9</v>
      </c>
    </row>
    <row r="33" spans="1:33" s="18" customFormat="1" ht="30" customHeight="1" x14ac:dyDescent="0.3">
      <c r="A33" s="34" t="s">
        <v>25</v>
      </c>
      <c r="B33" s="2">
        <f t="shared" ref="B33:B41" si="29">B13+G13+L13+Q13+AA13+V13</f>
        <v>45</v>
      </c>
      <c r="C33" s="1">
        <f t="shared" ref="C33:C43" si="30">IF(B33,B33/$B$44,"")</f>
        <v>1.3833384568090993E-2</v>
      </c>
      <c r="D33" s="3">
        <f t="shared" ref="D33:D41" si="31">D13+I13+N13+S13+AC13+X13</f>
        <v>11372744.35</v>
      </c>
      <c r="E33" s="4">
        <f t="shared" ref="E33:E41" si="32">E13+J13+O13+T13+AD13+Y13</f>
        <v>13622829.229999997</v>
      </c>
      <c r="F33" s="14">
        <f t="shared" ref="F33:F43" si="33">IF(E33,E33/$E$44,"")</f>
        <v>0.35762611161091373</v>
      </c>
      <c r="J33" s="240" t="s">
        <v>3</v>
      </c>
      <c r="K33" s="241"/>
      <c r="L33" s="51">
        <f>B24</f>
        <v>118</v>
      </c>
      <c r="M33" s="1">
        <f t="shared" ref="M33:M38" si="34">IF(L33,L33/$L$39,"")</f>
        <v>3.6274208422994156E-2</v>
      </c>
      <c r="N33" s="52">
        <f>D24</f>
        <v>3815590.5100000002</v>
      </c>
      <c r="O33" s="52">
        <f>E24</f>
        <v>4616864.5000000009</v>
      </c>
      <c r="P33" s="53">
        <f t="shared" ref="P33:P38" si="35">IF(O33,O33/$O$39,"")</f>
        <v>0.12120179083896999</v>
      </c>
    </row>
    <row r="34" spans="1:33" s="18" customFormat="1" ht="30" customHeight="1" x14ac:dyDescent="0.3">
      <c r="A34" s="36" t="s">
        <v>18</v>
      </c>
      <c r="B34" s="5">
        <f t="shared" si="29"/>
        <v>52</v>
      </c>
      <c r="C34" s="1">
        <f t="shared" si="30"/>
        <v>1.5985244389794036E-2</v>
      </c>
      <c r="D34" s="6">
        <f t="shared" si="31"/>
        <v>2010472.9999999998</v>
      </c>
      <c r="E34" s="7">
        <f t="shared" si="32"/>
        <v>2422579.4000000004</v>
      </c>
      <c r="F34" s="14">
        <f t="shared" si="33"/>
        <v>6.3597483038455499E-2</v>
      </c>
      <c r="J34" s="242" t="s">
        <v>1</v>
      </c>
      <c r="K34" s="243"/>
      <c r="L34" s="54">
        <f>G24</f>
        <v>2529</v>
      </c>
      <c r="M34" s="1">
        <f t="shared" si="34"/>
        <v>0.77743621272671382</v>
      </c>
      <c r="N34" s="55">
        <f>I24</f>
        <v>22573783.569999997</v>
      </c>
      <c r="O34" s="55">
        <f>J24</f>
        <v>26791061.389999989</v>
      </c>
      <c r="P34" s="53">
        <f t="shared" si="35"/>
        <v>0.70331815433283407</v>
      </c>
    </row>
    <row r="35" spans="1:33" ht="30" customHeight="1" x14ac:dyDescent="0.3">
      <c r="A35" s="36" t="s">
        <v>19</v>
      </c>
      <c r="B35" s="5">
        <f t="shared" si="29"/>
        <v>13</v>
      </c>
      <c r="C35" s="1">
        <f t="shared" si="30"/>
        <v>3.9963110974485091E-3</v>
      </c>
      <c r="D35" s="6">
        <f t="shared" si="31"/>
        <v>250567.32999999996</v>
      </c>
      <c r="E35" s="7">
        <f t="shared" si="32"/>
        <v>303186.46000000002</v>
      </c>
      <c r="F35" s="14">
        <f t="shared" si="33"/>
        <v>7.9592420159022917E-3</v>
      </c>
      <c r="G35" s="18"/>
      <c r="J35" s="242" t="s">
        <v>2</v>
      </c>
      <c r="K35" s="243"/>
      <c r="L35" s="54">
        <f>L24</f>
        <v>578</v>
      </c>
      <c r="M35" s="1">
        <f t="shared" si="34"/>
        <v>0.17768213956347986</v>
      </c>
      <c r="N35" s="55">
        <f>N24</f>
        <v>3790988.6999999997</v>
      </c>
      <c r="O35" s="55">
        <f>O24</f>
        <v>4579915.2699999996</v>
      </c>
      <c r="P35" s="53">
        <f t="shared" si="35"/>
        <v>0.12023180074155189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ht="30" customHeight="1" x14ac:dyDescent="0.3">
      <c r="A36" s="36" t="s">
        <v>26</v>
      </c>
      <c r="B36" s="5">
        <f>B16+G16+L16+Q16+V16+AA16+AF16</f>
        <v>7</v>
      </c>
      <c r="C36" s="1">
        <f t="shared" si="30"/>
        <v>2.1518598217030432E-3</v>
      </c>
      <c r="D36" s="6">
        <f t="shared" si="31"/>
        <v>1870661.93</v>
      </c>
      <c r="E36" s="7">
        <f t="shared" si="32"/>
        <v>1870661.93</v>
      </c>
      <c r="F36" s="14">
        <f t="shared" si="33"/>
        <v>4.9108561875767377E-2</v>
      </c>
      <c r="G36" s="18"/>
      <c r="J36" s="242" t="s">
        <v>34</v>
      </c>
      <c r="K36" s="243"/>
      <c r="L36" s="54">
        <f>Q24</f>
        <v>8</v>
      </c>
      <c r="M36" s="1">
        <f t="shared" si="34"/>
        <v>2.4592683676606208E-3</v>
      </c>
      <c r="N36" s="55">
        <f>S24</f>
        <v>1870661.93</v>
      </c>
      <c r="O36" s="55">
        <f>T24</f>
        <v>1870661.93</v>
      </c>
      <c r="P36" s="53">
        <f t="shared" si="35"/>
        <v>4.9108561875767391E-2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30" customHeight="1" x14ac:dyDescent="0.3">
      <c r="A37" s="36" t="s">
        <v>27</v>
      </c>
      <c r="B37" s="8">
        <f t="shared" si="29"/>
        <v>0</v>
      </c>
      <c r="C37" s="1" t="str">
        <f t="shared" si="30"/>
        <v/>
      </c>
      <c r="D37" s="6">
        <f t="shared" si="31"/>
        <v>0</v>
      </c>
      <c r="E37" s="15">
        <f t="shared" si="32"/>
        <v>0</v>
      </c>
      <c r="F37" s="14" t="str">
        <f t="shared" si="33"/>
        <v/>
      </c>
      <c r="G37" s="18"/>
      <c r="J37" s="242" t="s">
        <v>5</v>
      </c>
      <c r="K37" s="243"/>
      <c r="L37" s="54">
        <f>V24</f>
        <v>20</v>
      </c>
      <c r="M37" s="1">
        <f t="shared" si="34"/>
        <v>6.1481709191515523E-3</v>
      </c>
      <c r="N37" s="55">
        <f>X24</f>
        <v>201094.24000000002</v>
      </c>
      <c r="O37" s="55">
        <f>Y24</f>
        <v>233875.47999999998</v>
      </c>
      <c r="P37" s="53">
        <f t="shared" si="35"/>
        <v>6.139692210876819E-3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30" customHeight="1" x14ac:dyDescent="0.3">
      <c r="A38" s="37" t="s">
        <v>33</v>
      </c>
      <c r="B38" s="8">
        <f t="shared" si="29"/>
        <v>10</v>
      </c>
      <c r="C38" s="1">
        <f t="shared" si="30"/>
        <v>3.0740854595757761E-3</v>
      </c>
      <c r="D38" s="6">
        <f t="shared" si="31"/>
        <v>370889.12</v>
      </c>
      <c r="E38" s="15">
        <f t="shared" si="32"/>
        <v>427182</v>
      </c>
      <c r="F38" s="14">
        <f t="shared" si="33"/>
        <v>1.1214369279014548E-2</v>
      </c>
      <c r="G38" s="18"/>
      <c r="J38" s="242" t="s">
        <v>4</v>
      </c>
      <c r="K38" s="243"/>
      <c r="L38" s="54">
        <f>AA24</f>
        <v>0</v>
      </c>
      <c r="M38" s="1" t="str">
        <f t="shared" si="34"/>
        <v/>
      </c>
      <c r="N38" s="55">
        <f>AC24</f>
        <v>0</v>
      </c>
      <c r="O38" s="55">
        <f>AD24</f>
        <v>0</v>
      </c>
      <c r="P38" s="53" t="str">
        <f t="shared" si="35"/>
        <v/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30" customHeight="1" thickBot="1" x14ac:dyDescent="0.35">
      <c r="A39" s="37" t="s">
        <v>28</v>
      </c>
      <c r="B39" s="5">
        <f t="shared" si="29"/>
        <v>194</v>
      </c>
      <c r="C39" s="1">
        <f t="shared" si="30"/>
        <v>5.9637257915770056E-2</v>
      </c>
      <c r="D39" s="6">
        <f t="shared" si="31"/>
        <v>5229517.55</v>
      </c>
      <c r="E39" s="16">
        <f t="shared" si="32"/>
        <v>6195444.0699999966</v>
      </c>
      <c r="F39" s="14">
        <f t="shared" si="33"/>
        <v>0.16264261520490286</v>
      </c>
      <c r="G39" s="18"/>
      <c r="J39" s="238" t="s">
        <v>0</v>
      </c>
      <c r="K39" s="239"/>
      <c r="L39" s="77">
        <f>SUM(L33:L38)</f>
        <v>3253</v>
      </c>
      <c r="M39" s="10">
        <f>SUM(M33:M38)</f>
        <v>1</v>
      </c>
      <c r="N39" s="78">
        <f>SUM(N33:N38)</f>
        <v>32252118.949999996</v>
      </c>
      <c r="O39" s="79">
        <f>SUM(O33:O38)</f>
        <v>38092378.569999985</v>
      </c>
      <c r="P39" s="80">
        <f>SUM(P33:P38)</f>
        <v>1.0000000000000002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30" customHeight="1" x14ac:dyDescent="0.3">
      <c r="A40" s="38" t="s">
        <v>29</v>
      </c>
      <c r="B40" s="5">
        <f t="shared" si="29"/>
        <v>1107</v>
      </c>
      <c r="C40" s="1">
        <f t="shared" si="30"/>
        <v>0.34030126037503844</v>
      </c>
      <c r="D40" s="6">
        <f t="shared" si="31"/>
        <v>8884708.1300000008</v>
      </c>
      <c r="E40" s="16">
        <f t="shared" si="32"/>
        <v>10608171.43</v>
      </c>
      <c r="F40" s="14">
        <f t="shared" si="33"/>
        <v>0.2784854038585704</v>
      </c>
      <c r="G40" s="18"/>
      <c r="H40" s="19"/>
      <c r="I40" s="57"/>
      <c r="J40" s="18"/>
      <c r="K40" s="18"/>
      <c r="L40" s="18"/>
      <c r="M40" s="18"/>
      <c r="N40" s="19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s="47" customFormat="1" ht="30" customHeight="1" x14ac:dyDescent="0.3">
      <c r="A41" s="120" t="s">
        <v>43</v>
      </c>
      <c r="B41" s="5">
        <f t="shared" si="29"/>
        <v>1802</v>
      </c>
      <c r="C41" s="1">
        <f t="shared" si="30"/>
        <v>0.55395019981555482</v>
      </c>
      <c r="D41" s="6">
        <f t="shared" si="31"/>
        <v>2197271.5399999986</v>
      </c>
      <c r="E41" s="7">
        <f t="shared" si="32"/>
        <v>2569667.049999998</v>
      </c>
      <c r="F41" s="14">
        <f t="shared" si="33"/>
        <v>6.7458823692983116E-2</v>
      </c>
      <c r="G41" s="45"/>
      <c r="H41" s="45"/>
      <c r="I41" s="43"/>
      <c r="J41" s="43"/>
      <c r="K41" s="43"/>
      <c r="L41" s="66"/>
      <c r="M41" s="44"/>
      <c r="N41" s="40"/>
      <c r="O41" s="40"/>
      <c r="P41" s="43"/>
      <c r="Q41" s="43"/>
      <c r="R41" s="66"/>
      <c r="S41" s="40"/>
      <c r="T41" s="40"/>
      <c r="U41" s="40"/>
      <c r="V41" s="43"/>
      <c r="W41" s="43"/>
      <c r="X41" s="66"/>
      <c r="Y41" s="42"/>
      <c r="Z41" s="42"/>
      <c r="AA41" s="42"/>
      <c r="AB41" s="42"/>
      <c r="AC41" s="43"/>
      <c r="AD41" s="43"/>
      <c r="AE41" s="66"/>
    </row>
    <row r="42" spans="1:33" s="47" customFormat="1" ht="30" customHeight="1" x14ac:dyDescent="0.3">
      <c r="A42" s="74" t="s">
        <v>57</v>
      </c>
      <c r="B42" s="5">
        <f t="shared" ref="B42" si="36">B22+G22+L22+Q22+AA22+V22</f>
        <v>10</v>
      </c>
      <c r="C42" s="1">
        <f t="shared" si="30"/>
        <v>3.0740854595757761E-3</v>
      </c>
      <c r="D42" s="6">
        <f t="shared" ref="D42" si="37">D22+I22+N22+S22+AC22+X22</f>
        <v>35000</v>
      </c>
      <c r="E42" s="7">
        <f t="shared" ref="E42" si="38">E22+J22+O22+T22+AD22+Y22</f>
        <v>42350</v>
      </c>
      <c r="F42" s="14">
        <f t="shared" ref="F42" si="39">IF(E42,E42/$E$44,"")</f>
        <v>1.1117709523488022E-3</v>
      </c>
      <c r="G42" s="45"/>
      <c r="H42" s="45"/>
      <c r="I42" s="43"/>
      <c r="J42" s="43"/>
      <c r="K42" s="43"/>
      <c r="L42" s="85"/>
      <c r="M42" s="44"/>
      <c r="N42" s="40"/>
      <c r="O42" s="40"/>
      <c r="P42" s="43"/>
      <c r="Q42" s="43"/>
      <c r="R42" s="85"/>
      <c r="S42" s="40"/>
      <c r="T42" s="40"/>
      <c r="U42" s="40"/>
      <c r="V42" s="43"/>
      <c r="W42" s="43"/>
      <c r="X42" s="85"/>
      <c r="Y42" s="42"/>
      <c r="Z42" s="42"/>
      <c r="AA42" s="42"/>
      <c r="AB42" s="42"/>
      <c r="AC42" s="43"/>
      <c r="AD42" s="43"/>
      <c r="AE42" s="85"/>
    </row>
    <row r="43" spans="1:33" s="47" customFormat="1" ht="30" customHeight="1" x14ac:dyDescent="0.3">
      <c r="A43" s="74" t="s">
        <v>44</v>
      </c>
      <c r="B43" s="5">
        <f t="shared" ref="B43" si="40">B23+G23+L23+Q23+AA23+V23</f>
        <v>13</v>
      </c>
      <c r="C43" s="1">
        <f t="shared" si="30"/>
        <v>3.9963110974485091E-3</v>
      </c>
      <c r="D43" s="6">
        <f t="shared" ref="D43" si="41">D23+I23+N23+S23+AC23+X23</f>
        <v>30286</v>
      </c>
      <c r="E43" s="7">
        <f t="shared" ref="E43" si="42">E23+J23+O23+T23+AD23+Y23</f>
        <v>30307</v>
      </c>
      <c r="F43" s="14">
        <f t="shared" si="33"/>
        <v>7.9561847114132593E-4</v>
      </c>
      <c r="G43" s="45"/>
      <c r="H43" s="45"/>
      <c r="I43" s="43"/>
      <c r="J43" s="43"/>
      <c r="K43" s="43"/>
      <c r="L43" s="66"/>
      <c r="M43" s="44"/>
      <c r="N43" s="40"/>
      <c r="O43" s="40"/>
      <c r="P43" s="43"/>
      <c r="Q43" s="43"/>
      <c r="R43" s="66"/>
      <c r="S43" s="40"/>
      <c r="T43" s="40"/>
      <c r="U43" s="40"/>
      <c r="V43" s="43"/>
      <c r="W43" s="43"/>
      <c r="X43" s="66"/>
      <c r="Y43" s="42"/>
      <c r="Z43" s="42"/>
      <c r="AA43" s="42"/>
      <c r="AB43" s="42"/>
      <c r="AC43" s="43"/>
      <c r="AD43" s="43"/>
      <c r="AE43" s="66"/>
    </row>
    <row r="44" spans="1:33" s="47" customFormat="1" ht="30" customHeight="1" thickBot="1" x14ac:dyDescent="0.35">
      <c r="A44" s="58" t="s">
        <v>0</v>
      </c>
      <c r="B44" s="9">
        <f>SUM(B33:B43)</f>
        <v>3253</v>
      </c>
      <c r="C44" s="10">
        <f>SUM(C33:C43)</f>
        <v>0.99999999999999989</v>
      </c>
      <c r="D44" s="11">
        <f>SUM(D33:D43)</f>
        <v>32252118.949999996</v>
      </c>
      <c r="E44" s="11">
        <f>SUM(E33:E43)</f>
        <v>38092378.569999993</v>
      </c>
      <c r="F44" s="12">
        <f>SUM(F33:F43)</f>
        <v>1.0000000000000002</v>
      </c>
      <c r="G44" s="18"/>
      <c r="H44" s="19"/>
      <c r="I44" s="18"/>
      <c r="J44" s="18"/>
      <c r="K44" s="18"/>
      <c r="L44" s="18"/>
      <c r="M44" s="18"/>
      <c r="N44" s="19"/>
      <c r="O44" s="18"/>
      <c r="P44" s="18"/>
      <c r="Q44" s="18"/>
      <c r="R44" s="18"/>
      <c r="S44" s="18"/>
      <c r="T44" s="18"/>
      <c r="U44" s="59"/>
      <c r="V44" s="43"/>
      <c r="W44" s="43"/>
      <c r="X44" s="66"/>
      <c r="Y44" s="42"/>
      <c r="Z44" s="42"/>
      <c r="AA44" s="42"/>
      <c r="AB44" s="42"/>
      <c r="AC44" s="43"/>
      <c r="AD44" s="43"/>
      <c r="AE44" s="66"/>
    </row>
    <row r="45" spans="1:33" ht="36" customHeight="1" x14ac:dyDescent="0.3">
      <c r="A45" s="66"/>
      <c r="B45" s="66"/>
      <c r="C45" s="66"/>
      <c r="D45" s="66"/>
      <c r="E45" s="66"/>
      <c r="F45" s="66"/>
      <c r="G45" s="18"/>
      <c r="H45" s="19"/>
      <c r="I45" s="18"/>
      <c r="J45" s="18"/>
      <c r="K45" s="18"/>
      <c r="L45" s="18"/>
      <c r="M45" s="18"/>
      <c r="N45" s="19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s="18" customFormat="1" ht="23.1" customHeight="1" x14ac:dyDescent="0.3">
      <c r="B46" s="19"/>
      <c r="H46" s="19"/>
      <c r="N46" s="19"/>
    </row>
    <row r="47" spans="1:33" s="18" customFormat="1" x14ac:dyDescent="0.3">
      <c r="B47" s="19"/>
      <c r="H47" s="19"/>
      <c r="N47" s="19"/>
    </row>
    <row r="48" spans="1:33" s="18" customFormat="1" x14ac:dyDescent="0.3">
      <c r="B48" s="19"/>
      <c r="H48" s="19"/>
      <c r="N48" s="19"/>
    </row>
    <row r="49" spans="2:14" s="18" customFormat="1" x14ac:dyDescent="0.3">
      <c r="B49" s="19"/>
      <c r="H49" s="19"/>
      <c r="N49" s="19"/>
    </row>
    <row r="50" spans="2:14" s="18" customFormat="1" x14ac:dyDescent="0.3">
      <c r="B50" s="19"/>
      <c r="H50" s="19"/>
      <c r="N50" s="19"/>
    </row>
    <row r="51" spans="2:14" s="18" customFormat="1" x14ac:dyDescent="0.3">
      <c r="B51" s="19"/>
      <c r="H51" s="19"/>
      <c r="N51" s="19"/>
    </row>
    <row r="52" spans="2:14" s="18" customFormat="1" x14ac:dyDescent="0.3">
      <c r="B52" s="19"/>
      <c r="H52" s="19"/>
      <c r="N52" s="19"/>
    </row>
    <row r="53" spans="2:14" s="18" customFormat="1" x14ac:dyDescent="0.3">
      <c r="B53" s="19"/>
      <c r="H53" s="19"/>
      <c r="N53" s="19"/>
    </row>
    <row r="54" spans="2:14" s="18" customFormat="1" x14ac:dyDescent="0.3">
      <c r="B54" s="19"/>
      <c r="H54" s="19"/>
      <c r="N54" s="19"/>
    </row>
    <row r="55" spans="2:14" s="18" customFormat="1" x14ac:dyDescent="0.3">
      <c r="B55" s="19"/>
      <c r="H55" s="19"/>
      <c r="N55" s="19"/>
    </row>
    <row r="56" spans="2:14" s="18" customFormat="1" x14ac:dyDescent="0.3">
      <c r="B56" s="19"/>
      <c r="H56" s="19"/>
      <c r="N56" s="19"/>
    </row>
    <row r="57" spans="2:14" s="18" customFormat="1" x14ac:dyDescent="0.3">
      <c r="B57" s="19"/>
      <c r="H57" s="19"/>
      <c r="N57" s="19"/>
    </row>
    <row r="58" spans="2:14" s="18" customFormat="1" x14ac:dyDescent="0.3">
      <c r="B58" s="19"/>
      <c r="H58" s="19"/>
      <c r="N58" s="19"/>
    </row>
    <row r="59" spans="2:14" s="18" customFormat="1" x14ac:dyDescent="0.3">
      <c r="B59" s="19"/>
      <c r="H59" s="19"/>
      <c r="N59" s="19"/>
    </row>
    <row r="60" spans="2:14" s="18" customFormat="1" x14ac:dyDescent="0.3">
      <c r="B60" s="19"/>
      <c r="H60" s="19"/>
      <c r="N60" s="19"/>
    </row>
    <row r="61" spans="2:14" s="18" customFormat="1" x14ac:dyDescent="0.3">
      <c r="B61" s="19"/>
      <c r="H61" s="19"/>
      <c r="N61" s="19"/>
    </row>
    <row r="62" spans="2:14" s="18" customFormat="1" x14ac:dyDescent="0.3">
      <c r="B62" s="19"/>
      <c r="H62" s="19"/>
      <c r="N62" s="19"/>
    </row>
    <row r="63" spans="2:14" s="18" customFormat="1" x14ac:dyDescent="0.3">
      <c r="B63" s="19"/>
      <c r="H63" s="19"/>
      <c r="N63" s="19"/>
    </row>
    <row r="64" spans="2:14" s="18" customFormat="1" x14ac:dyDescent="0.3">
      <c r="B64" s="19"/>
      <c r="H64" s="19"/>
      <c r="N64" s="19"/>
    </row>
    <row r="65" spans="2:14" s="18" customFormat="1" x14ac:dyDescent="0.3">
      <c r="B65" s="19"/>
      <c r="H65" s="19"/>
      <c r="N65" s="19"/>
    </row>
    <row r="66" spans="2:14" s="18" customFormat="1" x14ac:dyDescent="0.3">
      <c r="B66" s="19"/>
      <c r="H66" s="19"/>
      <c r="N66" s="19"/>
    </row>
    <row r="67" spans="2:14" s="18" customFormat="1" x14ac:dyDescent="0.3">
      <c r="B67" s="19"/>
      <c r="H67" s="19"/>
      <c r="N67" s="19"/>
    </row>
    <row r="68" spans="2:14" s="18" customFormat="1" x14ac:dyDescent="0.3">
      <c r="B68" s="19"/>
      <c r="H68" s="19"/>
      <c r="N68" s="19"/>
    </row>
    <row r="69" spans="2:14" s="18" customFormat="1" x14ac:dyDescent="0.3">
      <c r="B69" s="19"/>
      <c r="H69" s="19"/>
      <c r="N69" s="19"/>
    </row>
    <row r="70" spans="2:14" s="18" customFormat="1" x14ac:dyDescent="0.3">
      <c r="B70" s="19"/>
      <c r="H70" s="19"/>
      <c r="N70" s="19"/>
    </row>
    <row r="71" spans="2:14" s="18" customFormat="1" x14ac:dyDescent="0.3">
      <c r="B71" s="19"/>
      <c r="H71" s="19"/>
      <c r="N71" s="19"/>
    </row>
    <row r="72" spans="2:14" s="18" customFormat="1" x14ac:dyDescent="0.3">
      <c r="B72" s="19"/>
      <c r="H72" s="19"/>
      <c r="N72" s="19"/>
    </row>
    <row r="73" spans="2:14" s="18" customFormat="1" x14ac:dyDescent="0.3">
      <c r="B73" s="19"/>
      <c r="H73" s="19"/>
      <c r="N73" s="19"/>
    </row>
    <row r="74" spans="2:14" s="18" customFormat="1" x14ac:dyDescent="0.3">
      <c r="B74" s="19"/>
      <c r="H74" s="19"/>
      <c r="N74" s="19"/>
    </row>
    <row r="75" spans="2:14" s="18" customFormat="1" x14ac:dyDescent="0.3">
      <c r="B75" s="19"/>
      <c r="H75" s="19"/>
      <c r="N75" s="19"/>
    </row>
    <row r="76" spans="2:14" s="18" customFormat="1" x14ac:dyDescent="0.3">
      <c r="B76" s="19"/>
      <c r="H76" s="19"/>
      <c r="N76" s="19"/>
    </row>
    <row r="77" spans="2:14" s="18" customFormat="1" x14ac:dyDescent="0.3">
      <c r="B77" s="19"/>
      <c r="H77" s="19"/>
      <c r="N77" s="19"/>
    </row>
    <row r="78" spans="2:14" s="18" customFormat="1" x14ac:dyDescent="0.3">
      <c r="B78" s="19"/>
      <c r="H78" s="19"/>
      <c r="N78" s="19"/>
    </row>
    <row r="79" spans="2:14" s="18" customFormat="1" x14ac:dyDescent="0.3">
      <c r="B79" s="19"/>
      <c r="H79" s="19"/>
      <c r="N79" s="19"/>
    </row>
    <row r="80" spans="2:14" s="18" customFormat="1" x14ac:dyDescent="0.3">
      <c r="B80" s="19"/>
      <c r="H80" s="19"/>
      <c r="N80" s="19"/>
    </row>
    <row r="81" spans="2:14" s="18" customFormat="1" x14ac:dyDescent="0.3">
      <c r="B81" s="19"/>
      <c r="H81" s="19"/>
      <c r="N81" s="19"/>
    </row>
    <row r="82" spans="2:14" s="18" customFormat="1" x14ac:dyDescent="0.3">
      <c r="B82" s="19"/>
      <c r="H82" s="19"/>
      <c r="N82" s="19"/>
    </row>
    <row r="83" spans="2:14" s="18" customFormat="1" x14ac:dyDescent="0.3">
      <c r="B83" s="19"/>
      <c r="H83" s="19"/>
      <c r="N83" s="19"/>
    </row>
    <row r="84" spans="2:14" s="18" customFormat="1" x14ac:dyDescent="0.3">
      <c r="B84" s="19"/>
      <c r="H84" s="19"/>
      <c r="N84" s="19"/>
    </row>
    <row r="85" spans="2:14" s="18" customFormat="1" x14ac:dyDescent="0.3">
      <c r="B85" s="19"/>
      <c r="H85" s="19"/>
      <c r="N85" s="19"/>
    </row>
    <row r="86" spans="2:14" s="18" customFormat="1" x14ac:dyDescent="0.3">
      <c r="B86" s="19"/>
      <c r="H86" s="19"/>
      <c r="N86" s="19"/>
    </row>
    <row r="87" spans="2:14" s="18" customFormat="1" x14ac:dyDescent="0.3">
      <c r="B87" s="19"/>
      <c r="H87" s="19"/>
      <c r="N87" s="19"/>
    </row>
    <row r="88" spans="2:14" s="18" customFormat="1" x14ac:dyDescent="0.3">
      <c r="B88" s="19"/>
      <c r="H88" s="19"/>
      <c r="N88" s="19"/>
    </row>
    <row r="89" spans="2:14" s="18" customFormat="1" x14ac:dyDescent="0.3">
      <c r="B89" s="19"/>
      <c r="H89" s="19"/>
      <c r="N89" s="19"/>
    </row>
    <row r="90" spans="2:14" s="18" customFormat="1" x14ac:dyDescent="0.3">
      <c r="B90" s="19"/>
      <c r="H90" s="19"/>
      <c r="N90" s="19"/>
    </row>
    <row r="91" spans="2:14" s="18" customFormat="1" x14ac:dyDescent="0.3">
      <c r="B91" s="19"/>
      <c r="H91" s="19"/>
      <c r="N91" s="19"/>
    </row>
    <row r="92" spans="2:14" s="18" customFormat="1" x14ac:dyDescent="0.3">
      <c r="B92" s="19"/>
      <c r="H92" s="19"/>
      <c r="N92" s="19"/>
    </row>
    <row r="93" spans="2:14" s="18" customFormat="1" x14ac:dyDescent="0.3">
      <c r="B93" s="19"/>
      <c r="H93" s="19"/>
      <c r="N93" s="19"/>
    </row>
    <row r="94" spans="2:14" s="18" customFormat="1" x14ac:dyDescent="0.3">
      <c r="B94" s="19"/>
      <c r="H94" s="19"/>
      <c r="N94" s="19"/>
    </row>
    <row r="95" spans="2:14" s="18" customFormat="1" x14ac:dyDescent="0.3">
      <c r="B95" s="19"/>
      <c r="H95" s="19"/>
      <c r="N95" s="19"/>
    </row>
    <row r="96" spans="2:14" s="18" customFormat="1" x14ac:dyDescent="0.3">
      <c r="B96" s="19"/>
      <c r="H96" s="19"/>
      <c r="N96" s="19"/>
    </row>
    <row r="97" spans="2:21" s="18" customFormat="1" x14ac:dyDescent="0.3">
      <c r="B97" s="19"/>
      <c r="H97" s="19"/>
      <c r="N97" s="19"/>
    </row>
    <row r="98" spans="2:21" s="18" customFormat="1" x14ac:dyDescent="0.3">
      <c r="B98" s="19"/>
      <c r="H98" s="19"/>
      <c r="N98" s="19"/>
    </row>
    <row r="99" spans="2:21" s="18" customFormat="1" x14ac:dyDescent="0.3">
      <c r="B99" s="19"/>
      <c r="H99" s="19"/>
      <c r="N99" s="19"/>
    </row>
    <row r="100" spans="2:21" s="18" customFormat="1" x14ac:dyDescent="0.3">
      <c r="B100" s="19"/>
      <c r="H100" s="19"/>
      <c r="N100" s="19"/>
    </row>
    <row r="101" spans="2:21" s="18" customFormat="1" x14ac:dyDescent="0.3">
      <c r="B101" s="19"/>
      <c r="H101" s="19"/>
      <c r="N101" s="19"/>
    </row>
    <row r="102" spans="2:21" s="18" customFormat="1" x14ac:dyDescent="0.3">
      <c r="B102" s="19"/>
      <c r="H102" s="19"/>
      <c r="N102" s="19"/>
    </row>
    <row r="103" spans="2:21" s="18" customFormat="1" x14ac:dyDescent="0.3">
      <c r="B103" s="19"/>
      <c r="H103" s="19"/>
      <c r="N103" s="19"/>
    </row>
    <row r="104" spans="2:21" s="18" customFormat="1" x14ac:dyDescent="0.3">
      <c r="B104" s="19"/>
      <c r="G104" s="20"/>
      <c r="H104" s="56"/>
      <c r="I104" s="20"/>
      <c r="J104" s="20"/>
      <c r="K104" s="20"/>
      <c r="L104" s="20"/>
      <c r="M104" s="20"/>
      <c r="N104" s="56"/>
      <c r="O104" s="20"/>
      <c r="P104" s="20"/>
      <c r="Q104" s="20"/>
      <c r="R104" s="20"/>
      <c r="S104" s="20"/>
      <c r="T104" s="20"/>
      <c r="U104" s="20"/>
    </row>
    <row r="105" spans="2:21" s="18" customFormat="1" x14ac:dyDescent="0.3">
      <c r="B105" s="19"/>
      <c r="G105" s="20"/>
      <c r="H105" s="56"/>
      <c r="I105" s="20"/>
      <c r="J105" s="20"/>
      <c r="K105" s="20"/>
      <c r="L105" s="20"/>
      <c r="M105" s="20"/>
      <c r="N105" s="56"/>
      <c r="O105" s="20"/>
      <c r="P105" s="20"/>
      <c r="Q105" s="20"/>
      <c r="R105" s="20"/>
      <c r="S105" s="20"/>
      <c r="T105" s="20"/>
      <c r="U105" s="20"/>
    </row>
    <row r="106" spans="2:21" s="18" customFormat="1" x14ac:dyDescent="0.3">
      <c r="B106" s="19"/>
      <c r="F106" s="20"/>
      <c r="G106" s="20"/>
      <c r="H106" s="56"/>
      <c r="I106" s="20"/>
      <c r="J106" s="20"/>
      <c r="K106" s="20"/>
      <c r="L106" s="20"/>
      <c r="M106" s="20"/>
      <c r="N106" s="56"/>
      <c r="O106" s="20"/>
      <c r="P106" s="20"/>
      <c r="Q106" s="20"/>
      <c r="R106" s="20"/>
      <c r="S106" s="20"/>
      <c r="T106" s="20"/>
      <c r="U106" s="20"/>
    </row>
  </sheetData>
  <sheetProtection password="C9C3" sheet="1" objects="1" scenarios="1"/>
  <mergeCells count="22">
    <mergeCell ref="J39:K39"/>
    <mergeCell ref="J33:K33"/>
    <mergeCell ref="J34:K34"/>
    <mergeCell ref="J35:K35"/>
    <mergeCell ref="J36:K36"/>
    <mergeCell ref="J38:K38"/>
    <mergeCell ref="J37:K37"/>
    <mergeCell ref="A30:A32"/>
    <mergeCell ref="B30:F31"/>
    <mergeCell ref="J30:K32"/>
    <mergeCell ref="L30:P31"/>
    <mergeCell ref="A27:D27"/>
    <mergeCell ref="A28:H28"/>
    <mergeCell ref="A26:S26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54" orientation="landscape" r:id="rId1"/>
  <ignoredErrors>
    <ignoredError sqref="C42:C43 M33:M38 C33:C4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7"/>
  <sheetViews>
    <sheetView showZeros="0" zoomScale="80" zoomScaleNormal="80" workbookViewId="0"/>
  </sheetViews>
  <sheetFormatPr defaultColWidth="9.109375" defaultRowHeight="14.4" x14ac:dyDescent="0.3"/>
  <cols>
    <col min="1" max="1" width="30.44140625" style="20" customWidth="1"/>
    <col min="2" max="2" width="11.109375" style="56" customWidth="1"/>
    <col min="3" max="3" width="12.109375" style="20" customWidth="1"/>
    <col min="4" max="4" width="19.109375" style="20" customWidth="1"/>
    <col min="5" max="5" width="19.88671875" style="20" customWidth="1"/>
    <col min="6" max="6" width="11.44140625" style="20" customWidth="1"/>
    <col min="7" max="7" width="9.109375" style="20" customWidth="1"/>
    <col min="8" max="8" width="12" style="56" customWidth="1"/>
    <col min="9" max="9" width="18.33203125" style="20" customWidth="1"/>
    <col min="10" max="10" width="20" style="20" customWidth="1"/>
    <col min="11" max="11" width="11.44140625" style="20" customWidth="1"/>
    <col min="12" max="12" width="12.33203125" style="20" customWidth="1"/>
    <col min="13" max="13" width="11.44140625" style="20" customWidth="1"/>
    <col min="14" max="14" width="20.109375" style="56" customWidth="1"/>
    <col min="15" max="15" width="19.5546875" style="20" customWidth="1"/>
    <col min="16" max="16" width="11.44140625" style="20" customWidth="1"/>
    <col min="17" max="17" width="9.109375" style="20" customWidth="1"/>
    <col min="18" max="18" width="11.6640625" style="20" customWidth="1"/>
    <col min="19" max="19" width="18.88671875" style="20" customWidth="1"/>
    <col min="20" max="20" width="19.5546875" style="20" customWidth="1"/>
    <col min="21" max="21" width="11.109375" style="20" customWidth="1"/>
    <col min="22" max="22" width="9" style="20" customWidth="1"/>
    <col min="23" max="23" width="11.88671875" style="20" customWidth="1"/>
    <col min="24" max="24" width="19" style="20" customWidth="1"/>
    <col min="25" max="25" width="15.44140625" style="20" customWidth="1"/>
    <col min="26" max="26" width="9.5546875" style="20" customWidth="1"/>
    <col min="27" max="27" width="9.109375" style="20" customWidth="1"/>
    <col min="28" max="28" width="11.6640625" style="20" customWidth="1"/>
    <col min="29" max="29" width="18.109375" style="20" customWidth="1"/>
    <col min="30" max="30" width="18.88671875" style="20" customWidth="1"/>
    <col min="31" max="31" width="10.88671875" style="20" customWidth="1"/>
    <col min="32" max="16384" width="9.109375" style="20"/>
  </cols>
  <sheetData>
    <row r="1" spans="1:31" x14ac:dyDescent="0.3">
      <c r="A1" s="18"/>
      <c r="B1" s="19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x14ac:dyDescent="0.3">
      <c r="A2" s="18"/>
      <c r="B2" s="19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x14ac:dyDescent="0.3">
      <c r="A3" s="18"/>
      <c r="B3" s="19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18" customFormat="1" x14ac:dyDescent="0.35">
      <c r="B4" s="19"/>
      <c r="H4" s="19"/>
      <c r="N4" s="19"/>
    </row>
    <row r="5" spans="1:31" s="18" customFormat="1" ht="30.75" customHeight="1" x14ac:dyDescent="0.3">
      <c r="A5" s="21" t="s">
        <v>37</v>
      </c>
      <c r="B5" s="19"/>
      <c r="H5" s="19"/>
      <c r="N5" s="19"/>
    </row>
    <row r="6" spans="1:31" s="18" customFormat="1" ht="6.75" customHeight="1" x14ac:dyDescent="0.3">
      <c r="A6" s="22"/>
      <c r="B6" s="19"/>
      <c r="H6" s="19"/>
      <c r="N6" s="19"/>
    </row>
    <row r="7" spans="1:31" s="18" customFormat="1" ht="24.75" customHeight="1" x14ac:dyDescent="0.3">
      <c r="A7" s="23" t="s">
        <v>51</v>
      </c>
      <c r="B7" s="24" t="s">
        <v>50</v>
      </c>
      <c r="C7" s="25"/>
      <c r="D7" s="25"/>
      <c r="E7" s="25"/>
      <c r="F7" s="25"/>
      <c r="G7" s="26"/>
      <c r="H7" s="67"/>
      <c r="J7" s="84" t="s">
        <v>63</v>
      </c>
      <c r="K7" s="25"/>
      <c r="L7" s="25"/>
      <c r="N7" s="19"/>
      <c r="P7" s="25"/>
      <c r="Q7" s="25"/>
      <c r="R7" s="25"/>
      <c r="V7" s="25"/>
      <c r="W7" s="25"/>
      <c r="X7" s="25"/>
      <c r="AC7" s="25"/>
      <c r="AD7" s="25"/>
      <c r="AE7" s="25"/>
    </row>
    <row r="8" spans="1:31" s="18" customFormat="1" ht="34.5" customHeight="1" x14ac:dyDescent="0.3">
      <c r="A8" s="23" t="s">
        <v>11</v>
      </c>
      <c r="B8" s="17" t="s">
        <v>52</v>
      </c>
      <c r="C8" s="68"/>
      <c r="D8" s="68"/>
      <c r="E8" s="68"/>
      <c r="F8" s="68"/>
      <c r="G8" s="69"/>
      <c r="H8" s="69"/>
      <c r="I8" s="69"/>
      <c r="J8" s="69"/>
      <c r="K8" s="69"/>
      <c r="L8" s="23"/>
      <c r="N8" s="19"/>
      <c r="R8" s="23"/>
      <c r="X8" s="23"/>
      <c r="AE8" s="23"/>
    </row>
    <row r="9" spans="1:31" ht="26.25" customHeight="1" thickBot="1" x14ac:dyDescent="0.3">
      <c r="A9" s="18"/>
      <c r="B9" s="19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s="18" customFormat="1" ht="39" customHeight="1" thickBot="1" x14ac:dyDescent="0.35">
      <c r="B10" s="179" t="s">
        <v>6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1"/>
    </row>
    <row r="11" spans="1:31" ht="30" customHeight="1" thickBot="1" x14ac:dyDescent="0.35">
      <c r="A11" s="247" t="s">
        <v>10</v>
      </c>
      <c r="B11" s="182" t="s">
        <v>3</v>
      </c>
      <c r="C11" s="183"/>
      <c r="D11" s="183"/>
      <c r="E11" s="183"/>
      <c r="F11" s="184"/>
      <c r="G11" s="185" t="s">
        <v>1</v>
      </c>
      <c r="H11" s="186"/>
      <c r="I11" s="186"/>
      <c r="J11" s="186"/>
      <c r="K11" s="187"/>
      <c r="L11" s="200" t="s">
        <v>2</v>
      </c>
      <c r="M11" s="201"/>
      <c r="N11" s="201"/>
      <c r="O11" s="201"/>
      <c r="P11" s="201"/>
      <c r="Q11" s="188" t="s">
        <v>34</v>
      </c>
      <c r="R11" s="189"/>
      <c r="S11" s="189"/>
      <c r="T11" s="189"/>
      <c r="U11" s="190"/>
      <c r="V11" s="194" t="s">
        <v>5</v>
      </c>
      <c r="W11" s="195"/>
      <c r="X11" s="195"/>
      <c r="Y11" s="195"/>
      <c r="Z11" s="196"/>
      <c r="AA11" s="191" t="s">
        <v>4</v>
      </c>
      <c r="AB11" s="192"/>
      <c r="AC11" s="192"/>
      <c r="AD11" s="192"/>
      <c r="AE11" s="193"/>
    </row>
    <row r="12" spans="1:31" ht="39" customHeight="1" thickBot="1" x14ac:dyDescent="0.35">
      <c r="A12" s="248"/>
      <c r="B12" s="27" t="s">
        <v>7</v>
      </c>
      <c r="C12" s="28" t="s">
        <v>8</v>
      </c>
      <c r="D12" s="29" t="s">
        <v>23</v>
      </c>
      <c r="E12" s="30" t="s">
        <v>24</v>
      </c>
      <c r="F12" s="31" t="s">
        <v>13</v>
      </c>
      <c r="G12" s="32" t="s">
        <v>7</v>
      </c>
      <c r="H12" s="28" t="s">
        <v>8</v>
      </c>
      <c r="I12" s="29" t="s">
        <v>23</v>
      </c>
      <c r="J12" s="30" t="s">
        <v>22</v>
      </c>
      <c r="K12" s="31" t="s">
        <v>13</v>
      </c>
      <c r="L12" s="32" t="s">
        <v>7</v>
      </c>
      <c r="M12" s="28" t="s">
        <v>8</v>
      </c>
      <c r="N12" s="29" t="s">
        <v>58</v>
      </c>
      <c r="O12" s="30" t="s">
        <v>20</v>
      </c>
      <c r="P12" s="31" t="s">
        <v>13</v>
      </c>
      <c r="Q12" s="32" t="s">
        <v>7</v>
      </c>
      <c r="R12" s="28" t="s">
        <v>8</v>
      </c>
      <c r="S12" s="29" t="s">
        <v>21</v>
      </c>
      <c r="T12" s="30" t="s">
        <v>22</v>
      </c>
      <c r="U12" s="33" t="s">
        <v>13</v>
      </c>
      <c r="V12" s="27" t="s">
        <v>7</v>
      </c>
      <c r="W12" s="28" t="s">
        <v>8</v>
      </c>
      <c r="X12" s="29" t="s">
        <v>21</v>
      </c>
      <c r="Y12" s="30" t="s">
        <v>22</v>
      </c>
      <c r="Z12" s="31" t="s">
        <v>13</v>
      </c>
      <c r="AA12" s="27" t="s">
        <v>7</v>
      </c>
      <c r="AB12" s="28" t="s">
        <v>8</v>
      </c>
      <c r="AC12" s="29" t="s">
        <v>21</v>
      </c>
      <c r="AD12" s="30" t="s">
        <v>22</v>
      </c>
      <c r="AE12" s="31" t="s">
        <v>13</v>
      </c>
    </row>
    <row r="13" spans="1:31" s="35" customFormat="1" ht="36" customHeight="1" x14ac:dyDescent="0.3">
      <c r="A13" s="34" t="s">
        <v>25</v>
      </c>
      <c r="B13" s="2">
        <f>'1T'!B13+'2T'!B13+'3T'!B13+'4T'!B13</f>
        <v>3</v>
      </c>
      <c r="C13" s="13">
        <f t="shared" ref="C13:C23" si="0">IF(B13,B13/$B$24,"")</f>
        <v>9.2307692307692316E-3</v>
      </c>
      <c r="D13" s="3">
        <f>'1T'!D13+'2T'!D13+'3T'!D13+'4T'!D13</f>
        <v>801317.31</v>
      </c>
      <c r="E13" s="3">
        <f>'1T'!E13+'2T'!E13+'3T'!E13+'4T'!E13</f>
        <v>969593.95</v>
      </c>
      <c r="F13" s="14">
        <f t="shared" ref="F13:F23" si="1">IF(E13,E13/$E$24,"")</f>
        <v>6.8053260931174475E-2</v>
      </c>
      <c r="G13" s="2">
        <f>'1T'!G13+'2T'!G13+'3T'!G13+'4T'!G13</f>
        <v>186</v>
      </c>
      <c r="H13" s="13">
        <f t="shared" ref="H13:H23" si="2">IF(G13,G13/$G$24,"")</f>
        <v>2.5916120941897727E-2</v>
      </c>
      <c r="I13" s="3">
        <f>'1T'!I13+'2T'!I13+'3T'!I13+'4T'!I13</f>
        <v>139121743.73999998</v>
      </c>
      <c r="J13" s="3">
        <f>'1T'!J13+'2T'!J13+'3T'!J13+'4T'!J13</f>
        <v>176235620.84</v>
      </c>
      <c r="K13" s="14">
        <f t="shared" ref="K13:K23" si="3">IF(J13,J13/$J$24,"")</f>
        <v>0.75589719831984503</v>
      </c>
      <c r="L13" s="2">
        <f>'1T'!L13+'2T'!L13+'3T'!L13+'4T'!L13</f>
        <v>27</v>
      </c>
      <c r="M13" s="13">
        <f t="shared" ref="M13:M23" si="4">IF(L13,L13/$L$24,"")</f>
        <v>1.8218623481781375E-2</v>
      </c>
      <c r="N13" s="3">
        <f>'1T'!N13+'2T'!N13+'3T'!N13+'4T'!N13</f>
        <v>3739457.46</v>
      </c>
      <c r="O13" s="3">
        <f>'1T'!O13+'2T'!O13+'3T'!O13+'4T'!O13</f>
        <v>4673221.3900000006</v>
      </c>
      <c r="P13" s="14">
        <f t="shared" ref="P13:P23" si="5">IF(O13,O13/$O$24,"")</f>
        <v>0.31688642475538076</v>
      </c>
      <c r="Q13" s="2">
        <f>'1T'!Q13+'2T'!Q13+'3T'!Q13+'4T'!Q13</f>
        <v>6</v>
      </c>
      <c r="R13" s="13">
        <f t="shared" ref="R13:R23" si="6">IF(Q13,Q13/$Q$24,"")</f>
        <v>0.42857142857142855</v>
      </c>
      <c r="S13" s="3">
        <f>'1T'!S13+'2T'!S13+'3T'!S13+'4T'!S13</f>
        <v>765923.06000001018</v>
      </c>
      <c r="T13" s="3">
        <f>'1T'!T13+'2T'!T13+'3T'!T13+'4T'!T13</f>
        <v>765923.06000001018</v>
      </c>
      <c r="U13" s="14">
        <f t="shared" ref="U13:U23" si="7">IF(T13,T13/$T$24,"")</f>
        <v>0.27937235679131994</v>
      </c>
      <c r="V13" s="2">
        <f>'1T'!V13+'2T'!V13+'3T'!V13+'4T'!V13</f>
        <v>0</v>
      </c>
      <c r="W13" s="13" t="str">
        <f t="shared" ref="W13:W23" si="8">IF(V13,V13/$V$24,"")</f>
        <v/>
      </c>
      <c r="X13" s="3">
        <f>'1T'!X13+'2T'!X13+'3T'!X13+'4T'!X13</f>
        <v>0</v>
      </c>
      <c r="Y13" s="3">
        <f>'1T'!Y13+'2T'!Y13+'3T'!Y13+'4T'!Y13</f>
        <v>0</v>
      </c>
      <c r="Z13" s="14" t="str">
        <f t="shared" ref="Z13:Z23" si="9">IF(Y13,Y13/$Y$24,"")</f>
        <v/>
      </c>
      <c r="AA13" s="2">
        <f>'1T'!AA13+'2T'!AA13+'3T'!AA13+'4T'!AA13</f>
        <v>0</v>
      </c>
      <c r="AB13" s="13" t="str">
        <f t="shared" ref="AB13:AB23" si="10">IF(AA13,AA13/$AA$24,"")</f>
        <v/>
      </c>
      <c r="AC13" s="3">
        <f>'1T'!AC13+'2T'!AC13+'3T'!AC13+'4T'!AC13</f>
        <v>0</v>
      </c>
      <c r="AD13" s="3">
        <f>'1T'!AD13+'2T'!AD13+'3T'!AD13+'4T'!AD13</f>
        <v>0</v>
      </c>
      <c r="AE13" s="14" t="str">
        <f t="shared" ref="AE13:AE23" si="11">IF(AD13,AD13/$AD$24,"")</f>
        <v/>
      </c>
    </row>
    <row r="14" spans="1:31" s="35" customFormat="1" ht="36" customHeight="1" x14ac:dyDescent="0.3">
      <c r="A14" s="36" t="s">
        <v>18</v>
      </c>
      <c r="B14" s="2">
        <f>'1T'!B14+'2T'!B14+'3T'!B14+'4T'!B14</f>
        <v>38</v>
      </c>
      <c r="C14" s="13">
        <f t="shared" si="0"/>
        <v>0.11692307692307692</v>
      </c>
      <c r="D14" s="6">
        <f>'1T'!D14+'2T'!D14+'3T'!D14+'4T'!D14</f>
        <v>3772306.5599999996</v>
      </c>
      <c r="E14" s="6">
        <f>'1T'!E14+'2T'!E14+'3T'!E14+'4T'!E14</f>
        <v>4564490.91</v>
      </c>
      <c r="F14" s="14">
        <f t="shared" si="1"/>
        <v>0.3203696670304142</v>
      </c>
      <c r="G14" s="2">
        <f>'1T'!G14+'2T'!G14+'3T'!G14+'4T'!G14</f>
        <v>64</v>
      </c>
      <c r="H14" s="13">
        <f t="shared" si="2"/>
        <v>8.9173749477497559E-3</v>
      </c>
      <c r="I14" s="6">
        <f>'1T'!I14+'2T'!I14+'3T'!I14+'4T'!I14</f>
        <v>2168490.1900000004</v>
      </c>
      <c r="J14" s="6">
        <f>'1T'!J14+'2T'!J14+'3T'!J14+'4T'!J14</f>
        <v>2583269.64</v>
      </c>
      <c r="K14" s="14">
        <f t="shared" si="3"/>
        <v>1.1079975058807838E-2</v>
      </c>
      <c r="L14" s="2">
        <f>'1T'!L14+'2T'!L14+'3T'!L14+'4T'!L14</f>
        <v>24</v>
      </c>
      <c r="M14" s="13">
        <f t="shared" si="4"/>
        <v>1.6194331983805668E-2</v>
      </c>
      <c r="N14" s="6">
        <f>'1T'!N14+'2T'!N14+'3T'!N14+'4T'!N14</f>
        <v>816431.36</v>
      </c>
      <c r="O14" s="6">
        <f>'1T'!O14+'2T'!O14+'3T'!O14+'4T'!O14</f>
        <v>967086.82000000007</v>
      </c>
      <c r="P14" s="14">
        <f t="shared" si="5"/>
        <v>6.5577180972770141E-2</v>
      </c>
      <c r="Q14" s="2">
        <f>'1T'!Q14+'2T'!Q14+'3T'!Q14+'4T'!Q14</f>
        <v>0</v>
      </c>
      <c r="R14" s="13" t="str">
        <f t="shared" si="6"/>
        <v/>
      </c>
      <c r="S14" s="6">
        <f>'1T'!S14+'2T'!S14+'3T'!S14+'4T'!S14</f>
        <v>0</v>
      </c>
      <c r="T14" s="6">
        <f>'1T'!T14+'2T'!T14+'3T'!T14+'4T'!T14</f>
        <v>0</v>
      </c>
      <c r="U14" s="14" t="str">
        <f t="shared" si="7"/>
        <v/>
      </c>
      <c r="V14" s="2">
        <f>'1T'!V14+'2T'!V14+'3T'!V14+'4T'!V14</f>
        <v>0</v>
      </c>
      <c r="W14" s="13" t="str">
        <f t="shared" si="8"/>
        <v/>
      </c>
      <c r="X14" s="6">
        <f>'1T'!X14+'2T'!X14+'3T'!X14+'4T'!X14</f>
        <v>0</v>
      </c>
      <c r="Y14" s="6">
        <f>'1T'!Y14+'2T'!Y14+'3T'!Y14+'4T'!Y14</f>
        <v>0</v>
      </c>
      <c r="Z14" s="14" t="str">
        <f t="shared" si="9"/>
        <v/>
      </c>
      <c r="AA14" s="2">
        <f>'1T'!AA14+'2T'!AA14+'3T'!AA14+'4T'!AA14</f>
        <v>0</v>
      </c>
      <c r="AB14" s="13" t="str">
        <f t="shared" si="10"/>
        <v/>
      </c>
      <c r="AC14" s="6">
        <f>'1T'!AC14+'2T'!AC14+'3T'!AC14+'4T'!AC14</f>
        <v>0</v>
      </c>
      <c r="AD14" s="6">
        <f>'1T'!AD14+'2T'!AD14+'3T'!AD14+'4T'!AD14</f>
        <v>0</v>
      </c>
      <c r="AE14" s="14" t="str">
        <f t="shared" si="11"/>
        <v/>
      </c>
    </row>
    <row r="15" spans="1:31" s="35" customFormat="1" ht="36" customHeight="1" x14ac:dyDescent="0.3">
      <c r="A15" s="36" t="s">
        <v>19</v>
      </c>
      <c r="B15" s="2">
        <f>'1T'!B15+'2T'!B15+'3T'!B15+'4T'!B15</f>
        <v>4</v>
      </c>
      <c r="C15" s="13">
        <f t="shared" si="0"/>
        <v>1.2307692307692308E-2</v>
      </c>
      <c r="D15" s="6">
        <f>'1T'!D15+'2T'!D15+'3T'!D15+'4T'!D15</f>
        <v>212127.43</v>
      </c>
      <c r="E15" s="6">
        <f>'1T'!E15+'2T'!E15+'3T'!E15+'4T'!E15</f>
        <v>256674.19000000003</v>
      </c>
      <c r="F15" s="14">
        <f t="shared" si="1"/>
        <v>1.8015289417150197E-2</v>
      </c>
      <c r="G15" s="2">
        <f>'1T'!G15+'2T'!G15+'3T'!G15+'4T'!G15</f>
        <v>32</v>
      </c>
      <c r="H15" s="13">
        <f t="shared" si="2"/>
        <v>4.4586874738748779E-3</v>
      </c>
      <c r="I15" s="6">
        <f>'1T'!I15+'2T'!I15+'3T'!I15+'4T'!I15</f>
        <v>574672.35</v>
      </c>
      <c r="J15" s="6">
        <f>'1T'!J15+'2T'!J15+'3T'!J15+'4T'!J15</f>
        <v>678722.77</v>
      </c>
      <c r="K15" s="14">
        <f t="shared" si="3"/>
        <v>2.9111290772747085E-3</v>
      </c>
      <c r="L15" s="2">
        <f>'1T'!L15+'2T'!L15+'3T'!L15+'4T'!L15</f>
        <v>18</v>
      </c>
      <c r="M15" s="13">
        <f t="shared" si="4"/>
        <v>1.2145748987854251E-2</v>
      </c>
      <c r="N15" s="6">
        <f>'1T'!N15+'2T'!N15+'3T'!N15+'4T'!N15</f>
        <v>460909.63</v>
      </c>
      <c r="O15" s="6">
        <f>'1T'!O15+'2T'!O15+'3T'!O15+'4T'!O15</f>
        <v>556700.65</v>
      </c>
      <c r="P15" s="14">
        <f t="shared" si="5"/>
        <v>3.7749309077243727E-2</v>
      </c>
      <c r="Q15" s="2">
        <f>'1T'!Q15+'2T'!Q15+'3T'!Q15+'4T'!Q15</f>
        <v>0</v>
      </c>
      <c r="R15" s="13" t="str">
        <f t="shared" si="6"/>
        <v/>
      </c>
      <c r="S15" s="6">
        <f>'1T'!S15+'2T'!S15+'3T'!S15+'4T'!S15</f>
        <v>0</v>
      </c>
      <c r="T15" s="6">
        <f>'1T'!T15+'2T'!T15+'3T'!T15+'4T'!T15</f>
        <v>0</v>
      </c>
      <c r="U15" s="14" t="str">
        <f t="shared" si="7"/>
        <v/>
      </c>
      <c r="V15" s="2">
        <f>'1T'!V15+'2T'!V15+'3T'!V15+'4T'!V15</f>
        <v>0</v>
      </c>
      <c r="W15" s="13" t="str">
        <f t="shared" si="8"/>
        <v/>
      </c>
      <c r="X15" s="6">
        <f>'1T'!X15+'2T'!X15+'3T'!X15+'4T'!X15</f>
        <v>0</v>
      </c>
      <c r="Y15" s="6">
        <f>'1T'!Y15+'2T'!Y15+'3T'!Y15+'4T'!Y15</f>
        <v>0</v>
      </c>
      <c r="Z15" s="14" t="str">
        <f t="shared" si="9"/>
        <v/>
      </c>
      <c r="AA15" s="2">
        <f>'1T'!AA15+'2T'!AA15+'3T'!AA15+'4T'!AA15</f>
        <v>0</v>
      </c>
      <c r="AB15" s="13" t="str">
        <f t="shared" si="10"/>
        <v/>
      </c>
      <c r="AC15" s="6">
        <f>'1T'!AC15+'2T'!AC15+'3T'!AC15+'4T'!AC15</f>
        <v>0</v>
      </c>
      <c r="AD15" s="6">
        <f>'1T'!AD15+'2T'!AD15+'3T'!AD15+'4T'!AD15</f>
        <v>0</v>
      </c>
      <c r="AE15" s="14" t="str">
        <f t="shared" si="11"/>
        <v/>
      </c>
    </row>
    <row r="16" spans="1:31" s="35" customFormat="1" ht="36" customHeight="1" x14ac:dyDescent="0.3">
      <c r="A16" s="36" t="s">
        <v>26</v>
      </c>
      <c r="B16" s="2">
        <f>'1T'!B16+'2T'!B16+'3T'!B16+'4T'!B16</f>
        <v>0</v>
      </c>
      <c r="C16" s="13" t="str">
        <f t="shared" si="0"/>
        <v/>
      </c>
      <c r="D16" s="6">
        <f>'1T'!D16+'2T'!D16+'3T'!D16+'4T'!D16</f>
        <v>0</v>
      </c>
      <c r="E16" s="6">
        <f>'1T'!E16+'2T'!E16+'3T'!E16+'4T'!E16</f>
        <v>0</v>
      </c>
      <c r="F16" s="14" t="str">
        <f t="shared" si="1"/>
        <v/>
      </c>
      <c r="G16" s="2">
        <f>'1T'!G16+'2T'!G16+'3T'!G16+'4T'!G16</f>
        <v>1</v>
      </c>
      <c r="H16" s="13">
        <f t="shared" si="2"/>
        <v>1.3933398355858994E-4</v>
      </c>
      <c r="I16" s="6">
        <f>'1T'!I16+'2T'!I16+'3T'!I16+'4T'!I16</f>
        <v>237400</v>
      </c>
      <c r="J16" s="6">
        <f>'1T'!J16+'2T'!J16+'3T'!J16+'4T'!J16</f>
        <v>287254</v>
      </c>
      <c r="K16" s="14">
        <f t="shared" si="3"/>
        <v>1.2320692761839552E-3</v>
      </c>
      <c r="L16" s="2">
        <f>'1T'!L16+'2T'!L16+'3T'!L16+'4T'!L16</f>
        <v>0</v>
      </c>
      <c r="M16" s="13" t="str">
        <f t="shared" si="4"/>
        <v/>
      </c>
      <c r="N16" s="6">
        <f>'1T'!N16+'2T'!N16+'3T'!N16+'4T'!N16</f>
        <v>0</v>
      </c>
      <c r="O16" s="6">
        <f>'1T'!O16+'2T'!O16+'3T'!O16+'4T'!O16</f>
        <v>0</v>
      </c>
      <c r="P16" s="14" t="str">
        <f t="shared" si="5"/>
        <v/>
      </c>
      <c r="Q16" s="2">
        <f>'1T'!Q16+'2T'!Q16+'3T'!Q16+'4T'!Q16</f>
        <v>8</v>
      </c>
      <c r="R16" s="13">
        <f t="shared" si="6"/>
        <v>0.5714285714285714</v>
      </c>
      <c r="S16" s="6">
        <f>'1T'!S16+'2T'!S16+'3T'!S16+'4T'!S16</f>
        <v>1975661.93</v>
      </c>
      <c r="T16" s="6">
        <f>'1T'!T16+'2T'!T16+'3T'!T16+'4T'!T16</f>
        <v>1975661.93</v>
      </c>
      <c r="U16" s="14">
        <f t="shared" si="7"/>
        <v>0.72062764320868011</v>
      </c>
      <c r="V16" s="2">
        <f>'1T'!V16+'2T'!V16+'3T'!V16+'4T'!V16</f>
        <v>0</v>
      </c>
      <c r="W16" s="13" t="str">
        <f t="shared" si="8"/>
        <v/>
      </c>
      <c r="X16" s="6">
        <f>'1T'!X16+'2T'!X16+'3T'!X16+'4T'!X16</f>
        <v>0</v>
      </c>
      <c r="Y16" s="6">
        <f>'1T'!Y16+'2T'!Y16+'3T'!Y16+'4T'!Y16</f>
        <v>0</v>
      </c>
      <c r="Z16" s="14" t="str">
        <f t="shared" si="9"/>
        <v/>
      </c>
      <c r="AA16" s="2">
        <f>'1T'!AA16+'2T'!AA16+'3T'!AA16+'4T'!AA16</f>
        <v>0</v>
      </c>
      <c r="AB16" s="13" t="str">
        <f t="shared" si="10"/>
        <v/>
      </c>
      <c r="AC16" s="6">
        <f>'1T'!AC16+'2T'!AC16+'3T'!AC16+'4T'!AC16</f>
        <v>0</v>
      </c>
      <c r="AD16" s="6">
        <f>'1T'!AD16+'2T'!AD16+'3T'!AD16+'4T'!AD16</f>
        <v>0</v>
      </c>
      <c r="AE16" s="14" t="str">
        <f t="shared" si="11"/>
        <v/>
      </c>
    </row>
    <row r="17" spans="1:31" s="35" customFormat="1" ht="36" customHeight="1" x14ac:dyDescent="0.3">
      <c r="A17" s="36" t="s">
        <v>27</v>
      </c>
      <c r="B17" s="2">
        <f>'1T'!B17+'2T'!B17+'3T'!B17+'4T'!B17</f>
        <v>0</v>
      </c>
      <c r="C17" s="13" t="str">
        <f t="shared" si="0"/>
        <v/>
      </c>
      <c r="D17" s="6">
        <f>'1T'!D17+'2T'!D17+'3T'!D17+'4T'!D17</f>
        <v>0</v>
      </c>
      <c r="E17" s="6">
        <f>'1T'!E17+'2T'!E17+'3T'!E17+'4T'!E17</f>
        <v>0</v>
      </c>
      <c r="F17" s="14" t="str">
        <f t="shared" si="1"/>
        <v/>
      </c>
      <c r="G17" s="2">
        <f>'1T'!G17+'2T'!G17+'3T'!G17+'4T'!G17</f>
        <v>0</v>
      </c>
      <c r="H17" s="13" t="str">
        <f t="shared" si="2"/>
        <v/>
      </c>
      <c r="I17" s="6">
        <f>'1T'!I17+'2T'!I17+'3T'!I17+'4T'!I17</f>
        <v>0</v>
      </c>
      <c r="J17" s="6">
        <f>'1T'!J17+'2T'!J17+'3T'!J17+'4T'!J17</f>
        <v>0</v>
      </c>
      <c r="K17" s="14" t="str">
        <f t="shared" si="3"/>
        <v/>
      </c>
      <c r="L17" s="2">
        <f>'1T'!L17+'2T'!L17+'3T'!L17+'4T'!L17</f>
        <v>0</v>
      </c>
      <c r="M17" s="13" t="str">
        <f t="shared" si="4"/>
        <v/>
      </c>
      <c r="N17" s="6">
        <f>'1T'!N17+'2T'!N17+'3T'!N17+'4T'!N17</f>
        <v>0</v>
      </c>
      <c r="O17" s="6">
        <f>'1T'!O17+'2T'!O17+'3T'!O17+'4T'!O17</f>
        <v>0</v>
      </c>
      <c r="P17" s="14" t="str">
        <f t="shared" si="5"/>
        <v/>
      </c>
      <c r="Q17" s="2">
        <f>'1T'!Q17+'2T'!Q17+'3T'!Q17+'4T'!Q17</f>
        <v>0</v>
      </c>
      <c r="R17" s="13" t="str">
        <f t="shared" si="6"/>
        <v/>
      </c>
      <c r="S17" s="6">
        <f>'1T'!S17+'2T'!S17+'3T'!S17+'4T'!S17</f>
        <v>0</v>
      </c>
      <c r="T17" s="6">
        <f>'1T'!T17+'2T'!T17+'3T'!T17+'4T'!T17</f>
        <v>0</v>
      </c>
      <c r="U17" s="14" t="str">
        <f t="shared" si="7"/>
        <v/>
      </c>
      <c r="V17" s="2">
        <f>'1T'!V17+'2T'!V17+'3T'!V17+'4T'!V17</f>
        <v>0</v>
      </c>
      <c r="W17" s="13" t="str">
        <f t="shared" si="8"/>
        <v/>
      </c>
      <c r="X17" s="6">
        <f>'1T'!X17+'2T'!X17+'3T'!X17+'4T'!X17</f>
        <v>0</v>
      </c>
      <c r="Y17" s="6">
        <f>'1T'!Y17+'2T'!Y17+'3T'!Y17+'4T'!Y17</f>
        <v>0</v>
      </c>
      <c r="Z17" s="14" t="str">
        <f t="shared" si="9"/>
        <v/>
      </c>
      <c r="AA17" s="2">
        <f>'1T'!AA17+'2T'!AA17+'3T'!AA17+'4T'!AA17</f>
        <v>0</v>
      </c>
      <c r="AB17" s="13" t="str">
        <f t="shared" si="10"/>
        <v/>
      </c>
      <c r="AC17" s="6">
        <f>'1T'!AC17+'2T'!AC17+'3T'!AC17+'4T'!AC17</f>
        <v>0</v>
      </c>
      <c r="AD17" s="6">
        <f>'1T'!AD17+'2T'!AD17+'3T'!AD17+'4T'!AD17</f>
        <v>0</v>
      </c>
      <c r="AE17" s="14" t="str">
        <f t="shared" si="11"/>
        <v/>
      </c>
    </row>
    <row r="18" spans="1:31" s="35" customFormat="1" ht="36" customHeight="1" x14ac:dyDescent="0.3">
      <c r="A18" s="37" t="s">
        <v>33</v>
      </c>
      <c r="B18" s="2">
        <f>'1T'!B18+'2T'!B18+'3T'!B18+'4T'!B18</f>
        <v>1</v>
      </c>
      <c r="C18" s="13">
        <f t="shared" si="0"/>
        <v>3.0769230769230769E-3</v>
      </c>
      <c r="D18" s="6">
        <f>'1T'!D18+'2T'!D18+'3T'!D18+'4T'!D18</f>
        <v>101145.61</v>
      </c>
      <c r="E18" s="6">
        <f>'1T'!E18+'2T'!E18+'3T'!E18+'4T'!E18</f>
        <v>122386.19</v>
      </c>
      <c r="F18" s="14">
        <f t="shared" si="1"/>
        <v>8.5899662662316505E-3</v>
      </c>
      <c r="G18" s="2">
        <f>'1T'!G18+'2T'!G18+'3T'!G18+'4T'!G18</f>
        <v>20</v>
      </c>
      <c r="H18" s="13">
        <f t="shared" si="2"/>
        <v>2.7866796711717989E-3</v>
      </c>
      <c r="I18" s="6">
        <f>'1T'!I18+'2T'!I18+'3T'!I18+'4T'!I18</f>
        <v>2690767.9400000004</v>
      </c>
      <c r="J18" s="6">
        <f>'1T'!J18+'2T'!J18+'3T'!J18+'4T'!J18</f>
        <v>3041935.6999999997</v>
      </c>
      <c r="K18" s="14">
        <f t="shared" si="3"/>
        <v>1.3047252661745815E-2</v>
      </c>
      <c r="L18" s="2">
        <f>'1T'!L18+'2T'!L18+'3T'!L18+'4T'!L18</f>
        <v>6</v>
      </c>
      <c r="M18" s="13">
        <f t="shared" si="4"/>
        <v>4.048582995951417E-3</v>
      </c>
      <c r="N18" s="6">
        <f>'1T'!N18+'2T'!N18+'3T'!N18+'4T'!N18</f>
        <v>427126.6</v>
      </c>
      <c r="O18" s="6">
        <f>'1T'!O18+'2T'!O18+'3T'!O18+'4T'!O18</f>
        <v>498679.03</v>
      </c>
      <c r="P18" s="14">
        <f t="shared" si="5"/>
        <v>3.3814921598906159E-2</v>
      </c>
      <c r="Q18" s="2">
        <f>'1T'!Q18+'2T'!Q18+'3T'!Q18+'4T'!Q18</f>
        <v>0</v>
      </c>
      <c r="R18" s="13" t="str">
        <f t="shared" si="6"/>
        <v/>
      </c>
      <c r="S18" s="6">
        <f>'1T'!S18+'2T'!S18+'3T'!S18+'4T'!S18</f>
        <v>0</v>
      </c>
      <c r="T18" s="6">
        <f>'1T'!T18+'2T'!T18+'3T'!T18+'4T'!T18</f>
        <v>0</v>
      </c>
      <c r="U18" s="14" t="str">
        <f t="shared" si="7"/>
        <v/>
      </c>
      <c r="V18" s="2">
        <f>'1T'!V18+'2T'!V18+'3T'!V18+'4T'!V18</f>
        <v>13</v>
      </c>
      <c r="W18" s="13">
        <f t="shared" si="8"/>
        <v>0.18055555555555555</v>
      </c>
      <c r="X18" s="6">
        <f>'1T'!X18+'2T'!X18+'3T'!X18+'4T'!X18</f>
        <v>188077.36</v>
      </c>
      <c r="Y18" s="6">
        <f>'1T'!Y18+'2T'!Y18+'3T'!Y18+'4T'!Y18</f>
        <v>204362.25</v>
      </c>
      <c r="Z18" s="14">
        <f t="shared" si="9"/>
        <v>0.29958066644706066</v>
      </c>
      <c r="AA18" s="2">
        <f>'1T'!AA18+'2T'!AA18+'3T'!AA18+'4T'!AA18</f>
        <v>0</v>
      </c>
      <c r="AB18" s="13" t="str">
        <f t="shared" si="10"/>
        <v/>
      </c>
      <c r="AC18" s="6">
        <f>'1T'!AC18+'2T'!AC18+'3T'!AC18+'4T'!AC18</f>
        <v>0</v>
      </c>
      <c r="AD18" s="6">
        <f>'1T'!AD18+'2T'!AD18+'3T'!AD18+'4T'!AD18</f>
        <v>0</v>
      </c>
      <c r="AE18" s="14" t="str">
        <f t="shared" si="11"/>
        <v/>
      </c>
    </row>
    <row r="19" spans="1:31" s="35" customFormat="1" ht="36" customHeight="1" x14ac:dyDescent="0.3">
      <c r="A19" s="37" t="s">
        <v>28</v>
      </c>
      <c r="B19" s="2">
        <f>'1T'!B19+'2T'!B19+'3T'!B19+'4T'!B19</f>
        <v>0</v>
      </c>
      <c r="C19" s="13" t="str">
        <f t="shared" si="0"/>
        <v/>
      </c>
      <c r="D19" s="6">
        <f>'1T'!D19+'2T'!D19+'3T'!D19+'4T'!D19</f>
        <v>0</v>
      </c>
      <c r="E19" s="6">
        <f>'1T'!E19+'2T'!E19+'3T'!E19+'4T'!E19</f>
        <v>0</v>
      </c>
      <c r="F19" s="14" t="str">
        <f t="shared" si="1"/>
        <v/>
      </c>
      <c r="G19" s="2">
        <f>'1T'!G19+'2T'!G19+'3T'!G19+'4T'!G19</f>
        <v>459</v>
      </c>
      <c r="H19" s="13">
        <f t="shared" si="2"/>
        <v>6.3954298453392788E-2</v>
      </c>
      <c r="I19" s="6">
        <f>'1T'!I19+'2T'!I19+'3T'!I19+'4T'!I19</f>
        <v>17785158.330000002</v>
      </c>
      <c r="J19" s="6">
        <f>'1T'!J19+'2T'!J19+'3T'!J19+'4T'!J19</f>
        <v>20946645.089999996</v>
      </c>
      <c r="K19" s="14">
        <f t="shared" si="3"/>
        <v>8.9842849375529998E-2</v>
      </c>
      <c r="L19" s="2">
        <f>'1T'!L19+'2T'!L19+'3T'!L19+'4T'!L19</f>
        <v>129</v>
      </c>
      <c r="M19" s="13">
        <f t="shared" si="4"/>
        <v>8.7044534412955468E-2</v>
      </c>
      <c r="N19" s="6">
        <f>'1T'!N19+'2T'!N19+'3T'!N19+'4T'!N19</f>
        <v>2196958.5</v>
      </c>
      <c r="O19" s="6">
        <f>'1T'!O19+'2T'!O19+'3T'!O19+'4T'!O19</f>
        <v>2658319.77</v>
      </c>
      <c r="P19" s="14">
        <f t="shared" si="5"/>
        <v>0.18025797998237914</v>
      </c>
      <c r="Q19" s="2">
        <f>'1T'!Q19+'2T'!Q19+'3T'!Q19+'4T'!Q19</f>
        <v>0</v>
      </c>
      <c r="R19" s="13" t="str">
        <f t="shared" si="6"/>
        <v/>
      </c>
      <c r="S19" s="6">
        <f>'1T'!S19+'2T'!S19+'3T'!S19+'4T'!S19</f>
        <v>0</v>
      </c>
      <c r="T19" s="6">
        <f>'1T'!T19+'2T'!T19+'3T'!T19+'4T'!T19</f>
        <v>0</v>
      </c>
      <c r="U19" s="14" t="str">
        <f t="shared" si="7"/>
        <v/>
      </c>
      <c r="V19" s="2">
        <f>'1T'!V19+'2T'!V19+'3T'!V19+'4T'!V19</f>
        <v>0</v>
      </c>
      <c r="W19" s="13" t="str">
        <f t="shared" si="8"/>
        <v/>
      </c>
      <c r="X19" s="6">
        <f>'1T'!X19+'2T'!X19+'3T'!X19+'4T'!X19</f>
        <v>0</v>
      </c>
      <c r="Y19" s="6">
        <f>'1T'!Y19+'2T'!Y19+'3T'!Y19+'4T'!Y19</f>
        <v>0</v>
      </c>
      <c r="Z19" s="14" t="str">
        <f t="shared" si="9"/>
        <v/>
      </c>
      <c r="AA19" s="2">
        <f>'1T'!AA19+'2T'!AA19+'3T'!AA19+'4T'!AA19</f>
        <v>0</v>
      </c>
      <c r="AB19" s="13" t="str">
        <f t="shared" si="10"/>
        <v/>
      </c>
      <c r="AC19" s="6">
        <f>'1T'!AC19+'2T'!AC19+'3T'!AC19+'4T'!AC19</f>
        <v>0</v>
      </c>
      <c r="AD19" s="6">
        <f>'1T'!AD19+'2T'!AD19+'3T'!AD19+'4T'!AD19</f>
        <v>0</v>
      </c>
      <c r="AE19" s="14" t="str">
        <f t="shared" si="11"/>
        <v/>
      </c>
    </row>
    <row r="20" spans="1:31" s="35" customFormat="1" ht="36" customHeight="1" x14ac:dyDescent="0.3">
      <c r="A20" s="36" t="s">
        <v>29</v>
      </c>
      <c r="B20" s="2">
        <f>'1T'!B20+'2T'!B20+'3T'!B20+'4T'!B20</f>
        <v>278</v>
      </c>
      <c r="C20" s="13">
        <f t="shared" si="0"/>
        <v>0.85538461538461541</v>
      </c>
      <c r="D20" s="6">
        <f>'1T'!D20+'2T'!D20+'3T'!D20+'4T'!D20</f>
        <v>6890085.8600000013</v>
      </c>
      <c r="E20" s="6">
        <f>'1T'!E20+'2T'!E20+'3T'!E20+'4T'!E20</f>
        <v>8332821.7599999998</v>
      </c>
      <c r="F20" s="14">
        <f t="shared" si="1"/>
        <v>0.5848589438148295</v>
      </c>
      <c r="G20" s="2">
        <f>'1T'!G20+'2T'!G20+'3T'!G20+'4T'!G20</f>
        <v>3035</v>
      </c>
      <c r="H20" s="13">
        <f t="shared" si="2"/>
        <v>0.42287864010032045</v>
      </c>
      <c r="I20" s="6">
        <f>'1T'!I20+'2T'!I20+'3T'!I20+'4T'!I20</f>
        <v>19835118.910000004</v>
      </c>
      <c r="J20" s="6">
        <f>'1T'!J20+'2T'!J20+'3T'!J20+'4T'!J20</f>
        <v>23515047.030000016</v>
      </c>
      <c r="K20" s="14">
        <f t="shared" si="3"/>
        <v>0.10085905496070997</v>
      </c>
      <c r="L20" s="2">
        <f>'1T'!L20+'2T'!L20+'3T'!L20+'4T'!L20</f>
        <v>494</v>
      </c>
      <c r="M20" s="13">
        <f t="shared" si="4"/>
        <v>0.33333333333333331</v>
      </c>
      <c r="N20" s="6">
        <f>'1T'!N20+'2T'!N20+'3T'!N20+'4T'!N20</f>
        <v>3323016.7200000007</v>
      </c>
      <c r="O20" s="6">
        <f>'1T'!O20+'2T'!O20+'3T'!O20+'4T'!O20</f>
        <v>3999779.62</v>
      </c>
      <c r="P20" s="14">
        <f t="shared" si="5"/>
        <v>0.27122101818318417</v>
      </c>
      <c r="Q20" s="2">
        <f>'1T'!Q20+'2T'!Q20+'3T'!Q20+'4T'!Q20</f>
        <v>0</v>
      </c>
      <c r="R20" s="13" t="str">
        <f t="shared" si="6"/>
        <v/>
      </c>
      <c r="S20" s="6">
        <f>'1T'!S20+'2T'!S20+'3T'!S20+'4T'!S20</f>
        <v>0</v>
      </c>
      <c r="T20" s="6">
        <f>'1T'!T20+'2T'!T20+'3T'!T20+'4T'!T20</f>
        <v>0</v>
      </c>
      <c r="U20" s="14" t="str">
        <f t="shared" si="7"/>
        <v/>
      </c>
      <c r="V20" s="2">
        <f>'1T'!V20+'2T'!V20+'3T'!V20+'4T'!V20</f>
        <v>22</v>
      </c>
      <c r="W20" s="13">
        <f t="shared" si="8"/>
        <v>0.30555555555555558</v>
      </c>
      <c r="X20" s="6">
        <f>'1T'!X20+'2T'!X20+'3T'!X20+'4T'!X20</f>
        <v>407553.55999999994</v>
      </c>
      <c r="Y20" s="6">
        <f>'1T'!Y20+'2T'!Y20+'3T'!Y20+'4T'!Y20</f>
        <v>468337.02999999997</v>
      </c>
      <c r="Z20" s="14">
        <f t="shared" si="9"/>
        <v>0.68654910370793543</v>
      </c>
      <c r="AA20" s="2">
        <f>'1T'!AA20+'2T'!AA20+'3T'!AA20+'4T'!AA20</f>
        <v>0</v>
      </c>
      <c r="AB20" s="13" t="str">
        <f t="shared" si="10"/>
        <v/>
      </c>
      <c r="AC20" s="6">
        <f>'1T'!AC20+'2T'!AC20+'3T'!AC20+'4T'!AC20</f>
        <v>0</v>
      </c>
      <c r="AD20" s="6">
        <f>'1T'!AD20+'2T'!AD20+'3T'!AD20+'4T'!AD20</f>
        <v>0</v>
      </c>
      <c r="AE20" s="14" t="str">
        <f t="shared" si="11"/>
        <v/>
      </c>
    </row>
    <row r="21" spans="1:31" s="35" customFormat="1" ht="39.9" customHeight="1" x14ac:dyDescent="0.3">
      <c r="A21" s="172" t="s">
        <v>35</v>
      </c>
      <c r="B21" s="2">
        <f>'1T'!B21+'2T'!B21+'3T'!B21+'4T'!B21</f>
        <v>1</v>
      </c>
      <c r="C21" s="13">
        <f t="shared" si="0"/>
        <v>3.0769230769230769E-3</v>
      </c>
      <c r="D21" s="6">
        <f>'1T'!D21+'2T'!D21+'3T'!D21+'4T'!D21</f>
        <v>1329.06</v>
      </c>
      <c r="E21" s="6">
        <f>'1T'!E21+'2T'!E21+'3T'!E21+'4T'!E21</f>
        <v>1608.16</v>
      </c>
      <c r="F21" s="14">
        <f t="shared" si="1"/>
        <v>1.1287254020002657E-4</v>
      </c>
      <c r="G21" s="2">
        <f>'1T'!G21+'2T'!G21+'3T'!G21+'4T'!G21</f>
        <v>3295</v>
      </c>
      <c r="H21" s="13">
        <f t="shared" si="2"/>
        <v>0.45910547582555383</v>
      </c>
      <c r="I21" s="6">
        <f>'1T'!I21+'2T'!I21+'3T'!I21+'4T'!I21</f>
        <v>4772482.3499999987</v>
      </c>
      <c r="J21" s="6">
        <f>'1T'!J21+'2T'!J21+'3T'!J21+'4T'!J21</f>
        <v>5585816.9199999981</v>
      </c>
      <c r="K21" s="14">
        <f t="shared" si="3"/>
        <v>2.3958285731514574E-2</v>
      </c>
      <c r="L21" s="2">
        <f>'1T'!L21+'2T'!L21+'3T'!L21+'4T'!L21</f>
        <v>784</v>
      </c>
      <c r="M21" s="13">
        <f t="shared" si="4"/>
        <v>0.52901484480431848</v>
      </c>
      <c r="N21" s="6">
        <f>'1T'!N21+'2T'!N21+'3T'!N21+'4T'!N21</f>
        <v>1167035.8400000003</v>
      </c>
      <c r="O21" s="6">
        <f>'1T'!O21+'2T'!O21+'3T'!O21+'4T'!O21</f>
        <v>1393519.7200000002</v>
      </c>
      <c r="P21" s="14">
        <f t="shared" si="5"/>
        <v>9.449316543013582E-2</v>
      </c>
      <c r="Q21" s="2">
        <f>'1T'!Q21+'2T'!Q21+'3T'!Q21+'4T'!Q21</f>
        <v>0</v>
      </c>
      <c r="R21" s="13" t="str">
        <f t="shared" si="6"/>
        <v/>
      </c>
      <c r="S21" s="6">
        <f>'1T'!S21+'2T'!S21+'3T'!S21+'4T'!S21</f>
        <v>0</v>
      </c>
      <c r="T21" s="6">
        <f>'1T'!T21+'2T'!T21+'3T'!T21+'4T'!T21</f>
        <v>0</v>
      </c>
      <c r="U21" s="14" t="str">
        <f t="shared" si="7"/>
        <v/>
      </c>
      <c r="V21" s="2">
        <f>'1T'!V21+'2T'!V21+'3T'!V21+'4T'!V21</f>
        <v>37</v>
      </c>
      <c r="W21" s="13">
        <f t="shared" si="8"/>
        <v>0.51388888888888884</v>
      </c>
      <c r="X21" s="6">
        <f>'1T'!X21+'2T'!X21+'3T'!X21+'4T'!X21</f>
        <v>8815.77</v>
      </c>
      <c r="Y21" s="6">
        <f>'1T'!Y21+'2T'!Y21+'3T'!Y21+'4T'!Y21</f>
        <v>9461.73</v>
      </c>
      <c r="Z21" s="14">
        <f t="shared" si="9"/>
        <v>1.3870229845003893E-2</v>
      </c>
      <c r="AA21" s="2">
        <f>'1T'!AA21+'2T'!AA21+'3T'!AA21+'4T'!AA21</f>
        <v>0</v>
      </c>
      <c r="AB21" s="13" t="str">
        <f t="shared" si="10"/>
        <v/>
      </c>
      <c r="AC21" s="6">
        <f>'1T'!AC21+'2T'!AC21+'3T'!AC21+'4T'!AC21</f>
        <v>0</v>
      </c>
      <c r="AD21" s="6">
        <f>'1T'!AD21+'2T'!AD21+'3T'!AD21+'4T'!AD21</f>
        <v>0</v>
      </c>
      <c r="AE21" s="14" t="str">
        <f t="shared" si="11"/>
        <v/>
      </c>
    </row>
    <row r="22" spans="1:31" s="35" customFormat="1" ht="39.9" customHeight="1" x14ac:dyDescent="0.3">
      <c r="A22" s="118" t="s">
        <v>57</v>
      </c>
      <c r="B22" s="2">
        <f>'1T'!B22+'2T'!B22+'3T'!B22+'4T'!B22</f>
        <v>0</v>
      </c>
      <c r="C22" s="13" t="str">
        <f t="shared" si="0"/>
        <v/>
      </c>
      <c r="D22" s="6">
        <f>'1T'!D22+'2T'!D22+'3T'!D22+'4T'!D22</f>
        <v>0</v>
      </c>
      <c r="E22" s="16">
        <f>'1T'!E22+'2T'!E22+'3T'!E22+'4T'!E22</f>
        <v>0</v>
      </c>
      <c r="F22" s="14" t="str">
        <f t="shared" si="1"/>
        <v/>
      </c>
      <c r="G22" s="2">
        <f>'1T'!G22+'2T'!G22+'3T'!G22+'4T'!G22</f>
        <v>10</v>
      </c>
      <c r="H22" s="13">
        <f t="shared" si="2"/>
        <v>1.3933398355858995E-3</v>
      </c>
      <c r="I22" s="6">
        <f>'1T'!I22+'2T'!I22+'3T'!I22+'4T'!I22</f>
        <v>35000</v>
      </c>
      <c r="J22" s="16">
        <f>'1T'!J22+'2T'!J22+'3T'!J22+'4T'!J22</f>
        <v>42350</v>
      </c>
      <c r="K22" s="14">
        <f t="shared" si="3"/>
        <v>1.8164458578954687E-4</v>
      </c>
      <c r="L22" s="2">
        <f>'1T'!L22+'2T'!L22+'3T'!L22+'4T'!L22</f>
        <v>0</v>
      </c>
      <c r="M22" s="13" t="str">
        <f t="shared" si="4"/>
        <v/>
      </c>
      <c r="N22" s="6">
        <f>'1T'!N22+'2T'!N22+'3T'!N22+'4T'!N22</f>
        <v>0</v>
      </c>
      <c r="O22" s="16">
        <f>'1T'!O22+'2T'!O22+'3T'!O22+'4T'!O22</f>
        <v>0</v>
      </c>
      <c r="P22" s="14" t="str">
        <f t="shared" si="5"/>
        <v/>
      </c>
      <c r="Q22" s="2">
        <f>'1T'!Q22+'2T'!Q22+'3T'!Q22+'4T'!Q22</f>
        <v>0</v>
      </c>
      <c r="R22" s="13" t="str">
        <f t="shared" si="6"/>
        <v/>
      </c>
      <c r="S22" s="6">
        <f>'1T'!S22+'2T'!S22+'3T'!S22+'4T'!S22</f>
        <v>0</v>
      </c>
      <c r="T22" s="16">
        <f>'1T'!T22+'2T'!T22+'3T'!T22+'4T'!T22</f>
        <v>0</v>
      </c>
      <c r="U22" s="14" t="str">
        <f t="shared" si="7"/>
        <v/>
      </c>
      <c r="V22" s="2">
        <f>'1T'!V22+'2T'!V22+'3T'!V22+'4T'!V22</f>
        <v>0</v>
      </c>
      <c r="W22" s="13" t="str">
        <f t="shared" si="8"/>
        <v/>
      </c>
      <c r="X22" s="6">
        <f>'1T'!X22+'2T'!X22+'3T'!X22+'4T'!X22</f>
        <v>0</v>
      </c>
      <c r="Y22" s="16">
        <f>'1T'!Y22+'2T'!Y22+'3T'!Y22+'4T'!Y22</f>
        <v>0</v>
      </c>
      <c r="Z22" s="14" t="str">
        <f t="shared" si="9"/>
        <v/>
      </c>
      <c r="AA22" s="2">
        <f>'1T'!AA22+'2T'!AA22+'3T'!AA22+'4T'!AA22</f>
        <v>0</v>
      </c>
      <c r="AB22" s="13" t="str">
        <f t="shared" si="10"/>
        <v/>
      </c>
      <c r="AC22" s="6">
        <f>'1T'!AC22+'2T'!AC22+'3T'!AC22+'4T'!AC22</f>
        <v>0</v>
      </c>
      <c r="AD22" s="16">
        <f>'1T'!AD22+'2T'!AD22+'3T'!AD22+'4T'!AD22</f>
        <v>0</v>
      </c>
      <c r="AE22" s="14" t="str">
        <f t="shared" si="11"/>
        <v/>
      </c>
    </row>
    <row r="23" spans="1:31" s="35" customFormat="1" ht="36" customHeight="1" x14ac:dyDescent="0.3">
      <c r="A23" s="118" t="s">
        <v>44</v>
      </c>
      <c r="B23" s="75">
        <f>'1T'!B23+'2T'!B23+'3T'!B23+'4T'!B23</f>
        <v>0</v>
      </c>
      <c r="C23" s="60" t="str">
        <f t="shared" si="0"/>
        <v/>
      </c>
      <c r="D23" s="71">
        <f>'1T'!D23+'2T'!D23+'3T'!D23+'4T'!D23</f>
        <v>0</v>
      </c>
      <c r="E23" s="72">
        <f>'1T'!E23+'2T'!E23+'3T'!E23+'4T'!E23</f>
        <v>0</v>
      </c>
      <c r="F23" s="61" t="str">
        <f t="shared" si="1"/>
        <v/>
      </c>
      <c r="G23" s="75">
        <f>'1T'!G23+'2T'!G23+'3T'!G23+'4T'!G23</f>
        <v>75</v>
      </c>
      <c r="H23" s="60">
        <f t="shared" si="2"/>
        <v>1.0450048766894246E-2</v>
      </c>
      <c r="I23" s="71">
        <f>'1T'!I23+'2T'!I23+'3T'!I23+'4T'!I23</f>
        <v>228579.75</v>
      </c>
      <c r="J23" s="72">
        <f>'1T'!J23+'2T'!J23+'3T'!J23+'4T'!J23</f>
        <v>230942.25</v>
      </c>
      <c r="K23" s="61">
        <f t="shared" si="3"/>
        <v>9.9054095259872455E-4</v>
      </c>
      <c r="L23" s="75">
        <f>'1T'!L23+'2T'!L23+'3T'!L23+'4T'!L23</f>
        <v>0</v>
      </c>
      <c r="M23" s="60" t="str">
        <f t="shared" si="4"/>
        <v/>
      </c>
      <c r="N23" s="71">
        <f>'1T'!N23+'2T'!N23+'3T'!N23+'4T'!N23</f>
        <v>0</v>
      </c>
      <c r="O23" s="72">
        <f>'1T'!O23+'2T'!O23+'3T'!O23+'4T'!O23</f>
        <v>0</v>
      </c>
      <c r="P23" s="61" t="str">
        <f t="shared" si="5"/>
        <v/>
      </c>
      <c r="Q23" s="75">
        <f>'1T'!Q23+'2T'!Q23+'3T'!Q23+'4T'!Q23</f>
        <v>0</v>
      </c>
      <c r="R23" s="60" t="str">
        <f t="shared" si="6"/>
        <v/>
      </c>
      <c r="S23" s="71">
        <f>'1T'!S23+'2T'!S23+'3T'!S23+'4T'!S23</f>
        <v>0</v>
      </c>
      <c r="T23" s="72">
        <f>'1T'!T23+'2T'!T23+'3T'!T23+'4T'!T23</f>
        <v>0</v>
      </c>
      <c r="U23" s="61" t="str">
        <f t="shared" si="7"/>
        <v/>
      </c>
      <c r="V23" s="75">
        <f>'1T'!V23+'2T'!V23+'3T'!V23+'4T'!V23</f>
        <v>0</v>
      </c>
      <c r="W23" s="13" t="str">
        <f t="shared" si="8"/>
        <v/>
      </c>
      <c r="X23" s="71">
        <f>'1T'!X23+'2T'!X23+'3T'!X23+'4T'!X23</f>
        <v>0</v>
      </c>
      <c r="Y23" s="72">
        <f>'1T'!Y23+'2T'!Y23+'3T'!Y23+'4T'!Y23</f>
        <v>0</v>
      </c>
      <c r="Z23" s="61" t="str">
        <f t="shared" si="9"/>
        <v/>
      </c>
      <c r="AA23" s="75">
        <f>'1T'!AA23+'2T'!AA23+'3T'!AA23+'4T'!AA23</f>
        <v>0</v>
      </c>
      <c r="AB23" s="60" t="str">
        <f t="shared" si="10"/>
        <v/>
      </c>
      <c r="AC23" s="71">
        <f>'1T'!AC23+'2T'!AC23+'3T'!AC23+'4T'!AC23</f>
        <v>0</v>
      </c>
      <c r="AD23" s="72">
        <f>'1T'!AD23+'2T'!AD23+'3T'!AD23+'4T'!AD23</f>
        <v>0</v>
      </c>
      <c r="AE23" s="61" t="str">
        <f t="shared" si="11"/>
        <v/>
      </c>
    </row>
    <row r="24" spans="1:31" ht="33" customHeight="1" thickBot="1" x14ac:dyDescent="0.35">
      <c r="A24" s="76" t="s">
        <v>0</v>
      </c>
      <c r="B24" s="9">
        <f t="shared" ref="B24:AE24" si="12">SUM(B13:B23)</f>
        <v>325</v>
      </c>
      <c r="C24" s="10">
        <f t="shared" si="12"/>
        <v>1</v>
      </c>
      <c r="D24" s="11">
        <f t="shared" si="12"/>
        <v>11778311.83</v>
      </c>
      <c r="E24" s="11">
        <f t="shared" si="12"/>
        <v>14247575.16</v>
      </c>
      <c r="F24" s="12">
        <f t="shared" si="12"/>
        <v>1</v>
      </c>
      <c r="G24" s="9">
        <f t="shared" si="12"/>
        <v>7177</v>
      </c>
      <c r="H24" s="10">
        <f t="shared" si="12"/>
        <v>1</v>
      </c>
      <c r="I24" s="11">
        <f t="shared" si="12"/>
        <v>187449413.55999997</v>
      </c>
      <c r="J24" s="11">
        <f t="shared" si="12"/>
        <v>233147604.23999998</v>
      </c>
      <c r="K24" s="12">
        <f t="shared" si="12"/>
        <v>1.0000000000000002</v>
      </c>
      <c r="L24" s="9">
        <f t="shared" si="12"/>
        <v>1482</v>
      </c>
      <c r="M24" s="10">
        <f t="shared" si="12"/>
        <v>1</v>
      </c>
      <c r="N24" s="11">
        <f t="shared" si="12"/>
        <v>12130936.109999999</v>
      </c>
      <c r="O24" s="11">
        <f t="shared" si="12"/>
        <v>14747307.000000002</v>
      </c>
      <c r="P24" s="12">
        <f t="shared" si="12"/>
        <v>0.99999999999999989</v>
      </c>
      <c r="Q24" s="9">
        <f t="shared" si="12"/>
        <v>14</v>
      </c>
      <c r="R24" s="10">
        <f t="shared" si="12"/>
        <v>1</v>
      </c>
      <c r="S24" s="11">
        <f t="shared" si="12"/>
        <v>2741584.99000001</v>
      </c>
      <c r="T24" s="11">
        <f t="shared" si="12"/>
        <v>2741584.99000001</v>
      </c>
      <c r="U24" s="12">
        <f t="shared" si="12"/>
        <v>1</v>
      </c>
      <c r="V24" s="9">
        <f>SUM(V13:V23)</f>
        <v>72</v>
      </c>
      <c r="W24" s="10">
        <f>SUM(W13:W23)</f>
        <v>1</v>
      </c>
      <c r="X24" s="11">
        <f>SUM(X13:X23)</f>
        <v>604446.68999999994</v>
      </c>
      <c r="Y24" s="11">
        <f>SUM(Y13:Y23)</f>
        <v>682161.01</v>
      </c>
      <c r="Z24" s="12">
        <f>SUM(Z13:Z23)</f>
        <v>0.99999999999999989</v>
      </c>
      <c r="AA24" s="9">
        <f t="shared" si="12"/>
        <v>0</v>
      </c>
      <c r="AB24" s="10">
        <f t="shared" si="12"/>
        <v>0</v>
      </c>
      <c r="AC24" s="11">
        <f t="shared" si="12"/>
        <v>0</v>
      </c>
      <c r="AD24" s="11">
        <f t="shared" si="12"/>
        <v>0</v>
      </c>
      <c r="AE24" s="12">
        <f t="shared" si="12"/>
        <v>0</v>
      </c>
    </row>
    <row r="25" spans="1:31" s="18" customFormat="1" ht="26.4" customHeight="1" x14ac:dyDescent="0.3">
      <c r="B25" s="19"/>
      <c r="H25" s="19"/>
      <c r="N25" s="19"/>
    </row>
    <row r="26" spans="1:31" s="42" customFormat="1" ht="48" customHeight="1" x14ac:dyDescent="0.3">
      <c r="A26" s="267" t="s">
        <v>38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40"/>
      <c r="T26" s="40"/>
      <c r="U26" s="40"/>
      <c r="V26" s="41"/>
      <c r="W26" s="41"/>
      <c r="X26" s="41"/>
      <c r="AC26" s="41"/>
      <c r="AD26" s="41"/>
      <c r="AE26" s="41"/>
    </row>
    <row r="27" spans="1:31" s="42" customFormat="1" ht="43.65" customHeight="1" x14ac:dyDescent="0.3">
      <c r="A27" s="222" t="s">
        <v>36</v>
      </c>
      <c r="B27" s="222"/>
      <c r="C27" s="222"/>
      <c r="D27" s="222"/>
      <c r="E27" s="222"/>
      <c r="F27" s="222"/>
      <c r="G27" s="222"/>
      <c r="H27" s="222"/>
      <c r="I27" s="43"/>
      <c r="J27" s="43"/>
      <c r="K27" s="43"/>
      <c r="L27" s="66"/>
      <c r="M27" s="44"/>
      <c r="N27" s="40"/>
      <c r="O27" s="40"/>
      <c r="P27" s="43"/>
      <c r="Q27" s="43"/>
      <c r="R27" s="66"/>
      <c r="S27" s="40"/>
      <c r="T27" s="40"/>
      <c r="U27" s="40"/>
      <c r="V27" s="41"/>
      <c r="W27" s="41"/>
      <c r="X27" s="41"/>
      <c r="AC27" s="41"/>
      <c r="AD27" s="41"/>
      <c r="AE27" s="41"/>
    </row>
    <row r="28" spans="1:31" s="46" customFormat="1" x14ac:dyDescent="0.3">
      <c r="A28" s="66"/>
      <c r="B28" s="66"/>
      <c r="C28" s="66"/>
      <c r="D28" s="66"/>
      <c r="E28" s="66"/>
      <c r="F28" s="66"/>
      <c r="G28" s="45"/>
      <c r="H28" s="45"/>
      <c r="I28" s="43"/>
      <c r="J28" s="43"/>
      <c r="K28" s="43"/>
      <c r="L28" s="66"/>
      <c r="M28" s="44"/>
      <c r="N28" s="40"/>
      <c r="O28" s="40"/>
      <c r="P28" s="43"/>
      <c r="Q28" s="43"/>
      <c r="R28" s="66"/>
      <c r="S28" s="40"/>
      <c r="T28" s="40"/>
      <c r="U28" s="40"/>
      <c r="V28" s="41"/>
      <c r="W28" s="41"/>
      <c r="X28" s="41"/>
      <c r="Y28" s="42"/>
      <c r="Z28" s="42"/>
      <c r="AA28" s="42"/>
      <c r="AB28" s="42"/>
      <c r="AC28" s="41"/>
      <c r="AD28" s="41"/>
      <c r="AE28" s="41"/>
    </row>
    <row r="29" spans="1:31" s="47" customFormat="1" ht="13.65" customHeight="1" thickBot="1" x14ac:dyDescent="0.35">
      <c r="A29" s="66"/>
      <c r="B29" s="66"/>
      <c r="C29" s="66"/>
      <c r="D29" s="66"/>
      <c r="E29" s="66"/>
      <c r="F29" s="66"/>
      <c r="G29" s="45"/>
      <c r="H29" s="45"/>
      <c r="I29" s="43"/>
      <c r="J29" s="43"/>
      <c r="K29" s="43"/>
      <c r="L29" s="66"/>
      <c r="M29" s="44"/>
      <c r="N29" s="40"/>
      <c r="O29" s="40"/>
      <c r="P29" s="43"/>
      <c r="Q29" s="43"/>
      <c r="R29" s="66"/>
      <c r="S29" s="40"/>
      <c r="T29" s="40"/>
      <c r="U29" s="40"/>
      <c r="V29" s="40"/>
      <c r="W29" s="40"/>
      <c r="X29" s="40"/>
      <c r="Y29" s="42"/>
      <c r="Z29" s="42"/>
      <c r="AA29" s="42"/>
      <c r="AB29" s="42"/>
      <c r="AC29" s="40"/>
      <c r="AD29" s="40"/>
      <c r="AE29" s="40"/>
    </row>
    <row r="30" spans="1:31" s="47" customFormat="1" ht="18" customHeight="1" x14ac:dyDescent="0.3">
      <c r="A30" s="249" t="s">
        <v>10</v>
      </c>
      <c r="B30" s="252" t="s">
        <v>17</v>
      </c>
      <c r="C30" s="253"/>
      <c r="D30" s="253"/>
      <c r="E30" s="253"/>
      <c r="F30" s="254"/>
      <c r="G30" s="18"/>
      <c r="H30" s="48"/>
      <c r="I30" s="48"/>
      <c r="J30" s="258" t="s">
        <v>15</v>
      </c>
      <c r="K30" s="259"/>
      <c r="L30" s="252" t="s">
        <v>16</v>
      </c>
      <c r="M30" s="253"/>
      <c r="N30" s="253"/>
      <c r="O30" s="253"/>
      <c r="P30" s="254"/>
      <c r="Q30" s="43"/>
      <c r="R30" s="66"/>
      <c r="S30" s="40"/>
      <c r="T30" s="40"/>
      <c r="U30" s="40"/>
      <c r="V30" s="43"/>
      <c r="W30" s="43"/>
      <c r="X30" s="66"/>
      <c r="Y30" s="42"/>
      <c r="Z30" s="42"/>
      <c r="AA30" s="42"/>
      <c r="AB30" s="42"/>
      <c r="AC30" s="43"/>
      <c r="AD30" s="43"/>
      <c r="AE30" s="66"/>
    </row>
    <row r="31" spans="1:31" s="48" customFormat="1" ht="18" customHeight="1" thickBot="1" x14ac:dyDescent="0.35">
      <c r="A31" s="250"/>
      <c r="B31" s="255"/>
      <c r="C31" s="256"/>
      <c r="D31" s="256"/>
      <c r="E31" s="256"/>
      <c r="F31" s="257"/>
      <c r="G31" s="18"/>
      <c r="J31" s="260"/>
      <c r="K31" s="261"/>
      <c r="L31" s="264"/>
      <c r="M31" s="265"/>
      <c r="N31" s="265"/>
      <c r="O31" s="265"/>
      <c r="P31" s="266"/>
      <c r="Q31" s="43"/>
      <c r="R31" s="66"/>
      <c r="S31" s="40"/>
      <c r="T31" s="40"/>
      <c r="U31" s="40"/>
      <c r="V31" s="43"/>
      <c r="W31" s="43"/>
      <c r="X31" s="66"/>
      <c r="AC31" s="43"/>
      <c r="AD31" s="43"/>
      <c r="AE31" s="66"/>
    </row>
    <row r="32" spans="1:31" s="48" customFormat="1" ht="39.9" customHeight="1" thickBot="1" x14ac:dyDescent="0.35">
      <c r="A32" s="251"/>
      <c r="B32" s="49" t="s">
        <v>14</v>
      </c>
      <c r="C32" s="28" t="s">
        <v>8</v>
      </c>
      <c r="D32" s="29" t="s">
        <v>30</v>
      </c>
      <c r="E32" s="30" t="s">
        <v>31</v>
      </c>
      <c r="F32" s="50" t="s">
        <v>9</v>
      </c>
      <c r="G32" s="18"/>
      <c r="H32" s="18"/>
      <c r="I32" s="18"/>
      <c r="J32" s="262"/>
      <c r="K32" s="263"/>
      <c r="L32" s="49" t="s">
        <v>14</v>
      </c>
      <c r="M32" s="28" t="s">
        <v>8</v>
      </c>
      <c r="N32" s="29" t="s">
        <v>30</v>
      </c>
      <c r="O32" s="30" t="s">
        <v>31</v>
      </c>
      <c r="P32" s="50" t="s">
        <v>9</v>
      </c>
      <c r="Q32" s="43"/>
      <c r="R32" s="66"/>
      <c r="S32" s="40"/>
      <c r="T32" s="40"/>
      <c r="U32" s="40"/>
      <c r="V32" s="43"/>
      <c r="W32" s="43"/>
      <c r="X32" s="66"/>
      <c r="AC32" s="43"/>
      <c r="AD32" s="43"/>
      <c r="AE32" s="66"/>
    </row>
    <row r="33" spans="1:33" s="18" customFormat="1" ht="47.4" customHeight="1" x14ac:dyDescent="0.3">
      <c r="A33" s="34" t="s">
        <v>25</v>
      </c>
      <c r="B33" s="2">
        <f t="shared" ref="B33:B43" si="13">B13+G13+L13+Q13+AA13+V13</f>
        <v>222</v>
      </c>
      <c r="C33" s="1">
        <f t="shared" ref="C33:C39" si="14">IF(B33,B33/$B$44,"")</f>
        <v>2.4476295479603088E-2</v>
      </c>
      <c r="D33" s="3">
        <f t="shared" ref="D33:D43" si="15">D13+I13+N13+S13+AC13+X13</f>
        <v>144428441.56999999</v>
      </c>
      <c r="E33" s="4">
        <f t="shared" ref="E33:E43" si="16">E13+J13+O13+T13+AD13+Y13</f>
        <v>182644359.24000001</v>
      </c>
      <c r="F33" s="14">
        <f t="shared" ref="F33:F39" si="17">IF(E33,E33/$E$44,"")</f>
        <v>0.68775445428204229</v>
      </c>
      <c r="J33" s="240" t="s">
        <v>3</v>
      </c>
      <c r="K33" s="241"/>
      <c r="L33" s="51">
        <f>B24</f>
        <v>325</v>
      </c>
      <c r="M33" s="1">
        <f t="shared" ref="M33:M38" si="18">IF(L33,L33/$L$39,"")</f>
        <v>3.583241455347299E-2</v>
      </c>
      <c r="N33" s="52">
        <f>D24</f>
        <v>11778311.83</v>
      </c>
      <c r="O33" s="52">
        <f>E24</f>
        <v>14247575.16</v>
      </c>
      <c r="P33" s="53">
        <f t="shared" ref="P33:P38" si="19">IF(O33,O33/$O$39,"")</f>
        <v>5.3649799642222891E-2</v>
      </c>
    </row>
    <row r="34" spans="1:33" s="18" customFormat="1" ht="30" customHeight="1" x14ac:dyDescent="0.3">
      <c r="A34" s="36" t="s">
        <v>18</v>
      </c>
      <c r="B34" s="5">
        <f t="shared" si="13"/>
        <v>126</v>
      </c>
      <c r="C34" s="1">
        <f t="shared" si="14"/>
        <v>1.3891951488423374E-2</v>
      </c>
      <c r="D34" s="6">
        <f t="shared" si="15"/>
        <v>6757228.1100000003</v>
      </c>
      <c r="E34" s="7">
        <f t="shared" si="16"/>
        <v>8114847.370000001</v>
      </c>
      <c r="F34" s="14">
        <f t="shared" si="17"/>
        <v>3.0556774092337504E-2</v>
      </c>
      <c r="J34" s="242" t="s">
        <v>1</v>
      </c>
      <c r="K34" s="243"/>
      <c r="L34" s="54">
        <f>G24</f>
        <v>7177</v>
      </c>
      <c r="M34" s="1">
        <f t="shared" si="18"/>
        <v>0.79128996692392506</v>
      </c>
      <c r="N34" s="55">
        <f>I24</f>
        <v>187449413.55999997</v>
      </c>
      <c r="O34" s="55">
        <f>J24</f>
        <v>233147604.23999998</v>
      </c>
      <c r="P34" s="53">
        <f t="shared" si="19"/>
        <v>0.87792639197000555</v>
      </c>
    </row>
    <row r="35" spans="1:33" s="18" customFormat="1" ht="30" customHeight="1" x14ac:dyDescent="0.3">
      <c r="A35" s="36" t="s">
        <v>19</v>
      </c>
      <c r="B35" s="5">
        <f t="shared" si="13"/>
        <v>54</v>
      </c>
      <c r="C35" s="1">
        <f t="shared" si="14"/>
        <v>5.9536934950385886E-3</v>
      </c>
      <c r="D35" s="6">
        <f t="shared" si="15"/>
        <v>1247709.4100000001</v>
      </c>
      <c r="E35" s="7">
        <f t="shared" si="16"/>
        <v>1492097.61</v>
      </c>
      <c r="F35" s="14">
        <f t="shared" si="17"/>
        <v>5.6185517131281185E-3</v>
      </c>
      <c r="J35" s="242" t="s">
        <v>2</v>
      </c>
      <c r="K35" s="243"/>
      <c r="L35" s="54">
        <f>L24</f>
        <v>1482</v>
      </c>
      <c r="M35" s="1">
        <f t="shared" si="18"/>
        <v>0.16339581036383682</v>
      </c>
      <c r="N35" s="55">
        <f>N24</f>
        <v>12130936.109999999</v>
      </c>
      <c r="O35" s="55">
        <f>O24</f>
        <v>14747307.000000002</v>
      </c>
      <c r="P35" s="53">
        <f t="shared" si="19"/>
        <v>5.5531559365527242E-2</v>
      </c>
    </row>
    <row r="36" spans="1:33" ht="30" customHeight="1" x14ac:dyDescent="0.3">
      <c r="A36" s="36" t="s">
        <v>26</v>
      </c>
      <c r="B36" s="5">
        <f t="shared" si="13"/>
        <v>9</v>
      </c>
      <c r="C36" s="1">
        <f t="shared" si="14"/>
        <v>9.922822491730981E-4</v>
      </c>
      <c r="D36" s="6">
        <f t="shared" si="15"/>
        <v>2213061.9299999997</v>
      </c>
      <c r="E36" s="7">
        <f t="shared" si="16"/>
        <v>2262915.9299999997</v>
      </c>
      <c r="F36" s="14">
        <f t="shared" si="17"/>
        <v>8.5210981439521293E-3</v>
      </c>
      <c r="G36" s="18"/>
      <c r="H36" s="18"/>
      <c r="I36" s="18"/>
      <c r="J36" s="242" t="s">
        <v>34</v>
      </c>
      <c r="K36" s="243"/>
      <c r="L36" s="54">
        <f>Q24</f>
        <v>14</v>
      </c>
      <c r="M36" s="1">
        <f t="shared" si="18"/>
        <v>1.5435501653803748E-3</v>
      </c>
      <c r="N36" s="55">
        <f>S24</f>
        <v>2741584.99000001</v>
      </c>
      <c r="O36" s="55">
        <f>T24</f>
        <v>2741584.99000001</v>
      </c>
      <c r="P36" s="53">
        <f t="shared" si="19"/>
        <v>1.0323545148129346E-2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30" customHeight="1" x14ac:dyDescent="0.3">
      <c r="A37" s="36" t="s">
        <v>27</v>
      </c>
      <c r="B37" s="8">
        <f t="shared" si="13"/>
        <v>0</v>
      </c>
      <c r="C37" s="1" t="str">
        <f t="shared" si="14"/>
        <v/>
      </c>
      <c r="D37" s="6">
        <f t="shared" si="15"/>
        <v>0</v>
      </c>
      <c r="E37" s="15">
        <f t="shared" si="16"/>
        <v>0</v>
      </c>
      <c r="F37" s="14" t="str">
        <f t="shared" si="17"/>
        <v/>
      </c>
      <c r="G37" s="18"/>
      <c r="H37" s="18"/>
      <c r="I37" s="18"/>
      <c r="J37" s="242" t="s">
        <v>5</v>
      </c>
      <c r="K37" s="243"/>
      <c r="L37" s="54">
        <f>V24</f>
        <v>72</v>
      </c>
      <c r="M37" s="1">
        <f t="shared" si="18"/>
        <v>7.9382579933847848E-3</v>
      </c>
      <c r="N37" s="55">
        <f>X24</f>
        <v>604446.68999999994</v>
      </c>
      <c r="O37" s="55">
        <f>Y24</f>
        <v>682161.01</v>
      </c>
      <c r="P37" s="53">
        <f t="shared" si="19"/>
        <v>2.5687038741149834E-3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s="18" customFormat="1" ht="30" customHeight="1" x14ac:dyDescent="0.3">
      <c r="A38" s="37" t="s">
        <v>33</v>
      </c>
      <c r="B38" s="108">
        <f t="shared" si="13"/>
        <v>40</v>
      </c>
      <c r="C38" s="89">
        <f t="shared" si="14"/>
        <v>4.410143329658214E-3</v>
      </c>
      <c r="D38" s="90">
        <f t="shared" si="15"/>
        <v>3407117.5100000002</v>
      </c>
      <c r="E38" s="109">
        <f t="shared" si="16"/>
        <v>3867363.17</v>
      </c>
      <c r="F38" s="87">
        <f t="shared" si="17"/>
        <v>1.4562706768287156E-2</v>
      </c>
      <c r="J38" s="242" t="s">
        <v>4</v>
      </c>
      <c r="K38" s="243"/>
      <c r="L38" s="106">
        <f>AA24</f>
        <v>0</v>
      </c>
      <c r="M38" s="89" t="str">
        <f t="shared" si="18"/>
        <v/>
      </c>
      <c r="N38" s="107">
        <f>AC24</f>
        <v>0</v>
      </c>
      <c r="O38" s="107">
        <f>AD24</f>
        <v>0</v>
      </c>
      <c r="P38" s="105" t="str">
        <f t="shared" si="19"/>
        <v/>
      </c>
    </row>
    <row r="39" spans="1:33" s="18" customFormat="1" ht="30" customHeight="1" thickBot="1" x14ac:dyDescent="0.35">
      <c r="A39" s="37" t="s">
        <v>28</v>
      </c>
      <c r="B39" s="149">
        <f t="shared" si="13"/>
        <v>588</v>
      </c>
      <c r="C39" s="143">
        <f t="shared" si="14"/>
        <v>6.482910694597574E-2</v>
      </c>
      <c r="D39" s="150">
        <f t="shared" si="15"/>
        <v>19982116.830000002</v>
      </c>
      <c r="E39" s="151">
        <f t="shared" si="16"/>
        <v>23604964.859999996</v>
      </c>
      <c r="F39" s="97">
        <f t="shared" si="17"/>
        <v>8.8885415313065208E-2</v>
      </c>
      <c r="J39" s="238" t="s">
        <v>0</v>
      </c>
      <c r="K39" s="239"/>
      <c r="L39" s="110">
        <f>SUM(L33:L38)</f>
        <v>9070</v>
      </c>
      <c r="M39" s="104">
        <f>SUM(M33:M38)</f>
        <v>1</v>
      </c>
      <c r="N39" s="111">
        <f>SUM(N33:N38)</f>
        <v>214704693.18000001</v>
      </c>
      <c r="O39" s="112">
        <f>SUM(O33:O38)</f>
        <v>265566232.39999998</v>
      </c>
      <c r="P39" s="113">
        <f>SUM(P33:P38)</f>
        <v>1</v>
      </c>
    </row>
    <row r="40" spans="1:33" s="18" customFormat="1" ht="30" customHeight="1" x14ac:dyDescent="0.3">
      <c r="A40" s="38" t="s">
        <v>29</v>
      </c>
      <c r="B40" s="88">
        <f t="shared" si="13"/>
        <v>3829</v>
      </c>
      <c r="C40" s="89">
        <f>IF(B40,B40/$B$44,"")</f>
        <v>0.42216097023153254</v>
      </c>
      <c r="D40" s="90">
        <f t="shared" si="15"/>
        <v>30455775.050000001</v>
      </c>
      <c r="E40" s="91">
        <f t="shared" si="16"/>
        <v>36315985.440000013</v>
      </c>
      <c r="F40" s="87">
        <f>IF(E40,E40/$E$44,"")</f>
        <v>0.13674925878867125</v>
      </c>
      <c r="N40" s="19"/>
    </row>
    <row r="41" spans="1:33" s="18" customFormat="1" ht="30" customHeight="1" x14ac:dyDescent="0.3">
      <c r="A41" s="39" t="s">
        <v>32</v>
      </c>
      <c r="B41" s="88">
        <f t="shared" si="13"/>
        <v>4117</v>
      </c>
      <c r="C41" s="89">
        <f>IF(B41,B41/$B$44,"")</f>
        <v>0.45391400220507166</v>
      </c>
      <c r="D41" s="90">
        <f t="shared" si="15"/>
        <v>5949663.0199999977</v>
      </c>
      <c r="E41" s="91">
        <f t="shared" si="16"/>
        <v>6990406.5299999993</v>
      </c>
      <c r="F41" s="87">
        <f>IF(E41,E41/$E$44,"")</f>
        <v>2.6322648278079796E-2</v>
      </c>
      <c r="J41" s="43"/>
      <c r="K41" s="43"/>
      <c r="L41" s="86"/>
      <c r="M41" s="44"/>
      <c r="N41" s="40"/>
      <c r="O41" s="40"/>
      <c r="P41" s="43"/>
    </row>
    <row r="42" spans="1:33" s="18" customFormat="1" ht="30" customHeight="1" x14ac:dyDescent="0.3">
      <c r="A42" s="74" t="s">
        <v>57</v>
      </c>
      <c r="B42" s="88">
        <f t="shared" si="13"/>
        <v>10</v>
      </c>
      <c r="C42" s="89">
        <f>IF(B42,B42/$B$44,"")</f>
        <v>1.1025358324145535E-3</v>
      </c>
      <c r="D42" s="90">
        <f t="shared" si="15"/>
        <v>35000</v>
      </c>
      <c r="E42" s="91">
        <f t="shared" si="16"/>
        <v>42350</v>
      </c>
      <c r="F42" s="87">
        <f>IF(E42,E42/$E$44,"")</f>
        <v>1.5947057582310303E-4</v>
      </c>
      <c r="J42" s="43"/>
      <c r="K42" s="43"/>
      <c r="L42" s="86"/>
      <c r="M42" s="44"/>
      <c r="N42" s="40"/>
      <c r="O42" s="40"/>
      <c r="P42" s="43"/>
    </row>
    <row r="43" spans="1:33" s="18" customFormat="1" ht="30" customHeight="1" x14ac:dyDescent="0.3">
      <c r="A43" s="65" t="s">
        <v>45</v>
      </c>
      <c r="B43" s="149">
        <f t="shared" si="13"/>
        <v>75</v>
      </c>
      <c r="C43" s="143">
        <f>IF(B43,B43/$B$44,"")</f>
        <v>8.2690187431091518E-3</v>
      </c>
      <c r="D43" s="150">
        <f t="shared" si="15"/>
        <v>228579.75</v>
      </c>
      <c r="E43" s="151">
        <f t="shared" si="16"/>
        <v>230942.25</v>
      </c>
      <c r="F43" s="97">
        <f>IF(E43,E43/$E$44,"")</f>
        <v>8.6962204461353044E-4</v>
      </c>
      <c r="J43" s="43"/>
      <c r="K43" s="43"/>
      <c r="L43" s="86"/>
      <c r="M43" s="44"/>
      <c r="N43" s="40"/>
      <c r="O43" s="40"/>
      <c r="P43" s="43"/>
    </row>
    <row r="44" spans="1:33" s="47" customFormat="1" ht="30" customHeight="1" thickBot="1" x14ac:dyDescent="0.35">
      <c r="A44" s="58" t="s">
        <v>0</v>
      </c>
      <c r="B44" s="9">
        <f>SUM(B33:B43)</f>
        <v>9070</v>
      </c>
      <c r="C44" s="10">
        <f>SUM(C33:C43)</f>
        <v>1</v>
      </c>
      <c r="D44" s="11">
        <f>SUM(D33:D43)</f>
        <v>214704693.18000004</v>
      </c>
      <c r="E44" s="11">
        <f>SUM(E33:E43)</f>
        <v>265566232.40000001</v>
      </c>
      <c r="F44" s="12">
        <f>SUM(F33:F43)</f>
        <v>1.0000000000000002</v>
      </c>
      <c r="G44" s="18"/>
      <c r="H44" s="19"/>
      <c r="I44" s="18"/>
      <c r="J44" s="18"/>
      <c r="K44" s="18"/>
      <c r="L44" s="18"/>
      <c r="M44" s="18"/>
      <c r="N44" s="19"/>
      <c r="O44" s="18"/>
      <c r="P44" s="18"/>
      <c r="Q44" s="43"/>
      <c r="R44" s="66"/>
      <c r="S44" s="40"/>
      <c r="T44" s="40"/>
      <c r="U44" s="40"/>
      <c r="V44" s="43"/>
      <c r="W44" s="43"/>
      <c r="X44" s="66"/>
      <c r="Y44" s="42"/>
      <c r="Z44" s="42"/>
      <c r="AA44" s="42"/>
      <c r="AB44" s="42"/>
      <c r="AC44" s="43"/>
      <c r="AD44" s="43"/>
      <c r="AE44" s="66"/>
    </row>
    <row r="45" spans="1:33" s="47" customFormat="1" ht="30" customHeight="1" x14ac:dyDescent="0.3">
      <c r="A45" s="66"/>
      <c r="B45" s="66"/>
      <c r="C45" s="66"/>
      <c r="D45" s="66"/>
      <c r="E45" s="66"/>
      <c r="F45" s="66"/>
      <c r="G45" s="18"/>
      <c r="H45" s="19"/>
      <c r="I45" s="18"/>
      <c r="J45" s="18"/>
      <c r="K45" s="18"/>
      <c r="L45" s="18"/>
      <c r="M45" s="18"/>
      <c r="N45" s="19"/>
      <c r="O45" s="18"/>
      <c r="P45" s="18"/>
      <c r="Q45" s="18"/>
      <c r="R45" s="18"/>
      <c r="S45" s="18"/>
      <c r="T45" s="18"/>
      <c r="U45" s="59"/>
      <c r="V45" s="43"/>
      <c r="W45" s="43"/>
      <c r="X45" s="66"/>
      <c r="Y45" s="42"/>
      <c r="Z45" s="42"/>
      <c r="AA45" s="42"/>
      <c r="AB45" s="42"/>
      <c r="AC45" s="43"/>
      <c r="AD45" s="43"/>
      <c r="AE45" s="66"/>
    </row>
    <row r="46" spans="1:33" ht="36" customHeight="1" x14ac:dyDescent="0.3">
      <c r="A46" s="18"/>
      <c r="B46" s="19"/>
      <c r="C46" s="18"/>
      <c r="D46" s="18"/>
      <c r="E46" s="18"/>
      <c r="F46" s="18"/>
      <c r="G46" s="18"/>
      <c r="H46" s="19"/>
      <c r="I46" s="18"/>
      <c r="J46" s="18"/>
      <c r="K46" s="18"/>
      <c r="L46" s="18"/>
      <c r="M46" s="18"/>
      <c r="N46" s="19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s="18" customFormat="1" ht="23.1" customHeight="1" x14ac:dyDescent="0.3">
      <c r="B47" s="19"/>
      <c r="H47" s="19"/>
      <c r="N47" s="19"/>
    </row>
    <row r="48" spans="1:33" s="18" customFormat="1" x14ac:dyDescent="0.3">
      <c r="B48" s="19"/>
      <c r="H48" s="19"/>
      <c r="N48" s="19"/>
    </row>
    <row r="49" spans="2:14" s="18" customFormat="1" x14ac:dyDescent="0.3">
      <c r="B49" s="19"/>
      <c r="H49" s="19"/>
      <c r="N49" s="19"/>
    </row>
    <row r="50" spans="2:14" s="18" customFormat="1" x14ac:dyDescent="0.3">
      <c r="B50" s="19"/>
      <c r="H50" s="19"/>
      <c r="N50" s="19"/>
    </row>
    <row r="51" spans="2:14" s="18" customFormat="1" x14ac:dyDescent="0.3">
      <c r="B51" s="19"/>
      <c r="H51" s="19"/>
      <c r="N51" s="19"/>
    </row>
    <row r="52" spans="2:14" s="18" customFormat="1" x14ac:dyDescent="0.3">
      <c r="B52" s="19"/>
      <c r="H52" s="19"/>
      <c r="N52" s="19"/>
    </row>
    <row r="53" spans="2:14" s="18" customFormat="1" x14ac:dyDescent="0.3">
      <c r="B53" s="19"/>
      <c r="H53" s="19"/>
      <c r="N53" s="19"/>
    </row>
    <row r="54" spans="2:14" s="18" customFormat="1" x14ac:dyDescent="0.3">
      <c r="B54" s="19"/>
      <c r="H54" s="19"/>
      <c r="N54" s="19"/>
    </row>
    <row r="55" spans="2:14" s="18" customFormat="1" x14ac:dyDescent="0.3">
      <c r="B55" s="19"/>
      <c r="H55" s="19"/>
      <c r="N55" s="19"/>
    </row>
    <row r="56" spans="2:14" s="18" customFormat="1" x14ac:dyDescent="0.3">
      <c r="B56" s="19"/>
      <c r="H56" s="19"/>
      <c r="N56" s="19"/>
    </row>
    <row r="57" spans="2:14" s="18" customFormat="1" x14ac:dyDescent="0.3">
      <c r="B57" s="19"/>
      <c r="H57" s="19"/>
      <c r="N57" s="19"/>
    </row>
    <row r="58" spans="2:14" s="18" customFormat="1" x14ac:dyDescent="0.3">
      <c r="B58" s="19"/>
      <c r="H58" s="19"/>
      <c r="N58" s="19"/>
    </row>
    <row r="59" spans="2:14" s="18" customFormat="1" x14ac:dyDescent="0.3">
      <c r="B59" s="19"/>
      <c r="H59" s="19"/>
      <c r="N59" s="19"/>
    </row>
    <row r="60" spans="2:14" s="18" customFormat="1" x14ac:dyDescent="0.3">
      <c r="B60" s="19"/>
      <c r="H60" s="19"/>
      <c r="N60" s="19"/>
    </row>
    <row r="61" spans="2:14" s="18" customFormat="1" x14ac:dyDescent="0.3">
      <c r="B61" s="19"/>
      <c r="H61" s="19"/>
      <c r="N61" s="19"/>
    </row>
    <row r="62" spans="2:14" s="18" customFormat="1" x14ac:dyDescent="0.3">
      <c r="B62" s="19"/>
      <c r="H62" s="19"/>
      <c r="N62" s="19"/>
    </row>
    <row r="63" spans="2:14" s="18" customFormat="1" x14ac:dyDescent="0.3">
      <c r="B63" s="19"/>
      <c r="H63" s="19"/>
      <c r="N63" s="19"/>
    </row>
    <row r="64" spans="2:14" s="18" customFormat="1" x14ac:dyDescent="0.3">
      <c r="B64" s="19"/>
      <c r="H64" s="19"/>
      <c r="N64" s="19"/>
    </row>
    <row r="65" spans="2:14" s="18" customFormat="1" x14ac:dyDescent="0.3">
      <c r="B65" s="19"/>
      <c r="H65" s="19"/>
      <c r="N65" s="19"/>
    </row>
    <row r="66" spans="2:14" s="18" customFormat="1" x14ac:dyDescent="0.3">
      <c r="B66" s="19"/>
      <c r="H66" s="19"/>
      <c r="N66" s="19"/>
    </row>
    <row r="67" spans="2:14" s="18" customFormat="1" x14ac:dyDescent="0.3">
      <c r="B67" s="19"/>
      <c r="H67" s="19"/>
      <c r="N67" s="19"/>
    </row>
    <row r="68" spans="2:14" s="18" customFormat="1" x14ac:dyDescent="0.3">
      <c r="B68" s="19"/>
      <c r="H68" s="19"/>
      <c r="N68" s="19"/>
    </row>
    <row r="69" spans="2:14" s="18" customFormat="1" x14ac:dyDescent="0.3">
      <c r="B69" s="19"/>
      <c r="H69" s="19"/>
      <c r="N69" s="19"/>
    </row>
    <row r="70" spans="2:14" s="18" customFormat="1" x14ac:dyDescent="0.3">
      <c r="B70" s="19"/>
      <c r="H70" s="19"/>
      <c r="N70" s="19"/>
    </row>
    <row r="71" spans="2:14" s="18" customFormat="1" x14ac:dyDescent="0.3">
      <c r="B71" s="19"/>
      <c r="H71" s="19"/>
      <c r="N71" s="19"/>
    </row>
    <row r="72" spans="2:14" s="18" customFormat="1" x14ac:dyDescent="0.3">
      <c r="B72" s="19"/>
      <c r="H72" s="19"/>
      <c r="N72" s="19"/>
    </row>
    <row r="73" spans="2:14" s="18" customFormat="1" x14ac:dyDescent="0.3">
      <c r="B73" s="19"/>
      <c r="H73" s="19"/>
      <c r="N73" s="19"/>
    </row>
    <row r="74" spans="2:14" s="18" customFormat="1" x14ac:dyDescent="0.3">
      <c r="B74" s="19"/>
      <c r="H74" s="19"/>
      <c r="N74" s="19"/>
    </row>
    <row r="75" spans="2:14" s="18" customFormat="1" x14ac:dyDescent="0.3">
      <c r="B75" s="19"/>
      <c r="H75" s="19"/>
      <c r="N75" s="19"/>
    </row>
    <row r="76" spans="2:14" s="18" customFormat="1" x14ac:dyDescent="0.3">
      <c r="B76" s="19"/>
      <c r="H76" s="19"/>
      <c r="N76" s="19"/>
    </row>
    <row r="77" spans="2:14" s="18" customFormat="1" x14ac:dyDescent="0.3">
      <c r="B77" s="19"/>
      <c r="H77" s="19"/>
      <c r="N77" s="19"/>
    </row>
    <row r="78" spans="2:14" s="18" customFormat="1" x14ac:dyDescent="0.3">
      <c r="B78" s="19"/>
      <c r="H78" s="19"/>
      <c r="N78" s="19"/>
    </row>
    <row r="79" spans="2:14" s="18" customFormat="1" x14ac:dyDescent="0.3">
      <c r="B79" s="19"/>
      <c r="H79" s="19"/>
      <c r="N79" s="19"/>
    </row>
    <row r="80" spans="2:14" s="18" customFormat="1" x14ac:dyDescent="0.3">
      <c r="B80" s="19"/>
      <c r="H80" s="19"/>
      <c r="N80" s="19"/>
    </row>
    <row r="81" spans="2:14" s="18" customFormat="1" x14ac:dyDescent="0.3">
      <c r="B81" s="19"/>
      <c r="H81" s="19"/>
      <c r="N81" s="19"/>
    </row>
    <row r="82" spans="2:14" s="18" customFormat="1" x14ac:dyDescent="0.3">
      <c r="B82" s="19"/>
      <c r="H82" s="19"/>
      <c r="N82" s="19"/>
    </row>
    <row r="83" spans="2:14" s="18" customFormat="1" x14ac:dyDescent="0.3">
      <c r="B83" s="19"/>
      <c r="H83" s="19"/>
      <c r="N83" s="19"/>
    </row>
    <row r="84" spans="2:14" s="18" customFormat="1" x14ac:dyDescent="0.3">
      <c r="B84" s="19"/>
      <c r="H84" s="19"/>
      <c r="N84" s="19"/>
    </row>
    <row r="85" spans="2:14" s="18" customFormat="1" x14ac:dyDescent="0.3">
      <c r="B85" s="19"/>
      <c r="H85" s="19"/>
      <c r="N85" s="19"/>
    </row>
    <row r="86" spans="2:14" s="18" customFormat="1" x14ac:dyDescent="0.3">
      <c r="B86" s="19"/>
      <c r="H86" s="19"/>
      <c r="N86" s="19"/>
    </row>
    <row r="87" spans="2:14" s="18" customFormat="1" x14ac:dyDescent="0.3">
      <c r="B87" s="19"/>
      <c r="H87" s="19"/>
      <c r="N87" s="19"/>
    </row>
    <row r="88" spans="2:14" s="18" customFormat="1" x14ac:dyDescent="0.3">
      <c r="B88" s="19"/>
      <c r="H88" s="19"/>
      <c r="N88" s="19"/>
    </row>
    <row r="89" spans="2:14" s="18" customFormat="1" x14ac:dyDescent="0.3">
      <c r="B89" s="19"/>
      <c r="H89" s="19"/>
      <c r="N89" s="19"/>
    </row>
    <row r="90" spans="2:14" s="18" customFormat="1" x14ac:dyDescent="0.3">
      <c r="B90" s="19"/>
      <c r="H90" s="19"/>
      <c r="N90" s="19"/>
    </row>
    <row r="91" spans="2:14" s="18" customFormat="1" x14ac:dyDescent="0.3">
      <c r="B91" s="19"/>
      <c r="H91" s="19"/>
      <c r="N91" s="19"/>
    </row>
    <row r="92" spans="2:14" s="18" customFormat="1" x14ac:dyDescent="0.3">
      <c r="B92" s="19"/>
      <c r="H92" s="19"/>
      <c r="N92" s="19"/>
    </row>
    <row r="93" spans="2:14" s="18" customFormat="1" x14ac:dyDescent="0.3">
      <c r="B93" s="19"/>
      <c r="H93" s="19"/>
      <c r="N93" s="19"/>
    </row>
    <row r="94" spans="2:14" s="18" customFormat="1" x14ac:dyDescent="0.3">
      <c r="B94" s="19"/>
      <c r="H94" s="19"/>
      <c r="N94" s="19"/>
    </row>
    <row r="95" spans="2:14" s="18" customFormat="1" x14ac:dyDescent="0.3">
      <c r="B95" s="19"/>
      <c r="H95" s="19"/>
      <c r="N95" s="19"/>
    </row>
    <row r="96" spans="2:14" s="18" customFormat="1" x14ac:dyDescent="0.3">
      <c r="B96" s="19"/>
      <c r="H96" s="19"/>
      <c r="N96" s="19"/>
    </row>
    <row r="97" spans="1:21" s="18" customFormat="1" x14ac:dyDescent="0.3">
      <c r="B97" s="19"/>
      <c r="H97" s="19"/>
      <c r="N97" s="19"/>
    </row>
    <row r="98" spans="1:21" s="18" customFormat="1" x14ac:dyDescent="0.3">
      <c r="B98" s="19"/>
      <c r="H98" s="19"/>
      <c r="N98" s="19"/>
    </row>
    <row r="99" spans="1:21" s="18" customFormat="1" x14ac:dyDescent="0.3">
      <c r="B99" s="19"/>
      <c r="H99" s="19"/>
      <c r="N99" s="19"/>
    </row>
    <row r="100" spans="1:21" s="18" customFormat="1" x14ac:dyDescent="0.3">
      <c r="B100" s="19"/>
      <c r="H100" s="19"/>
      <c r="N100" s="19"/>
    </row>
    <row r="101" spans="1:21" s="18" customFormat="1" x14ac:dyDescent="0.3">
      <c r="B101" s="19"/>
      <c r="H101" s="19"/>
      <c r="N101" s="19"/>
    </row>
    <row r="102" spans="1:21" s="18" customFormat="1" x14ac:dyDescent="0.3">
      <c r="B102" s="19"/>
      <c r="H102" s="19"/>
      <c r="N102" s="19"/>
    </row>
    <row r="103" spans="1:21" s="18" customFormat="1" x14ac:dyDescent="0.3">
      <c r="B103" s="19"/>
      <c r="H103" s="19"/>
      <c r="N103" s="19"/>
    </row>
    <row r="104" spans="1:21" s="18" customFormat="1" x14ac:dyDescent="0.3">
      <c r="B104" s="19"/>
      <c r="G104" s="20"/>
      <c r="H104" s="56"/>
      <c r="I104" s="20"/>
      <c r="J104" s="20"/>
      <c r="K104" s="20"/>
      <c r="L104" s="20"/>
      <c r="M104" s="20"/>
      <c r="N104" s="56"/>
      <c r="O104" s="20"/>
      <c r="P104" s="20"/>
    </row>
    <row r="105" spans="1:21" s="18" customFormat="1" x14ac:dyDescent="0.3">
      <c r="B105" s="19"/>
      <c r="G105" s="20"/>
      <c r="H105" s="56"/>
      <c r="I105" s="20"/>
      <c r="J105" s="20"/>
      <c r="K105" s="20"/>
      <c r="L105" s="20"/>
      <c r="M105" s="20"/>
      <c r="N105" s="56"/>
      <c r="O105" s="20"/>
      <c r="P105" s="20"/>
      <c r="Q105" s="20"/>
      <c r="R105" s="20"/>
      <c r="S105" s="20"/>
      <c r="T105" s="20"/>
      <c r="U105" s="20"/>
    </row>
    <row r="106" spans="1:21" s="18" customFormat="1" x14ac:dyDescent="0.3">
      <c r="B106" s="19"/>
      <c r="F106" s="20"/>
      <c r="G106" s="20"/>
      <c r="H106" s="56"/>
      <c r="I106" s="20"/>
      <c r="J106" s="20"/>
      <c r="K106" s="20"/>
      <c r="L106" s="20"/>
      <c r="M106" s="20"/>
      <c r="N106" s="56"/>
      <c r="O106" s="20"/>
      <c r="P106" s="20"/>
      <c r="Q106" s="20"/>
      <c r="R106" s="20"/>
      <c r="S106" s="20"/>
      <c r="T106" s="20"/>
      <c r="U106" s="20"/>
    </row>
    <row r="107" spans="1:21" s="18" customFormat="1" x14ac:dyDescent="0.3">
      <c r="A107" s="20"/>
      <c r="B107" s="56"/>
      <c r="C107" s="20"/>
      <c r="D107" s="20"/>
      <c r="E107" s="20"/>
      <c r="F107" s="20"/>
      <c r="G107" s="20"/>
      <c r="H107" s="56"/>
      <c r="I107" s="20"/>
      <c r="J107" s="20"/>
      <c r="K107" s="20"/>
      <c r="L107" s="20"/>
      <c r="M107" s="20"/>
      <c r="N107" s="56"/>
      <c r="O107" s="20"/>
      <c r="P107" s="20"/>
      <c r="Q107" s="20"/>
      <c r="R107" s="20"/>
      <c r="S107" s="20"/>
      <c r="T107" s="20"/>
      <c r="U107" s="20"/>
    </row>
  </sheetData>
  <sheetProtection password="C9C3" sheet="1" objects="1" scenarios="1"/>
  <mergeCells count="21">
    <mergeCell ref="B10:AE10"/>
    <mergeCell ref="J39:K39"/>
    <mergeCell ref="J33:K33"/>
    <mergeCell ref="J34:K34"/>
    <mergeCell ref="J35:K35"/>
    <mergeCell ref="J36:K36"/>
    <mergeCell ref="J38:K38"/>
    <mergeCell ref="J37:K37"/>
    <mergeCell ref="A27:H27"/>
    <mergeCell ref="A30:A32"/>
    <mergeCell ref="B30:F31"/>
    <mergeCell ref="J30:K32"/>
    <mergeCell ref="L30:P31"/>
    <mergeCell ref="A26:R26"/>
    <mergeCell ref="AA11:AE11"/>
    <mergeCell ref="V11:Z11"/>
    <mergeCell ref="A11:A12"/>
    <mergeCell ref="B11:F11"/>
    <mergeCell ref="G11:K11"/>
    <mergeCell ref="L11:P11"/>
    <mergeCell ref="Q11:U11"/>
  </mergeCells>
  <pageMargins left="0.39370078740157483" right="0" top="0.55118110236220474" bottom="0.35433070866141736" header="0.31496062992125984" footer="0.31496062992125984"/>
  <pageSetup paperSize="8" scale="44" orientation="landscape" r:id="rId1"/>
  <ignoredErrors>
    <ignoredError sqref="I13:J13 N13:O13 S13:T13 AC13:AD13 G13 L13 Q13 AA13 D13:E13 B13 AA23:AE23 AA21:AE21 B21:U21 B23:U23" unlockedFormula="1"/>
    <ignoredError sqref="C42:C43 M33:M38 C33:C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2020-03-11T14:09:04Z</cp:lastPrinted>
  <dcterms:created xsi:type="dcterms:W3CDTF">2016-02-03T12:33:15Z</dcterms:created>
  <dcterms:modified xsi:type="dcterms:W3CDTF">2020-03-12T10:58:35Z</dcterms:modified>
</cp:coreProperties>
</file>