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2" tabRatio="700" firstSheet="1" activeTab="4"/>
  </bookViews>
  <sheets>
    <sheet name="CONTRACTACIO 1r TR 2019" sheetId="1" r:id="rId1"/>
    <sheet name="CONTRACTACIO 2n TR 2019" sheetId="4" r:id="rId2"/>
    <sheet name="CONTRACTACIO 3r TR 2019" sheetId="5" r:id="rId3"/>
    <sheet name="CONTRACTACIO 4t TR 2019" sheetId="6" r:id="rId4"/>
    <sheet name="2019 - CONTRACTACIÓ ANUAL" sheetId="7" r:id="rId5"/>
  </sheets>
  <definedNames>
    <definedName name="_xlnm.Print_Area" localSheetId="4">'2019 - CONTRACTACIÓ ANUAL'!$A$1:$AE$44</definedName>
    <definedName name="_xlnm.Print_Area" localSheetId="0">'CONTRACTACIO 1r TR 2019'!$A$1:$AE$40</definedName>
    <definedName name="_xlnm.Print_Area" localSheetId="1">'CONTRACTACIO 2n TR 2019'!$A$1:$AE$40</definedName>
    <definedName name="_xlnm.Print_Area" localSheetId="2">'CONTRACTACIO 3r TR 2019'!$A$1:$AE$40</definedName>
    <definedName name="_xlnm.Print_Area" localSheetId="3">'CONTRACTACIO 4t TR 2019'!$A$1:$AE$40</definedName>
  </definedNames>
  <calcPr calcId="152511"/>
</workbook>
</file>

<file path=xl/calcChain.xml><?xml version="1.0" encoding="utf-8"?>
<calcChain xmlns="http://schemas.openxmlformats.org/spreadsheetml/2006/main">
  <c r="E39" i="6" l="1"/>
  <c r="F39" i="6" s="1"/>
  <c r="D39" i="6"/>
  <c r="B39" i="6"/>
  <c r="C39" i="6" s="1"/>
  <c r="E39" i="5"/>
  <c r="F39" i="5"/>
  <c r="D39" i="5"/>
  <c r="B39" i="5"/>
  <c r="C39" i="5" s="1"/>
  <c r="E39" i="4"/>
  <c r="F39" i="4"/>
  <c r="D39" i="4"/>
  <c r="B39" i="4"/>
  <c r="C39" i="4"/>
  <c r="E39" i="1"/>
  <c r="D39" i="1"/>
  <c r="B39" i="1"/>
  <c r="AE22" i="6"/>
  <c r="AB22" i="6"/>
  <c r="Z22" i="6"/>
  <c r="W22" i="6"/>
  <c r="U22" i="6"/>
  <c r="R22" i="6"/>
  <c r="P22" i="6"/>
  <c r="M22" i="6"/>
  <c r="K22" i="6"/>
  <c r="H22" i="6"/>
  <c r="F22" i="6"/>
  <c r="C22" i="6"/>
  <c r="AE22" i="5"/>
  <c r="AB22" i="5"/>
  <c r="Z22" i="5"/>
  <c r="W22" i="5"/>
  <c r="U22" i="5"/>
  <c r="R22" i="5"/>
  <c r="P22" i="5"/>
  <c r="M22" i="5"/>
  <c r="K22" i="5"/>
  <c r="H22" i="5"/>
  <c r="F22" i="5"/>
  <c r="C22" i="5"/>
  <c r="AE22" i="4"/>
  <c r="AB22" i="4"/>
  <c r="Z22" i="4"/>
  <c r="W22" i="4"/>
  <c r="U22" i="4"/>
  <c r="R22" i="4"/>
  <c r="P22" i="4"/>
  <c r="M22" i="4"/>
  <c r="K22" i="4"/>
  <c r="H22" i="4"/>
  <c r="F22" i="4"/>
  <c r="C22" i="4"/>
  <c r="AE22" i="1"/>
  <c r="AB22" i="1"/>
  <c r="Z22" i="1"/>
  <c r="W22" i="1"/>
  <c r="U22" i="1"/>
  <c r="R22" i="1"/>
  <c r="P22" i="1"/>
  <c r="M22" i="1"/>
  <c r="K22" i="1"/>
  <c r="H22" i="1"/>
  <c r="AD22" i="7"/>
  <c r="AE22" i="7" s="1"/>
  <c r="AC22" i="7"/>
  <c r="AA22" i="7"/>
  <c r="AB22" i="7" s="1"/>
  <c r="Y22" i="7"/>
  <c r="Z22" i="7"/>
  <c r="X22" i="7"/>
  <c r="D40" i="7" s="1"/>
  <c r="V22" i="7"/>
  <c r="W22" i="7" s="1"/>
  <c r="T22" i="7"/>
  <c r="U22" i="7"/>
  <c r="S22" i="7"/>
  <c r="Q22" i="7"/>
  <c r="R22" i="7"/>
  <c r="O22" i="7"/>
  <c r="N22" i="7"/>
  <c r="L22" i="7"/>
  <c r="M22" i="7"/>
  <c r="J22" i="7"/>
  <c r="K22" i="7" s="1"/>
  <c r="I22" i="7"/>
  <c r="G22" i="7"/>
  <c r="H22" i="7" s="1"/>
  <c r="E22" i="7"/>
  <c r="D22" i="7"/>
  <c r="B22" i="7"/>
  <c r="B40" i="7"/>
  <c r="C40" i="7" s="1"/>
  <c r="B8" i="7"/>
  <c r="B8" i="6"/>
  <c r="B8" i="5"/>
  <c r="B8" i="4"/>
  <c r="AD21" i="7"/>
  <c r="AE21" i="7" s="1"/>
  <c r="AC21" i="7"/>
  <c r="AA21" i="7"/>
  <c r="AB21" i="7"/>
  <c r="Y21" i="7"/>
  <c r="Z21" i="7"/>
  <c r="X21" i="7"/>
  <c r="V21" i="7"/>
  <c r="W21" i="7" s="1"/>
  <c r="T21" i="7"/>
  <c r="S21" i="7"/>
  <c r="Q21" i="7"/>
  <c r="R21" i="7"/>
  <c r="O21" i="7"/>
  <c r="P21" i="7"/>
  <c r="N21" i="7"/>
  <c r="L21" i="7"/>
  <c r="M21" i="7" s="1"/>
  <c r="J21" i="7"/>
  <c r="I21" i="7"/>
  <c r="G21" i="7"/>
  <c r="E21" i="7"/>
  <c r="D21" i="7"/>
  <c r="B21" i="7"/>
  <c r="E38" i="6"/>
  <c r="D38" i="6"/>
  <c r="B38" i="6"/>
  <c r="AE21" i="6"/>
  <c r="AB21" i="6"/>
  <c r="Z21" i="6"/>
  <c r="W21" i="6"/>
  <c r="U21" i="6"/>
  <c r="R21" i="6"/>
  <c r="P21" i="6"/>
  <c r="M21" i="6"/>
  <c r="E38" i="5"/>
  <c r="D38" i="5"/>
  <c r="B38" i="5"/>
  <c r="AE21" i="5"/>
  <c r="AB21" i="5"/>
  <c r="Z21" i="5"/>
  <c r="W21" i="5"/>
  <c r="U21" i="5"/>
  <c r="R21" i="5"/>
  <c r="P21" i="5"/>
  <c r="M21" i="5"/>
  <c r="F21" i="5"/>
  <c r="C21" i="5"/>
  <c r="E38" i="4"/>
  <c r="D38" i="4"/>
  <c r="B38" i="4"/>
  <c r="AE21" i="4"/>
  <c r="AB21" i="4"/>
  <c r="Z21" i="4"/>
  <c r="W21" i="4"/>
  <c r="U21" i="4"/>
  <c r="R21" i="4"/>
  <c r="P21" i="4"/>
  <c r="M21" i="4"/>
  <c r="F21" i="4"/>
  <c r="C21" i="4"/>
  <c r="E38" i="1"/>
  <c r="D38" i="1"/>
  <c r="B38" i="1"/>
  <c r="AE21" i="1"/>
  <c r="AB21" i="1"/>
  <c r="Z21" i="1"/>
  <c r="W21" i="1"/>
  <c r="U21" i="1"/>
  <c r="R21" i="1"/>
  <c r="P21" i="1"/>
  <c r="M21" i="1"/>
  <c r="B23" i="1"/>
  <c r="B16" i="7"/>
  <c r="D16" i="7"/>
  <c r="E13" i="7"/>
  <c r="J13" i="7"/>
  <c r="O13" i="7"/>
  <c r="T13" i="7"/>
  <c r="T23" i="7" s="1"/>
  <c r="O34" i="7" s="1"/>
  <c r="Y13" i="7"/>
  <c r="Z13" i="7" s="1"/>
  <c r="AD13" i="7"/>
  <c r="AE13" i="7"/>
  <c r="E20" i="7"/>
  <c r="J20" i="7"/>
  <c r="O20" i="7"/>
  <c r="AD20" i="7"/>
  <c r="AE20" i="7" s="1"/>
  <c r="T20" i="7"/>
  <c r="U20" i="7" s="1"/>
  <c r="Y20" i="7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/>
  <c r="Y15" i="7"/>
  <c r="Z15" i="7" s="1"/>
  <c r="AD15" i="7"/>
  <c r="AE15" i="7"/>
  <c r="J16" i="7"/>
  <c r="O16" i="7"/>
  <c r="E16" i="7"/>
  <c r="F16" i="7"/>
  <c r="T16" i="7"/>
  <c r="Y16" i="7"/>
  <c r="AD16" i="7"/>
  <c r="J17" i="7"/>
  <c r="O17" i="7"/>
  <c r="E17" i="7"/>
  <c r="F17" i="7"/>
  <c r="T17" i="7"/>
  <c r="U17" i="7" s="1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T19" i="7"/>
  <c r="U19" i="7"/>
  <c r="Y19" i="7"/>
  <c r="Z19" i="7" s="1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S23" i="7" s="1"/>
  <c r="N34" i="7" s="1"/>
  <c r="X19" i="7"/>
  <c r="G16" i="7"/>
  <c r="L16" i="7"/>
  <c r="Q16" i="7"/>
  <c r="V16" i="7"/>
  <c r="W16" i="7" s="1"/>
  <c r="AA16" i="7"/>
  <c r="AB16" i="7"/>
  <c r="B13" i="7"/>
  <c r="G13" i="7"/>
  <c r="L13" i="7"/>
  <c r="Q13" i="7"/>
  <c r="V13" i="7"/>
  <c r="W13" i="7" s="1"/>
  <c r="AA13" i="7"/>
  <c r="AB13" i="7"/>
  <c r="B20" i="7"/>
  <c r="G20" i="7"/>
  <c r="L20" i="7"/>
  <c r="AA20" i="7"/>
  <c r="Q20" i="7"/>
  <c r="R20" i="7" s="1"/>
  <c r="V20" i="7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V15" i="7"/>
  <c r="W15" i="7" s="1"/>
  <c r="AA15" i="7"/>
  <c r="AB15" i="7"/>
  <c r="G17" i="7"/>
  <c r="H17" i="7" s="1"/>
  <c r="L17" i="7"/>
  <c r="M17" i="7"/>
  <c r="B17" i="7"/>
  <c r="Q17" i="7"/>
  <c r="V17" i="7"/>
  <c r="AA17" i="7"/>
  <c r="G18" i="7"/>
  <c r="L18" i="7"/>
  <c r="AA18" i="7"/>
  <c r="B18" i="7"/>
  <c r="Q18" i="7"/>
  <c r="R18" i="7"/>
  <c r="V18" i="7"/>
  <c r="W18" i="7" s="1"/>
  <c r="G19" i="7"/>
  <c r="L19" i="7"/>
  <c r="AA19" i="7"/>
  <c r="B19" i="7"/>
  <c r="Q19" i="7"/>
  <c r="R19" i="7" s="1"/>
  <c r="V19" i="7"/>
  <c r="W19" i="7"/>
  <c r="U18" i="7"/>
  <c r="J23" i="6"/>
  <c r="K20" i="6"/>
  <c r="E23" i="6"/>
  <c r="O30" i="6" s="1"/>
  <c r="O23" i="6"/>
  <c r="O32" i="6" s="1"/>
  <c r="Y23" i="6"/>
  <c r="O34" i="6"/>
  <c r="T23" i="6"/>
  <c r="O33" i="6" s="1"/>
  <c r="P33" i="6" s="1"/>
  <c r="AD23" i="6"/>
  <c r="O35" i="6"/>
  <c r="P35" i="6" s="1"/>
  <c r="I23" i="6"/>
  <c r="N31" i="6" s="1"/>
  <c r="D23" i="6"/>
  <c r="N30" i="6" s="1"/>
  <c r="N23" i="6"/>
  <c r="N32" i="6" s="1"/>
  <c r="X23" i="6"/>
  <c r="N34" i="6" s="1"/>
  <c r="S23" i="6"/>
  <c r="N33" i="6"/>
  <c r="AC23" i="6"/>
  <c r="N35" i="6" s="1"/>
  <c r="G23" i="6"/>
  <c r="H15" i="6" s="1"/>
  <c r="B23" i="6"/>
  <c r="C14" i="6" s="1"/>
  <c r="L23" i="6"/>
  <c r="L32" i="6" s="1"/>
  <c r="V23" i="6"/>
  <c r="L34" i="6"/>
  <c r="Q23" i="6"/>
  <c r="L33" i="6" s="1"/>
  <c r="M33" i="6" s="1"/>
  <c r="AA23" i="6"/>
  <c r="L35" i="6"/>
  <c r="M35" i="6" s="1"/>
  <c r="E30" i="6"/>
  <c r="E31" i="6"/>
  <c r="E32" i="6"/>
  <c r="E33" i="6"/>
  <c r="E34" i="6"/>
  <c r="F34" i="6"/>
  <c r="E35" i="6"/>
  <c r="E36" i="6"/>
  <c r="E37" i="6"/>
  <c r="D30" i="6"/>
  <c r="D40" i="6" s="1"/>
  <c r="D31" i="6"/>
  <c r="D32" i="6"/>
  <c r="D33" i="6"/>
  <c r="D34" i="6"/>
  <c r="D35" i="6"/>
  <c r="D36" i="6"/>
  <c r="D37" i="6"/>
  <c r="B30" i="6"/>
  <c r="B31" i="6"/>
  <c r="B32" i="6"/>
  <c r="B33" i="6"/>
  <c r="B34" i="6"/>
  <c r="C34" i="6"/>
  <c r="B35" i="6"/>
  <c r="B36" i="6"/>
  <c r="B37" i="6"/>
  <c r="AE13" i="6"/>
  <c r="AE23" i="6" s="1"/>
  <c r="AE14" i="6"/>
  <c r="AE15" i="6"/>
  <c r="AE16" i="6"/>
  <c r="AE17" i="6"/>
  <c r="AE18" i="6"/>
  <c r="AE19" i="6"/>
  <c r="AE20" i="6"/>
  <c r="AB13" i="6"/>
  <c r="AB14" i="6"/>
  <c r="AB15" i="6"/>
  <c r="AB16" i="6"/>
  <c r="AB17" i="6"/>
  <c r="AB18" i="6"/>
  <c r="AB19" i="6"/>
  <c r="AB20" i="6"/>
  <c r="Z13" i="6"/>
  <c r="Z14" i="6"/>
  <c r="Z15" i="6"/>
  <c r="Z16" i="6"/>
  <c r="Z17" i="6"/>
  <c r="Z19" i="6"/>
  <c r="Z20" i="6"/>
  <c r="W13" i="6"/>
  <c r="W14" i="6"/>
  <c r="W15" i="6"/>
  <c r="W16" i="6"/>
  <c r="W17" i="6"/>
  <c r="W20" i="6"/>
  <c r="U14" i="6"/>
  <c r="U15" i="6"/>
  <c r="U17" i="6"/>
  <c r="U18" i="6"/>
  <c r="U23" i="6" s="1"/>
  <c r="U19" i="6"/>
  <c r="U20" i="6"/>
  <c r="R13" i="6"/>
  <c r="R14" i="6"/>
  <c r="R15" i="6"/>
  <c r="R17" i="6"/>
  <c r="R18" i="6"/>
  <c r="R19" i="6"/>
  <c r="R20" i="6"/>
  <c r="P13" i="6"/>
  <c r="P15" i="6"/>
  <c r="P16" i="6"/>
  <c r="P18" i="6"/>
  <c r="P20" i="6"/>
  <c r="M14" i="6"/>
  <c r="M15" i="6"/>
  <c r="M16" i="6"/>
  <c r="M19" i="6"/>
  <c r="M20" i="6"/>
  <c r="K16" i="6"/>
  <c r="K17" i="6"/>
  <c r="H16" i="6"/>
  <c r="H17" i="6"/>
  <c r="F15" i="6"/>
  <c r="F16" i="6"/>
  <c r="F17" i="6"/>
  <c r="F19" i="6"/>
  <c r="F20" i="6"/>
  <c r="C16" i="6"/>
  <c r="C17" i="6"/>
  <c r="C19" i="6"/>
  <c r="AD23" i="5"/>
  <c r="O35" i="5" s="1"/>
  <c r="P35" i="5" s="1"/>
  <c r="AC23" i="5"/>
  <c r="N35" i="5"/>
  <c r="AA23" i="5"/>
  <c r="L35" i="5" s="1"/>
  <c r="M35" i="5" s="1"/>
  <c r="E23" i="5"/>
  <c r="O30" i="5" s="1"/>
  <c r="J23" i="5"/>
  <c r="O31" i="5" s="1"/>
  <c r="O23" i="5"/>
  <c r="O32" i="5" s="1"/>
  <c r="T23" i="5"/>
  <c r="O33" i="5"/>
  <c r="P33" i="5" s="1"/>
  <c r="Y23" i="5"/>
  <c r="Z18" i="5"/>
  <c r="D23" i="5"/>
  <c r="N30" i="5" s="1"/>
  <c r="I23" i="5"/>
  <c r="N31" i="5" s="1"/>
  <c r="N23" i="5"/>
  <c r="N32" i="5" s="1"/>
  <c r="S23" i="5"/>
  <c r="N33" i="5" s="1"/>
  <c r="X23" i="5"/>
  <c r="N34" i="5"/>
  <c r="B23" i="5"/>
  <c r="L30" i="5" s="1"/>
  <c r="G23" i="5"/>
  <c r="L23" i="5"/>
  <c r="L32" i="5" s="1"/>
  <c r="Q23" i="5"/>
  <c r="L33" i="5"/>
  <c r="V23" i="5"/>
  <c r="L34" i="5" s="1"/>
  <c r="M34" i="5" s="1"/>
  <c r="E30" i="5"/>
  <c r="E31" i="5"/>
  <c r="E32" i="5"/>
  <c r="E37" i="5"/>
  <c r="E35" i="5"/>
  <c r="E36" i="5"/>
  <c r="E33" i="5"/>
  <c r="F33" i="5" s="1"/>
  <c r="E34" i="5"/>
  <c r="F34" i="5" s="1"/>
  <c r="D30" i="5"/>
  <c r="D31" i="5"/>
  <c r="D32" i="5"/>
  <c r="D37" i="5"/>
  <c r="D35" i="5"/>
  <c r="D36" i="5"/>
  <c r="D33" i="5"/>
  <c r="D34" i="5"/>
  <c r="B30" i="5"/>
  <c r="B31" i="5"/>
  <c r="B32" i="5"/>
  <c r="B37" i="5"/>
  <c r="B35" i="5"/>
  <c r="B36" i="5"/>
  <c r="B33" i="5"/>
  <c r="B34" i="5"/>
  <c r="C3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9" i="5"/>
  <c r="Z20" i="5"/>
  <c r="W13" i="5"/>
  <c r="W14" i="5"/>
  <c r="W15" i="5"/>
  <c r="W16" i="5"/>
  <c r="W17" i="5"/>
  <c r="W19" i="5"/>
  <c r="W20" i="5"/>
  <c r="U13" i="5"/>
  <c r="U14" i="5"/>
  <c r="U15" i="5"/>
  <c r="U16" i="5"/>
  <c r="U17" i="5"/>
  <c r="U18" i="5"/>
  <c r="U19" i="5"/>
  <c r="U20" i="5"/>
  <c r="R13" i="5"/>
  <c r="R14" i="5"/>
  <c r="R15" i="5"/>
  <c r="R17" i="5"/>
  <c r="R18" i="5"/>
  <c r="R19" i="5"/>
  <c r="R20" i="5"/>
  <c r="P17" i="5"/>
  <c r="P20" i="5"/>
  <c r="M14" i="5"/>
  <c r="M15" i="5"/>
  <c r="M16" i="5"/>
  <c r="M17" i="5"/>
  <c r="M18" i="5"/>
  <c r="M19" i="5"/>
  <c r="M20" i="5"/>
  <c r="K16" i="5"/>
  <c r="K17" i="5"/>
  <c r="H16" i="5"/>
  <c r="H17" i="5"/>
  <c r="H19" i="5"/>
  <c r="F15" i="5"/>
  <c r="F16" i="5"/>
  <c r="F17" i="5"/>
  <c r="C15" i="5"/>
  <c r="C16" i="5"/>
  <c r="C17" i="5"/>
  <c r="C18" i="5"/>
  <c r="C19" i="5"/>
  <c r="E30" i="4"/>
  <c r="E31" i="4"/>
  <c r="E32" i="4"/>
  <c r="E33" i="4"/>
  <c r="E34" i="4"/>
  <c r="E35" i="4"/>
  <c r="E36" i="4"/>
  <c r="E37" i="4"/>
  <c r="B30" i="4"/>
  <c r="B31" i="4"/>
  <c r="B32" i="4"/>
  <c r="B33" i="4"/>
  <c r="C33" i="4" s="1"/>
  <c r="B34" i="4"/>
  <c r="B35" i="4"/>
  <c r="B36" i="4"/>
  <c r="B37" i="4"/>
  <c r="AE13" i="4"/>
  <c r="AE14" i="4"/>
  <c r="AE15" i="4"/>
  <c r="AE16" i="4"/>
  <c r="AE17" i="4"/>
  <c r="AE18" i="4"/>
  <c r="AE19" i="4"/>
  <c r="AE20" i="4"/>
  <c r="AD23" i="4"/>
  <c r="O35" i="4"/>
  <c r="P35" i="4" s="1"/>
  <c r="AC23" i="4"/>
  <c r="N35" i="4"/>
  <c r="AB13" i="4"/>
  <c r="AB23" i="4" s="1"/>
  <c r="AB14" i="4"/>
  <c r="AB15" i="4"/>
  <c r="AB16" i="4"/>
  <c r="AB17" i="4"/>
  <c r="AB18" i="4"/>
  <c r="AB19" i="4"/>
  <c r="AB20" i="4"/>
  <c r="AA23" i="4"/>
  <c r="Z13" i="4"/>
  <c r="Z14" i="4"/>
  <c r="Z15" i="4"/>
  <c r="Z16" i="4"/>
  <c r="Z23" i="4" s="1"/>
  <c r="Z18" i="4"/>
  <c r="Z19" i="4"/>
  <c r="Y23" i="4"/>
  <c r="Z20" i="4"/>
  <c r="X23" i="4"/>
  <c r="N34" i="4"/>
  <c r="W13" i="4"/>
  <c r="W14" i="4"/>
  <c r="W15" i="4"/>
  <c r="W16" i="4"/>
  <c r="W18" i="4"/>
  <c r="W19" i="4"/>
  <c r="V23" i="4"/>
  <c r="L34" i="4" s="1"/>
  <c r="T23" i="4"/>
  <c r="U13" i="4"/>
  <c r="U14" i="4"/>
  <c r="U15" i="4"/>
  <c r="U16" i="4"/>
  <c r="U17" i="4"/>
  <c r="U18" i="4"/>
  <c r="U19" i="4"/>
  <c r="U20" i="4"/>
  <c r="S23" i="4"/>
  <c r="N33" i="4" s="1"/>
  <c r="Q23" i="4"/>
  <c r="R13" i="4"/>
  <c r="R14" i="4"/>
  <c r="R15" i="4"/>
  <c r="R16" i="4"/>
  <c r="R17" i="4"/>
  <c r="R18" i="4"/>
  <c r="R19" i="4"/>
  <c r="R20" i="4"/>
  <c r="O23" i="4"/>
  <c r="P19" i="4"/>
  <c r="P17" i="4"/>
  <c r="N23" i="4"/>
  <c r="N32" i="4" s="1"/>
  <c r="L23" i="4"/>
  <c r="M19" i="4"/>
  <c r="M15" i="4"/>
  <c r="M16" i="4"/>
  <c r="M17" i="4"/>
  <c r="M18" i="4"/>
  <c r="J23" i="4"/>
  <c r="K21" i="4" s="1"/>
  <c r="K16" i="4"/>
  <c r="K17" i="4"/>
  <c r="I23" i="4"/>
  <c r="N31" i="4" s="1"/>
  <c r="G23" i="4"/>
  <c r="H16" i="4"/>
  <c r="H17" i="4"/>
  <c r="E23" i="4"/>
  <c r="F13" i="4" s="1"/>
  <c r="F16" i="4"/>
  <c r="F17" i="4"/>
  <c r="D23" i="4"/>
  <c r="N30" i="4" s="1"/>
  <c r="B23" i="4"/>
  <c r="L30" i="4" s="1"/>
  <c r="C16" i="4"/>
  <c r="C17" i="4"/>
  <c r="O33" i="4"/>
  <c r="L35" i="4"/>
  <c r="M35" i="4" s="1"/>
  <c r="D30" i="4"/>
  <c r="D31" i="4"/>
  <c r="D32" i="4"/>
  <c r="D33" i="4"/>
  <c r="D34" i="4"/>
  <c r="D35" i="4"/>
  <c r="D36" i="4"/>
  <c r="D37" i="4"/>
  <c r="J23" i="1"/>
  <c r="K18" i="1" s="1"/>
  <c r="K21" i="1"/>
  <c r="O23" i="1"/>
  <c r="O32" i="1" s="1"/>
  <c r="E23" i="1"/>
  <c r="Y23" i="1"/>
  <c r="O34" i="1"/>
  <c r="P34" i="1" s="1"/>
  <c r="I23" i="1"/>
  <c r="N31" i="1" s="1"/>
  <c r="N23" i="1"/>
  <c r="N32" i="1" s="1"/>
  <c r="D23" i="1"/>
  <c r="N30" i="1" s="1"/>
  <c r="X23" i="1"/>
  <c r="N34" i="1"/>
  <c r="G23" i="1"/>
  <c r="H13" i="1" s="1"/>
  <c r="L23" i="1"/>
  <c r="L32" i="1" s="1"/>
  <c r="V23" i="1"/>
  <c r="L34" i="1"/>
  <c r="Q23" i="1"/>
  <c r="L33" i="1"/>
  <c r="M33" i="1" s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Z20" i="1"/>
  <c r="Z19" i="1"/>
  <c r="Z18" i="1"/>
  <c r="Z17" i="1"/>
  <c r="Z16" i="1"/>
  <c r="Z15" i="1"/>
  <c r="Z23" i="1" s="1"/>
  <c r="Z14" i="1"/>
  <c r="W20" i="1"/>
  <c r="W19" i="1"/>
  <c r="W18" i="1"/>
  <c r="W17" i="1"/>
  <c r="W16" i="1"/>
  <c r="W15" i="1"/>
  <c r="W14" i="1"/>
  <c r="R20" i="1"/>
  <c r="R19" i="1"/>
  <c r="R18" i="1"/>
  <c r="R17" i="1"/>
  <c r="R23" i="1" s="1"/>
  <c r="R16" i="1"/>
  <c r="R15" i="1"/>
  <c r="R14" i="1"/>
  <c r="P18" i="1"/>
  <c r="P17" i="1"/>
  <c r="M18" i="1"/>
  <c r="M17" i="1"/>
  <c r="M16" i="1"/>
  <c r="K20" i="1"/>
  <c r="K19" i="1"/>
  <c r="K17" i="1"/>
  <c r="K16" i="1"/>
  <c r="K15" i="1"/>
  <c r="K14" i="1"/>
  <c r="H17" i="1"/>
  <c r="C20" i="1"/>
  <c r="C19" i="1"/>
  <c r="C18" i="1"/>
  <c r="C17" i="1"/>
  <c r="C16" i="1"/>
  <c r="C15" i="1"/>
  <c r="C14" i="1"/>
  <c r="E30" i="1"/>
  <c r="E37" i="1"/>
  <c r="E31" i="1"/>
  <c r="E32" i="1"/>
  <c r="E33" i="1"/>
  <c r="E34" i="1"/>
  <c r="E35" i="1"/>
  <c r="E36" i="1"/>
  <c r="D30" i="1"/>
  <c r="D37" i="1"/>
  <c r="D31" i="1"/>
  <c r="D32" i="1"/>
  <c r="D33" i="1"/>
  <c r="D34" i="1"/>
  <c r="D35" i="1"/>
  <c r="D36" i="1"/>
  <c r="B30" i="1"/>
  <c r="B37" i="1"/>
  <c r="B31" i="1"/>
  <c r="B32" i="1"/>
  <c r="B33" i="1"/>
  <c r="B34" i="1"/>
  <c r="C34" i="1" s="1"/>
  <c r="B35" i="1"/>
  <c r="B36" i="1"/>
  <c r="AE13" i="1"/>
  <c r="AD23" i="1"/>
  <c r="AE16" i="1"/>
  <c r="AE23" i="1" s="1"/>
  <c r="AC23" i="1"/>
  <c r="N35" i="1" s="1"/>
  <c r="AB13" i="1"/>
  <c r="AA23" i="1"/>
  <c r="L35" i="1" s="1"/>
  <c r="M35" i="1" s="1"/>
  <c r="Z13" i="1"/>
  <c r="W13" i="1"/>
  <c r="W23" i="1" s="1"/>
  <c r="U13" i="1"/>
  <c r="U14" i="1"/>
  <c r="U15" i="1"/>
  <c r="U16" i="1"/>
  <c r="U23" i="1" s="1"/>
  <c r="U17" i="1"/>
  <c r="U18" i="1"/>
  <c r="U19" i="1"/>
  <c r="U20" i="1"/>
  <c r="T23" i="1"/>
  <c r="O33" i="1" s="1"/>
  <c r="S23" i="1"/>
  <c r="N33" i="1"/>
  <c r="R13" i="1"/>
  <c r="P13" i="1"/>
  <c r="K13" i="1"/>
  <c r="F14" i="1"/>
  <c r="F15" i="1"/>
  <c r="F16" i="1"/>
  <c r="F17" i="1"/>
  <c r="F18" i="1"/>
  <c r="F19" i="1"/>
  <c r="P16" i="1"/>
  <c r="P16" i="5"/>
  <c r="P16" i="4"/>
  <c r="P23" i="4" s="1"/>
  <c r="O35" i="1"/>
  <c r="AE16" i="7"/>
  <c r="L33" i="4"/>
  <c r="F21" i="1"/>
  <c r="F22" i="1"/>
  <c r="C21" i="1"/>
  <c r="C22" i="1"/>
  <c r="F21" i="6"/>
  <c r="C21" i="6"/>
  <c r="O31" i="1"/>
  <c r="H20" i="6"/>
  <c r="H19" i="6"/>
  <c r="M18" i="6"/>
  <c r="M13" i="6"/>
  <c r="P19" i="6"/>
  <c r="P14" i="6"/>
  <c r="L31" i="6"/>
  <c r="H21" i="6"/>
  <c r="O31" i="6"/>
  <c r="K21" i="6"/>
  <c r="L31" i="5"/>
  <c r="H21" i="5"/>
  <c r="O34" i="5"/>
  <c r="P34" i="5" s="1"/>
  <c r="K21" i="5"/>
  <c r="M14" i="4"/>
  <c r="H19" i="4"/>
  <c r="H21" i="4"/>
  <c r="L30" i="1"/>
  <c r="F20" i="1"/>
  <c r="O30" i="1"/>
  <c r="F13" i="1"/>
  <c r="C13" i="1"/>
  <c r="H16" i="1"/>
  <c r="H20" i="1"/>
  <c r="Z18" i="6"/>
  <c r="C20" i="6"/>
  <c r="F14" i="6"/>
  <c r="K15" i="6"/>
  <c r="R16" i="6"/>
  <c r="U16" i="6"/>
  <c r="U13" i="6"/>
  <c r="H18" i="6"/>
  <c r="H13" i="6"/>
  <c r="H14" i="6"/>
  <c r="D32" i="7"/>
  <c r="K19" i="6"/>
  <c r="K14" i="6"/>
  <c r="K18" i="6"/>
  <c r="K13" i="6"/>
  <c r="F13" i="6"/>
  <c r="W19" i="6"/>
  <c r="W18" i="6"/>
  <c r="H14" i="5"/>
  <c r="H18" i="5"/>
  <c r="K15" i="5"/>
  <c r="K18" i="5"/>
  <c r="K14" i="5"/>
  <c r="P15" i="5"/>
  <c r="P18" i="5"/>
  <c r="P13" i="5"/>
  <c r="P19" i="5"/>
  <c r="P14" i="5"/>
  <c r="H15" i="5"/>
  <c r="K13" i="5"/>
  <c r="W18" i="5"/>
  <c r="R16" i="5"/>
  <c r="R23" i="5" s="1"/>
  <c r="H13" i="5"/>
  <c r="H20" i="5"/>
  <c r="K19" i="5"/>
  <c r="K20" i="5"/>
  <c r="C14" i="5"/>
  <c r="C13" i="5"/>
  <c r="F22" i="7"/>
  <c r="AE20" i="5"/>
  <c r="C20" i="5"/>
  <c r="Y23" i="7"/>
  <c r="Z20" i="7"/>
  <c r="P15" i="4"/>
  <c r="H15" i="4"/>
  <c r="H18" i="4"/>
  <c r="H14" i="4"/>
  <c r="K18" i="4"/>
  <c r="P14" i="4"/>
  <c r="P13" i="4"/>
  <c r="P18" i="4"/>
  <c r="K19" i="4"/>
  <c r="H20" i="4"/>
  <c r="W17" i="4"/>
  <c r="O34" i="4"/>
  <c r="Z17" i="4"/>
  <c r="C18" i="4"/>
  <c r="C20" i="4"/>
  <c r="H13" i="4"/>
  <c r="M13" i="4"/>
  <c r="W20" i="4"/>
  <c r="M20" i="4"/>
  <c r="O32" i="4"/>
  <c r="P20" i="4"/>
  <c r="L32" i="4"/>
  <c r="P18" i="7"/>
  <c r="L31" i="4"/>
  <c r="Z14" i="7"/>
  <c r="E34" i="7"/>
  <c r="E38" i="7"/>
  <c r="B38" i="7"/>
  <c r="R17" i="7"/>
  <c r="F34" i="1"/>
  <c r="P17" i="7"/>
  <c r="P16" i="7"/>
  <c r="F33" i="4"/>
  <c r="Z16" i="7"/>
  <c r="P35" i="1"/>
  <c r="F33" i="1"/>
  <c r="M16" i="7"/>
  <c r="F39" i="1"/>
  <c r="C21" i="7"/>
  <c r="C39" i="1"/>
  <c r="F21" i="7"/>
  <c r="F33" i="6"/>
  <c r="C33" i="6"/>
  <c r="U13" i="7"/>
  <c r="U16" i="7"/>
  <c r="M34" i="6"/>
  <c r="P34" i="6"/>
  <c r="AB18" i="7"/>
  <c r="AB19" i="7"/>
  <c r="M33" i="5"/>
  <c r="R16" i="7"/>
  <c r="C33" i="5"/>
  <c r="W20" i="7"/>
  <c r="O36" i="7"/>
  <c r="AE18" i="7"/>
  <c r="AE23" i="7" s="1"/>
  <c r="AE17" i="7"/>
  <c r="C34" i="4"/>
  <c r="F34" i="4"/>
  <c r="K16" i="7"/>
  <c r="AB20" i="7"/>
  <c r="AB17" i="7"/>
  <c r="R13" i="7"/>
  <c r="M18" i="7"/>
  <c r="P33" i="1"/>
  <c r="M34" i="1"/>
  <c r="AB23" i="7"/>
  <c r="P33" i="4"/>
  <c r="P34" i="4"/>
  <c r="M33" i="4"/>
  <c r="M34" i="4"/>
  <c r="F34" i="7"/>
  <c r="P36" i="7"/>
  <c r="P34" i="7"/>
  <c r="P23" i="6" l="1"/>
  <c r="M23" i="6"/>
  <c r="H23" i="6"/>
  <c r="F18" i="6"/>
  <c r="C15" i="6"/>
  <c r="C13" i="6"/>
  <c r="L30" i="6"/>
  <c r="L36" i="6" s="1"/>
  <c r="M31" i="6" s="1"/>
  <c r="C18" i="6"/>
  <c r="P23" i="5"/>
  <c r="M13" i="5"/>
  <c r="E40" i="5"/>
  <c r="F36" i="5" s="1"/>
  <c r="H23" i="5"/>
  <c r="F20" i="5"/>
  <c r="F19" i="5"/>
  <c r="F18" i="5"/>
  <c r="F14" i="5"/>
  <c r="F13" i="5"/>
  <c r="C23" i="5"/>
  <c r="O36" i="5"/>
  <c r="P30" i="5" s="1"/>
  <c r="K13" i="4"/>
  <c r="K14" i="4"/>
  <c r="K15" i="4"/>
  <c r="K23" i="4" s="1"/>
  <c r="O31" i="4"/>
  <c r="K20" i="4"/>
  <c r="N23" i="7"/>
  <c r="N33" i="7" s="1"/>
  <c r="M23" i="4"/>
  <c r="E37" i="7"/>
  <c r="D37" i="7"/>
  <c r="E40" i="4"/>
  <c r="F31" i="4" s="1"/>
  <c r="F20" i="4"/>
  <c r="F15" i="4"/>
  <c r="F19" i="4"/>
  <c r="F18" i="4"/>
  <c r="F14" i="4"/>
  <c r="O30" i="4"/>
  <c r="E31" i="7"/>
  <c r="D23" i="7"/>
  <c r="N31" i="7" s="1"/>
  <c r="C19" i="4"/>
  <c r="C15" i="4"/>
  <c r="C14" i="4"/>
  <c r="L36" i="4"/>
  <c r="M30" i="4" s="1"/>
  <c r="C13" i="4"/>
  <c r="P20" i="1"/>
  <c r="P19" i="1"/>
  <c r="P14" i="1"/>
  <c r="E33" i="7"/>
  <c r="P15" i="1"/>
  <c r="M20" i="1"/>
  <c r="M19" i="1"/>
  <c r="M15" i="1"/>
  <c r="M14" i="1"/>
  <c r="M13" i="1"/>
  <c r="B31" i="7"/>
  <c r="K23" i="1"/>
  <c r="D39" i="7"/>
  <c r="D33" i="7"/>
  <c r="H21" i="1"/>
  <c r="H18" i="1"/>
  <c r="H19" i="1"/>
  <c r="B34" i="7"/>
  <c r="H15" i="1"/>
  <c r="L31" i="1"/>
  <c r="L36" i="1" s="1"/>
  <c r="M30" i="1" s="1"/>
  <c r="H14" i="1"/>
  <c r="E23" i="7"/>
  <c r="F23" i="1"/>
  <c r="D38" i="7"/>
  <c r="D40" i="1"/>
  <c r="B40" i="1"/>
  <c r="C23" i="1"/>
  <c r="C16" i="7"/>
  <c r="W17" i="7"/>
  <c r="B35" i="7"/>
  <c r="G23" i="7"/>
  <c r="H21" i="7" s="1"/>
  <c r="Z23" i="7"/>
  <c r="B32" i="7"/>
  <c r="E40" i="1"/>
  <c r="AB23" i="1"/>
  <c r="D40" i="4"/>
  <c r="U23" i="4"/>
  <c r="L36" i="5"/>
  <c r="M31" i="5" s="1"/>
  <c r="C23" i="6"/>
  <c r="F23" i="6"/>
  <c r="R23" i="6"/>
  <c r="W23" i="6"/>
  <c r="Z23" i="6"/>
  <c r="AB23" i="6"/>
  <c r="B40" i="6"/>
  <c r="C38" i="6" s="1"/>
  <c r="E40" i="6"/>
  <c r="B36" i="7"/>
  <c r="L23" i="7"/>
  <c r="M20" i="7" s="1"/>
  <c r="R15" i="7"/>
  <c r="R23" i="7" s="1"/>
  <c r="B33" i="7"/>
  <c r="W23" i="7"/>
  <c r="D36" i="7"/>
  <c r="AC23" i="7"/>
  <c r="N35" i="7" s="1"/>
  <c r="D35" i="7"/>
  <c r="I23" i="7"/>
  <c r="N32" i="7" s="1"/>
  <c r="X23" i="7"/>
  <c r="N36" i="7" s="1"/>
  <c r="D31" i="7"/>
  <c r="K17" i="7"/>
  <c r="E35" i="7"/>
  <c r="F35" i="7" s="1"/>
  <c r="D34" i="7"/>
  <c r="B39" i="7"/>
  <c r="B23" i="7"/>
  <c r="C20" i="7" s="1"/>
  <c r="C22" i="7"/>
  <c r="W23" i="4"/>
  <c r="O36" i="1"/>
  <c r="P32" i="1" s="1"/>
  <c r="V23" i="7"/>
  <c r="L36" i="7" s="1"/>
  <c r="M36" i="7" s="1"/>
  <c r="N36" i="1"/>
  <c r="R23" i="4"/>
  <c r="B40" i="4"/>
  <c r="M23" i="5"/>
  <c r="U23" i="5"/>
  <c r="W23" i="5"/>
  <c r="Z23" i="5"/>
  <c r="AB23" i="5"/>
  <c r="AE23" i="5"/>
  <c r="B40" i="5"/>
  <c r="C32" i="5" s="1"/>
  <c r="D40" i="5"/>
  <c r="B37" i="7"/>
  <c r="Q23" i="7"/>
  <c r="L34" i="7" s="1"/>
  <c r="M34" i="7" s="1"/>
  <c r="P22" i="7"/>
  <c r="E40" i="7"/>
  <c r="F40" i="7" s="1"/>
  <c r="O23" i="7"/>
  <c r="P20" i="7" s="1"/>
  <c r="N36" i="5"/>
  <c r="O36" i="6"/>
  <c r="H23" i="4"/>
  <c r="K23" i="5"/>
  <c r="K23" i="6"/>
  <c r="N36" i="4"/>
  <c r="AE23" i="4"/>
  <c r="N36" i="6"/>
  <c r="AA23" i="7"/>
  <c r="L35" i="7" s="1"/>
  <c r="M35" i="7" s="1"/>
  <c r="AD23" i="7"/>
  <c r="O35" i="7" s="1"/>
  <c r="P35" i="7" s="1"/>
  <c r="E36" i="7"/>
  <c r="J23" i="7"/>
  <c r="K14" i="7" s="1"/>
  <c r="E32" i="7"/>
  <c r="U21" i="7"/>
  <c r="U23" i="7" s="1"/>
  <c r="E39" i="7"/>
  <c r="P30" i="6" l="1"/>
  <c r="P32" i="6"/>
  <c r="M32" i="6"/>
  <c r="F38" i="6"/>
  <c r="F36" i="6"/>
  <c r="P31" i="6"/>
  <c r="P36" i="6" s="1"/>
  <c r="C35" i="6"/>
  <c r="C36" i="6"/>
  <c r="F32" i="6"/>
  <c r="F37" i="6"/>
  <c r="F35" i="6"/>
  <c r="F30" i="6"/>
  <c r="F31" i="6"/>
  <c r="M30" i="6"/>
  <c r="M36" i="6" s="1"/>
  <c r="C37" i="6"/>
  <c r="C30" i="6"/>
  <c r="C32" i="6"/>
  <c r="C31" i="6"/>
  <c r="M30" i="5"/>
  <c r="F30" i="5"/>
  <c r="F37" i="5"/>
  <c r="F35" i="5"/>
  <c r="F38" i="5"/>
  <c r="P32" i="5"/>
  <c r="F31" i="5"/>
  <c r="F32" i="5"/>
  <c r="M32" i="5"/>
  <c r="M36" i="5" s="1"/>
  <c r="P31" i="5"/>
  <c r="P36" i="5" s="1"/>
  <c r="C38" i="5"/>
  <c r="C36" i="5"/>
  <c r="C37" i="5"/>
  <c r="F23" i="5"/>
  <c r="C30" i="5"/>
  <c r="C35" i="5"/>
  <c r="C31" i="5"/>
  <c r="N37" i="7"/>
  <c r="O36" i="4"/>
  <c r="P31" i="4" s="1"/>
  <c r="P32" i="4"/>
  <c r="F38" i="4"/>
  <c r="M32" i="4"/>
  <c r="F32" i="4"/>
  <c r="F35" i="4"/>
  <c r="F36" i="4"/>
  <c r="F30" i="4"/>
  <c r="F37" i="4"/>
  <c r="C36" i="4"/>
  <c r="C38" i="4"/>
  <c r="M31" i="4"/>
  <c r="M36" i="4" s="1"/>
  <c r="F23" i="4"/>
  <c r="P30" i="4"/>
  <c r="P36" i="4" s="1"/>
  <c r="C37" i="4"/>
  <c r="C23" i="4"/>
  <c r="C32" i="4"/>
  <c r="C35" i="4"/>
  <c r="C30" i="4"/>
  <c r="C31" i="4"/>
  <c r="P23" i="1"/>
  <c r="P14" i="7"/>
  <c r="P19" i="7"/>
  <c r="P15" i="7"/>
  <c r="O33" i="7"/>
  <c r="P13" i="7"/>
  <c r="M23" i="1"/>
  <c r="M14" i="7"/>
  <c r="M19" i="7"/>
  <c r="L33" i="7"/>
  <c r="M15" i="7"/>
  <c r="M13" i="7"/>
  <c r="M32" i="1"/>
  <c r="K21" i="7"/>
  <c r="K20" i="7"/>
  <c r="F36" i="1"/>
  <c r="F38" i="1"/>
  <c r="K18" i="7"/>
  <c r="K19" i="7"/>
  <c r="O32" i="7"/>
  <c r="K15" i="7"/>
  <c r="P30" i="1"/>
  <c r="P31" i="1"/>
  <c r="K13" i="7"/>
  <c r="H19" i="7"/>
  <c r="H20" i="7"/>
  <c r="C31" i="1"/>
  <c r="C38" i="1"/>
  <c r="H16" i="7"/>
  <c r="H18" i="7"/>
  <c r="H23" i="1"/>
  <c r="C33" i="1"/>
  <c r="H14" i="7"/>
  <c r="H15" i="7"/>
  <c r="L32" i="7"/>
  <c r="H13" i="7"/>
  <c r="M31" i="1"/>
  <c r="M36" i="1" s="1"/>
  <c r="F19" i="7"/>
  <c r="F20" i="7"/>
  <c r="F37" i="1"/>
  <c r="F32" i="1"/>
  <c r="F35" i="1"/>
  <c r="F15" i="7"/>
  <c r="F18" i="7"/>
  <c r="F30" i="1"/>
  <c r="F31" i="1"/>
  <c r="O31" i="7"/>
  <c r="F14" i="7"/>
  <c r="F13" i="7"/>
  <c r="C37" i="1"/>
  <c r="C32" i="1"/>
  <c r="C36" i="1"/>
  <c r="C19" i="7"/>
  <c r="C18" i="7"/>
  <c r="C30" i="1"/>
  <c r="C35" i="1"/>
  <c r="C17" i="7"/>
  <c r="C14" i="7"/>
  <c r="C15" i="7"/>
  <c r="L31" i="7"/>
  <c r="C13" i="7"/>
  <c r="B41" i="7"/>
  <c r="C39" i="7" s="1"/>
  <c r="D41" i="7"/>
  <c r="E41" i="7"/>
  <c r="F38" i="7" s="1"/>
  <c r="F40" i="6" l="1"/>
  <c r="C40" i="6"/>
  <c r="F40" i="5"/>
  <c r="P23" i="7"/>
  <c r="C40" i="5"/>
  <c r="F40" i="4"/>
  <c r="C40" i="4"/>
  <c r="M23" i="7"/>
  <c r="F39" i="7"/>
  <c r="O37" i="7"/>
  <c r="P31" i="7" s="1"/>
  <c r="K23" i="7"/>
  <c r="P36" i="1"/>
  <c r="H23" i="7"/>
  <c r="L37" i="7"/>
  <c r="F36" i="7"/>
  <c r="F37" i="7"/>
  <c r="F31" i="7"/>
  <c r="F33" i="7"/>
  <c r="F23" i="7"/>
  <c r="F40" i="1"/>
  <c r="F32" i="7"/>
  <c r="C35" i="7"/>
  <c r="C38" i="7"/>
  <c r="C40" i="1"/>
  <c r="C36" i="7"/>
  <c r="C31" i="7"/>
  <c r="C34" i="7"/>
  <c r="C37" i="7"/>
  <c r="C33" i="7"/>
  <c r="C23" i="7"/>
  <c r="C32" i="7"/>
  <c r="P32" i="7" l="1"/>
  <c r="P33" i="7"/>
  <c r="M31" i="7"/>
  <c r="M33" i="7"/>
  <c r="M32" i="7"/>
  <c r="F41" i="7"/>
  <c r="C41" i="7"/>
  <c r="P37" i="7" l="1"/>
  <c r="M37" i="7"/>
</calcChain>
</file>

<file path=xl/sharedStrings.xml><?xml version="1.0" encoding="utf-8"?>
<sst xmlns="http://schemas.openxmlformats.org/spreadsheetml/2006/main" count="436" uniqueCount="55">
  <si>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</si>
  <si>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</si>
  <si>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</si>
  <si>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</si>
  <si>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</si>
  <si>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</si>
  <si>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</si>
  <si>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</si>
  <si>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</si>
  <si>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</si>
  <si>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</si>
  <si>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</si>
  <si>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</si>
  <si>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</si>
  <si>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</si>
  <si>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</si>
  <si>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</si>
  <si>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</si>
  <si>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</si>
  <si>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</si>
  <si>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</si>
  <si>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</si>
  <si>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</si>
  <si>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</si>
  <si>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</si>
  <si>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</si>
  <si>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</si>
  <si>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</si>
  <si>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</si>
  <si>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</si>
  <si>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</si>
  <si>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</si>
  <si>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</si>
  <si>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</si>
  <si>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</si>
  <si>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</si>
  <si>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</si>
  <si>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</si>
  <si>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</si>
  <si>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</si>
  <si>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</si>
  <si>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</si>
  <si>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</si>
  <si>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</si>
  <si>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</si>
  <si>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</si>
  <si>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</si>
  <si>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1 de gener a 31 de desembre de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</si>
  <si>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</si>
  <si>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>ANY 2019</t>
  </si>
  <si>
    <t>1 d'octubre a 31 de desembre de 2019</t>
  </si>
  <si>
    <t>1 de juliol a 30 de setembre de 2019</t>
  </si>
  <si>
    <t>1 d'abril a 30 de juny de 2019</t>
  </si>
  <si>
    <t>1 de gener a 31 de març de 2019</t>
  </si>
  <si>
    <t>BARCELONA INFRAESTRUCTURES MUNICIPALS, S.A.  (BIMSA)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</si>
</sst>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8" fillId="0" borderId="45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46" applyNumberFormat="0" applyAlignment="0" applyProtection="0"/>
    <xf numFmtId="0" fontId="33" fillId="14" borderId="47" applyNumberFormat="0" applyAlignment="0" applyProtection="0"/>
    <xf numFmtId="0" fontId="34" fillId="14" borderId="46" applyNumberFormat="0" applyAlignment="0" applyProtection="0"/>
    <xf numFmtId="0" fontId="35" fillId="0" borderId="48" applyNumberFormat="0" applyFill="0" applyAlignment="0" applyProtection="0"/>
    <xf numFmtId="0" fontId="36" fillId="15" borderId="49" applyNumberFormat="0" applyAlignment="0" applyProtection="0"/>
    <xf numFmtId="0" fontId="37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51" applyNumberFormat="0" applyFill="0" applyAlignment="0" applyProtection="0"/>
    <xf numFmtId="0" fontId="4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0" borderId="0"/>
    <xf numFmtId="0" fontId="42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</cellStyleXfs>
  <cellXfs count="17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3" fillId="2" borderId="2" xfId="0" applyFont="1" applyFill="1" applyBorder="1" applyAlignment="1" applyProtection="1">
      <alignment vertical="center"/>
    </xf>
    <xf numFmtId="14" fontId="43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1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59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ANUAL'!$A$31:$A$40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</c:strCache>
            </c:strRef>
          </c:cat>
          <c:val>
            <c:numRef>
              <c:f>'2019 - CONTRACTACIÓ ANUAL'!$B$31:$B$40</c:f>
              <c:numCache>
                <c:formatCode>#,##0</c:formatCode>
                <c:ptCount val="10"/>
                <c:pt idx="0">
                  <c:v>63</c:v>
                </c:pt>
                <c:pt idx="1">
                  <c:v>86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160</c:v>
                </c:pt>
                <c:pt idx="6">
                  <c:v>51</c:v>
                </c:pt>
                <c:pt idx="7">
                  <c:v>860</c:v>
                </c:pt>
                <c:pt idx="8">
                  <c:v>18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ANUAL'!$A$31:$A$40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</c:strCache>
            </c:strRef>
          </c:cat>
          <c:val>
            <c:numRef>
              <c:f>'2019 - CONTRACTACIÓ ANUAL'!$E$31:$E$40</c:f>
              <c:numCache>
                <c:formatCode>#,##0.00\ "€"</c:formatCode>
                <c:ptCount val="10"/>
                <c:pt idx="0">
                  <c:v>71474340.400000006</c:v>
                </c:pt>
                <c:pt idx="1">
                  <c:v>26839515.609999992</c:v>
                </c:pt>
                <c:pt idx="2">
                  <c:v>936958.53</c:v>
                </c:pt>
                <c:pt idx="3">
                  <c:v>0</c:v>
                </c:pt>
                <c:pt idx="4">
                  <c:v>0</c:v>
                </c:pt>
                <c:pt idx="5">
                  <c:v>1914317.25</c:v>
                </c:pt>
                <c:pt idx="6">
                  <c:v>5943226.29</c:v>
                </c:pt>
                <c:pt idx="7">
                  <c:v>7649199.0200000005</c:v>
                </c:pt>
                <c:pt idx="8">
                  <c:v>1586774.3599999999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299</c:v>
                </c:pt>
                <c:pt idx="1">
                  <c:v>885</c:v>
                </c:pt>
                <c:pt idx="2">
                  <c:v>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96279184.829999983</c:v>
                </c:pt>
                <c:pt idx="1">
                  <c:v>12262997.16</c:v>
                </c:pt>
                <c:pt idx="2">
                  <c:v>7802149.4700000007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9525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25</xdr:row>
      <xdr:rowOff>0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25</xdr:row>
      <xdr:rowOff>0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43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43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GridLines="0" showZeros="0" topLeftCell="H25" zoomScale="70" zoomScaleNormal="70" workbookViewId="0">
      <selection activeCell="O21" sqref="O21"/>
    </sheetView>
  </sheetViews>
  <sheetFormatPr defaultColWidth="9.109375" defaultRowHeight="15.05" x14ac:dyDescent="0.3"/>
  <cols>
    <col min="1" max="1" width="26.109375" style="27" customWidth="1"/>
    <col min="2" max="2" width="11.5546875" style="61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1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1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53</v>
      </c>
      <c r="C7" s="32"/>
      <c r="D7" s="32"/>
      <c r="E7" s="32"/>
      <c r="F7" s="32"/>
      <c r="G7" s="33"/>
      <c r="H7" s="72"/>
      <c r="I7" s="89" t="s">
        <v>43</v>
      </c>
      <c r="J7" s="90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54</v>
      </c>
      <c r="C8" s="73"/>
      <c r="D8" s="73"/>
      <c r="E8" s="73"/>
      <c r="F8" s="73"/>
      <c r="G8" s="74"/>
      <c r="H8" s="74"/>
      <c r="I8" s="74"/>
      <c r="J8" s="74"/>
      <c r="K8" s="74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29.95" customHeight="1" thickBot="1" x14ac:dyDescent="0.35">
      <c r="A11" s="116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102" t="s">
        <v>2</v>
      </c>
      <c r="M11" s="103"/>
      <c r="N11" s="103"/>
      <c r="O11" s="103"/>
      <c r="P11" s="103"/>
      <c r="Q11" s="131" t="s">
        <v>33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8.950000000000003" customHeight="1" thickBot="1" x14ac:dyDescent="0.35">
      <c r="A12" s="11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12</v>
      </c>
      <c r="C13" s="20">
        <f t="shared" ref="C13:C22" si="0">IF(B13,B13/$B$23,"")</f>
        <v>0.11009174311926606</v>
      </c>
      <c r="D13" s="4">
        <v>20596589.210000001</v>
      </c>
      <c r="E13" s="5">
        <v>24921872.940000001</v>
      </c>
      <c r="F13" s="21">
        <f t="shared" ref="F13:F22" si="1">IF(E13,E13/$E$23,"")</f>
        <v>0.58271533997320812</v>
      </c>
      <c r="G13" s="1">
        <v>9</v>
      </c>
      <c r="H13" s="20">
        <f t="shared" ref="H13:H22" si="2">IF(G13,G13/$G$23,"")</f>
        <v>2.7355623100303952E-2</v>
      </c>
      <c r="I13" s="4">
        <v>1292848.7</v>
      </c>
      <c r="J13" s="5">
        <v>1564346.93</v>
      </c>
      <c r="K13" s="21">
        <f t="shared" ref="K13:K22" si="3">IF(J13,J13/$J$23,"")</f>
        <v>0.30654528804155806</v>
      </c>
      <c r="L13" s="1">
        <v>8</v>
      </c>
      <c r="M13" s="20">
        <f t="shared" ref="M13:M22" si="4">IF(L13,L13/$L$23,"")</f>
        <v>0.22857142857142856</v>
      </c>
      <c r="N13" s="4">
        <v>4285062.2</v>
      </c>
      <c r="O13" s="5">
        <v>5184925.26</v>
      </c>
      <c r="P13" s="21">
        <f t="shared" ref="P13:P22" si="5">IF(O13,O13/$O$23,"")</f>
        <v>0.91765695860515095</v>
      </c>
      <c r="Q13" s="1"/>
      <c r="R13" s="20" t="str">
        <f t="shared" ref="R13:R22" si="6">IF(Q13,Q13/$Q$23,"")</f>
        <v/>
      </c>
      <c r="S13" s="4">
        <v>0</v>
      </c>
      <c r="T13" s="5">
        <v>0</v>
      </c>
      <c r="U13" s="21" t="str">
        <f t="shared" ref="U13:U22" si="7">IF(T13,T13/$T$23,"")</f>
        <v/>
      </c>
      <c r="V13" s="1"/>
      <c r="W13" s="20" t="str">
        <f t="shared" ref="W13:W22" si="8">IF(V13,V13/$V$23,"")</f>
        <v/>
      </c>
      <c r="X13" s="4"/>
      <c r="Y13" s="5"/>
      <c r="Z13" s="21" t="str">
        <f t="shared" ref="Z13:Z22" si="9">IF(Y13,Y13/$Y$23,"")</f>
        <v/>
      </c>
      <c r="AA13" s="1"/>
      <c r="AB13" s="20" t="str">
        <f t="shared" ref="AB13:AB22" si="10">IF(AA13,AA13/$AA$23,"")</f>
        <v/>
      </c>
      <c r="AC13" s="4"/>
      <c r="AD13" s="5"/>
      <c r="AE13" s="21" t="str">
        <f t="shared" ref="AE13:AE22" si="11">IF(AD13,AD13/$AD$23,"")</f>
        <v/>
      </c>
    </row>
    <row r="14" spans="1:31" s="42" customFormat="1" ht="36" customHeight="1" x14ac:dyDescent="0.25">
      <c r="A14" s="43" t="s">
        <v>18</v>
      </c>
      <c r="B14" s="2">
        <v>19</v>
      </c>
      <c r="C14" s="20">
        <f t="shared" si="0"/>
        <v>0.1743119266055046</v>
      </c>
      <c r="D14" s="6">
        <v>10665783.289999999</v>
      </c>
      <c r="E14" s="7">
        <v>12905597.779999999</v>
      </c>
      <c r="F14" s="21">
        <f t="shared" si="1"/>
        <v>0.30175459990649395</v>
      </c>
      <c r="G14" s="2">
        <v>12</v>
      </c>
      <c r="H14" s="20">
        <f t="shared" si="2"/>
        <v>3.64741641337386E-2</v>
      </c>
      <c r="I14" s="6">
        <v>451686.62</v>
      </c>
      <c r="J14" s="7">
        <v>546540.81000000006</v>
      </c>
      <c r="K14" s="21">
        <f t="shared" si="3"/>
        <v>0.10709869199405561</v>
      </c>
      <c r="L14" s="2">
        <v>3</v>
      </c>
      <c r="M14" s="20">
        <f t="shared" si="4"/>
        <v>8.5714285714285715E-2</v>
      </c>
      <c r="N14" s="6">
        <v>190340.57</v>
      </c>
      <c r="O14" s="7">
        <v>230312.09</v>
      </c>
      <c r="P14" s="21">
        <f t="shared" si="5"/>
        <v>4.0761916795575143E-2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2</v>
      </c>
      <c r="C15" s="20">
        <f t="shared" si="0"/>
        <v>1.834862385321101E-2</v>
      </c>
      <c r="D15" s="6">
        <v>110567.18</v>
      </c>
      <c r="E15" s="7">
        <v>133786.29</v>
      </c>
      <c r="F15" s="21">
        <f t="shared" si="1"/>
        <v>3.1281486607685196E-3</v>
      </c>
      <c r="G15" s="2">
        <v>16</v>
      </c>
      <c r="H15" s="20">
        <f t="shared" si="2"/>
        <v>4.8632218844984802E-2</v>
      </c>
      <c r="I15" s="6">
        <v>306568.95</v>
      </c>
      <c r="J15" s="7">
        <v>370948.43</v>
      </c>
      <c r="K15" s="21">
        <f t="shared" si="3"/>
        <v>7.2690073501095909E-2</v>
      </c>
      <c r="L15" s="2">
        <v>2</v>
      </c>
      <c r="M15" s="20">
        <f t="shared" si="4"/>
        <v>5.7142857142857141E-2</v>
      </c>
      <c r="N15" s="6">
        <v>47670.01</v>
      </c>
      <c r="O15" s="7">
        <v>57680.71</v>
      </c>
      <c r="P15" s="21">
        <f t="shared" si="5"/>
        <v>1.0208653404733113E-2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3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6"/>
      <c r="Y17" s="96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3" s="78" customFormat="1" ht="36" customHeight="1" x14ac:dyDescent="0.25">
      <c r="A18" s="75" t="s">
        <v>32</v>
      </c>
      <c r="B18" s="70">
        <v>11</v>
      </c>
      <c r="C18" s="65">
        <f t="shared" si="0"/>
        <v>0.10091743119266056</v>
      </c>
      <c r="D18" s="68">
        <v>209048.72</v>
      </c>
      <c r="E18" s="69">
        <v>233716.8</v>
      </c>
      <c r="F18" s="66">
        <f t="shared" si="1"/>
        <v>5.4646921961817151E-3</v>
      </c>
      <c r="G18" s="70">
        <v>14</v>
      </c>
      <c r="H18" s="65">
        <f t="shared" si="2"/>
        <v>4.2553191489361701E-2</v>
      </c>
      <c r="I18" s="68">
        <v>80933.16</v>
      </c>
      <c r="J18" s="69">
        <v>97929.12</v>
      </c>
      <c r="K18" s="66">
        <f t="shared" si="3"/>
        <v>1.9189931416336341E-2</v>
      </c>
      <c r="L18" s="70"/>
      <c r="M18" s="65" t="str">
        <f t="shared" si="4"/>
        <v/>
      </c>
      <c r="N18" s="68"/>
      <c r="O18" s="69"/>
      <c r="P18" s="66" t="str">
        <f t="shared" si="5"/>
        <v/>
      </c>
      <c r="Q18" s="70"/>
      <c r="R18" s="65" t="str">
        <f t="shared" si="6"/>
        <v/>
      </c>
      <c r="S18" s="68"/>
      <c r="T18" s="69"/>
      <c r="U18" s="66" t="str">
        <f t="shared" si="7"/>
        <v/>
      </c>
      <c r="V18" s="70"/>
      <c r="W18" s="65" t="str">
        <f t="shared" si="8"/>
        <v/>
      </c>
      <c r="X18" s="68"/>
      <c r="Y18" s="69"/>
      <c r="Z18" s="66" t="str">
        <f t="shared" si="9"/>
        <v/>
      </c>
      <c r="AA18" s="70"/>
      <c r="AB18" s="20" t="str">
        <f t="shared" si="10"/>
        <v/>
      </c>
      <c r="AC18" s="68"/>
      <c r="AD18" s="69"/>
      <c r="AE18" s="66" t="str">
        <f t="shared" si="11"/>
        <v/>
      </c>
    </row>
    <row r="19" spans="1:33" s="42" customFormat="1" ht="36" customHeight="1" x14ac:dyDescent="0.25">
      <c r="A19" s="44" t="s">
        <v>28</v>
      </c>
      <c r="B19" s="2">
        <v>25</v>
      </c>
      <c r="C19" s="20">
        <f t="shared" si="0"/>
        <v>0.22935779816513763</v>
      </c>
      <c r="D19" s="6">
        <v>3160414.19</v>
      </c>
      <c r="E19" s="7">
        <v>3824101.17</v>
      </c>
      <c r="F19" s="21">
        <f t="shared" si="1"/>
        <v>8.9413922409978086E-2</v>
      </c>
      <c r="G19" s="2">
        <v>1</v>
      </c>
      <c r="H19" s="20">
        <f t="shared" si="2"/>
        <v>3.0395136778115501E-3</v>
      </c>
      <c r="I19" s="6">
        <v>55000</v>
      </c>
      <c r="J19" s="7">
        <v>66550</v>
      </c>
      <c r="K19" s="21">
        <f t="shared" si="3"/>
        <v>1.3040962032102234E-2</v>
      </c>
      <c r="L19" s="2">
        <v>3</v>
      </c>
      <c r="M19" s="20">
        <f t="shared" si="4"/>
        <v>8.5714285714285715E-2</v>
      </c>
      <c r="N19" s="6">
        <v>20000</v>
      </c>
      <c r="O19" s="7">
        <v>24200</v>
      </c>
      <c r="P19" s="21">
        <f t="shared" si="5"/>
        <v>4.2830508222686811E-3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3" s="78" customFormat="1" ht="36" customHeight="1" x14ac:dyDescent="0.25">
      <c r="A20" s="79" t="s">
        <v>29</v>
      </c>
      <c r="B20" s="67">
        <v>40</v>
      </c>
      <c r="C20" s="65">
        <f t="shared" si="0"/>
        <v>0.3669724770642202</v>
      </c>
      <c r="D20" s="68">
        <v>619376.43000000005</v>
      </c>
      <c r="E20" s="69">
        <v>749445.48</v>
      </c>
      <c r="F20" s="21">
        <f t="shared" si="1"/>
        <v>1.7523296853369803E-2</v>
      </c>
      <c r="G20" s="67">
        <v>275</v>
      </c>
      <c r="H20" s="65">
        <f t="shared" si="2"/>
        <v>0.83586626139817632</v>
      </c>
      <c r="I20" s="68">
        <v>1779879.73</v>
      </c>
      <c r="J20" s="69">
        <v>2149668.81</v>
      </c>
      <c r="K20" s="66">
        <f t="shared" si="3"/>
        <v>0.42124341597001336</v>
      </c>
      <c r="L20" s="67">
        <v>19</v>
      </c>
      <c r="M20" s="65">
        <f t="shared" si="4"/>
        <v>0.54285714285714282</v>
      </c>
      <c r="N20" s="68">
        <v>126556.7</v>
      </c>
      <c r="O20" s="69">
        <v>153060.04999999999</v>
      </c>
      <c r="P20" s="66">
        <f t="shared" si="5"/>
        <v>2.7089420372272122E-2</v>
      </c>
      <c r="Q20" s="67"/>
      <c r="R20" s="65" t="str">
        <f t="shared" si="6"/>
        <v/>
      </c>
      <c r="S20" s="68"/>
      <c r="T20" s="69"/>
      <c r="U20" s="66" t="str">
        <f t="shared" si="7"/>
        <v/>
      </c>
      <c r="V20" s="67"/>
      <c r="W20" s="65" t="str">
        <f t="shared" si="8"/>
        <v/>
      </c>
      <c r="X20" s="68"/>
      <c r="Y20" s="69"/>
      <c r="Z20" s="66" t="str">
        <f t="shared" si="9"/>
        <v/>
      </c>
      <c r="AA20" s="67"/>
      <c r="AB20" s="20" t="str">
        <f t="shared" si="10"/>
        <v/>
      </c>
      <c r="AC20" s="68"/>
      <c r="AD20" s="69"/>
      <c r="AE20" s="66" t="str">
        <f t="shared" si="11"/>
        <v/>
      </c>
    </row>
    <row r="21" spans="1:33" s="42" customFormat="1" ht="39.950000000000003" customHeight="1" x14ac:dyDescent="0.25">
      <c r="A21" s="79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6.0790273556231003E-3</v>
      </c>
      <c r="I21" s="95">
        <v>253857.04</v>
      </c>
      <c r="J21" s="95">
        <v>307167.02</v>
      </c>
      <c r="K21" s="21">
        <f t="shared" si="3"/>
        <v>6.0191637044838278E-2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7"/>
      <c r="Y21" s="98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3" s="42" customFormat="1" ht="39.950000000000003" customHeight="1" x14ac:dyDescent="0.3">
      <c r="A22" s="93" t="s">
        <v>44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5"/>
      <c r="J22" s="95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7"/>
      <c r="Y22" s="98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3" ht="33.049999999999997" customHeight="1" thickBot="1" x14ac:dyDescent="0.3">
      <c r="A23" s="81" t="s">
        <v>0</v>
      </c>
      <c r="B23" s="16">
        <f t="shared" ref="B23:AE23" si="12">SUM(B13:B22)</f>
        <v>109</v>
      </c>
      <c r="C23" s="17">
        <f t="shared" si="12"/>
        <v>1</v>
      </c>
      <c r="D23" s="18">
        <f t="shared" si="12"/>
        <v>35361779.019999996</v>
      </c>
      <c r="E23" s="18">
        <f t="shared" si="12"/>
        <v>42768520.459999993</v>
      </c>
      <c r="F23" s="19">
        <f t="shared" si="12"/>
        <v>1.0000000000000002</v>
      </c>
      <c r="G23" s="16">
        <f t="shared" si="12"/>
        <v>329</v>
      </c>
      <c r="H23" s="17">
        <f t="shared" si="12"/>
        <v>1</v>
      </c>
      <c r="I23" s="18">
        <f t="shared" si="12"/>
        <v>4220774.1999999993</v>
      </c>
      <c r="J23" s="18">
        <f t="shared" si="12"/>
        <v>5103151.120000001</v>
      </c>
      <c r="K23" s="19">
        <f t="shared" si="12"/>
        <v>0.99999999999999978</v>
      </c>
      <c r="L23" s="16">
        <f t="shared" si="12"/>
        <v>35</v>
      </c>
      <c r="M23" s="17">
        <f t="shared" si="12"/>
        <v>1</v>
      </c>
      <c r="N23" s="18">
        <f t="shared" si="12"/>
        <v>4669629.4800000004</v>
      </c>
      <c r="O23" s="18">
        <f t="shared" si="12"/>
        <v>5650178.1099999994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3" s="25" customFormat="1" ht="18.649999999999999" customHeight="1" x14ac:dyDescent="0.25">
      <c r="B24" s="26"/>
      <c r="H24" s="26"/>
      <c r="N24" s="26"/>
    </row>
    <row r="25" spans="1:33" s="48" customFormat="1" ht="44.05" customHeight="1" x14ac:dyDescent="0.3">
      <c r="A25" s="118" t="s">
        <v>34</v>
      </c>
      <c r="B25" s="118"/>
      <c r="C25" s="118"/>
      <c r="D25" s="118"/>
      <c r="E25" s="118"/>
      <c r="F25" s="118"/>
      <c r="G25" s="118"/>
      <c r="H25" s="118"/>
      <c r="I25" s="49"/>
      <c r="J25" s="49"/>
      <c r="K25" s="49"/>
      <c r="L25" s="71"/>
      <c r="M25" s="50"/>
      <c r="N25" s="46"/>
      <c r="O25" s="46"/>
      <c r="P25" s="49"/>
      <c r="Q25" s="49"/>
      <c r="R25" s="71"/>
      <c r="S25" s="46"/>
      <c r="T25" s="46"/>
      <c r="U25" s="46"/>
      <c r="V25" s="47"/>
      <c r="W25" s="47"/>
      <c r="X25" s="47"/>
      <c r="AC25" s="47"/>
      <c r="AD25" s="47"/>
      <c r="AE25" s="47"/>
    </row>
    <row r="26" spans="1:33" s="52" customFormat="1" ht="18" customHeight="1" thickBot="1" x14ac:dyDescent="0.3">
      <c r="A26" s="71"/>
      <c r="B26" s="71"/>
      <c r="C26" s="71"/>
      <c r="D26" s="71"/>
      <c r="E26" s="71"/>
      <c r="F26" s="71"/>
      <c r="G26" s="51"/>
      <c r="H26" s="51"/>
      <c r="I26" s="49"/>
      <c r="J26" s="49"/>
      <c r="K26" s="49"/>
      <c r="L26" s="71"/>
      <c r="M26" s="50"/>
      <c r="N26" s="46"/>
      <c r="O26" s="46"/>
      <c r="P26" s="49"/>
      <c r="Q26" s="49"/>
      <c r="R26" s="71"/>
      <c r="S26" s="46"/>
      <c r="T26" s="46"/>
      <c r="U26" s="46"/>
      <c r="V26" s="49"/>
      <c r="W26" s="49"/>
      <c r="X26" s="71"/>
      <c r="Y26" s="48"/>
      <c r="Z26" s="48"/>
      <c r="AA26" s="48"/>
      <c r="AB26" s="48"/>
      <c r="AC26" s="49"/>
      <c r="AD26" s="49"/>
      <c r="AE26" s="71"/>
    </row>
    <row r="27" spans="1:33" s="53" customFormat="1" ht="18" customHeight="1" x14ac:dyDescent="0.3">
      <c r="A27" s="99" t="s">
        <v>10</v>
      </c>
      <c r="B27" s="104" t="s">
        <v>17</v>
      </c>
      <c r="C27" s="105"/>
      <c r="D27" s="105"/>
      <c r="E27" s="105"/>
      <c r="F27" s="106"/>
      <c r="G27" s="25"/>
      <c r="J27" s="110" t="s">
        <v>15</v>
      </c>
      <c r="K27" s="111"/>
      <c r="L27" s="104" t="s">
        <v>16</v>
      </c>
      <c r="M27" s="105"/>
      <c r="N27" s="105"/>
      <c r="O27" s="105"/>
      <c r="P27" s="106"/>
      <c r="Q27" s="49"/>
      <c r="R27" s="71"/>
      <c r="S27" s="46"/>
      <c r="T27" s="46"/>
      <c r="U27" s="46"/>
      <c r="V27" s="49"/>
      <c r="W27" s="49"/>
      <c r="X27" s="71"/>
      <c r="AC27" s="49"/>
      <c r="AD27" s="49"/>
      <c r="AE27" s="71"/>
    </row>
    <row r="28" spans="1:33" s="53" customFormat="1" ht="18" customHeight="1" thickBot="1" x14ac:dyDescent="0.35">
      <c r="A28" s="100"/>
      <c r="B28" s="119"/>
      <c r="C28" s="120"/>
      <c r="D28" s="120"/>
      <c r="E28" s="120"/>
      <c r="F28" s="121"/>
      <c r="G28" s="25"/>
      <c r="J28" s="112"/>
      <c r="K28" s="113"/>
      <c r="L28" s="107"/>
      <c r="M28" s="108"/>
      <c r="N28" s="108"/>
      <c r="O28" s="108"/>
      <c r="P28" s="109"/>
      <c r="Q28" s="49"/>
      <c r="R28" s="71"/>
      <c r="S28" s="46"/>
      <c r="T28" s="46"/>
      <c r="U28" s="46"/>
      <c r="V28" s="49"/>
      <c r="W28" s="49"/>
      <c r="X28" s="71"/>
      <c r="AC28" s="49"/>
      <c r="AD28" s="49"/>
      <c r="AE28" s="71"/>
    </row>
    <row r="29" spans="1:33" s="25" customFormat="1" ht="47.45" customHeight="1" thickBot="1" x14ac:dyDescent="0.35">
      <c r="A29" s="101"/>
      <c r="B29" s="54" t="s">
        <v>14</v>
      </c>
      <c r="C29" s="35" t="s">
        <v>8</v>
      </c>
      <c r="D29" s="36" t="s">
        <v>30</v>
      </c>
      <c r="E29" s="37" t="s">
        <v>31</v>
      </c>
      <c r="F29" s="55" t="s">
        <v>9</v>
      </c>
      <c r="J29" s="114"/>
      <c r="K29" s="115"/>
      <c r="L29" s="54" t="s">
        <v>14</v>
      </c>
      <c r="M29" s="35" t="s">
        <v>8</v>
      </c>
      <c r="N29" s="36" t="s">
        <v>30</v>
      </c>
      <c r="O29" s="37" t="s">
        <v>31</v>
      </c>
      <c r="P29" s="55" t="s">
        <v>9</v>
      </c>
    </row>
    <row r="30" spans="1:33" s="25" customFormat="1" ht="29.95" customHeight="1" x14ac:dyDescent="0.25">
      <c r="A30" s="41" t="s">
        <v>25</v>
      </c>
      <c r="B30" s="9">
        <f t="shared" ref="B30:B39" si="13">B13+G13+L13+Q13+AA13+V13</f>
        <v>29</v>
      </c>
      <c r="C30" s="8">
        <f t="shared" ref="C30:C38" si="14">IF(B30,B30/$B$40,"")</f>
        <v>6.13107822410148E-2</v>
      </c>
      <c r="D30" s="10">
        <f t="shared" ref="D30:D39" si="15">D13+I13+N13+S13+AC13+X13</f>
        <v>26174500.109999999</v>
      </c>
      <c r="E30" s="11">
        <f t="shared" ref="E30:E39" si="16">E13+J13+O13+T13+AD13+Y13</f>
        <v>31671145.130000003</v>
      </c>
      <c r="F30" s="21">
        <f t="shared" ref="F30:F38" si="17">IF(E30,E30/$E$40,"")</f>
        <v>0.5917423503380419</v>
      </c>
      <c r="J30" s="144" t="s">
        <v>3</v>
      </c>
      <c r="K30" s="145"/>
      <c r="L30" s="56">
        <f>B23</f>
        <v>109</v>
      </c>
      <c r="M30" s="8">
        <f t="shared" ref="M30:M35" si="18">IF(L30,L30/$L$36,"")</f>
        <v>0.23044397463002114</v>
      </c>
      <c r="N30" s="57">
        <f>D23</f>
        <v>35361779.019999996</v>
      </c>
      <c r="O30" s="57">
        <f>E23</f>
        <v>42768520.459999993</v>
      </c>
      <c r="P30" s="58">
        <f t="shared" ref="P30:P35" si="19">IF(O30,O30/$O$36,"")</f>
        <v>0.79908524663696079</v>
      </c>
    </row>
    <row r="31" spans="1:33" s="25" customFormat="1" ht="29.95" customHeight="1" x14ac:dyDescent="0.25">
      <c r="A31" s="43" t="s">
        <v>18</v>
      </c>
      <c r="B31" s="12">
        <f t="shared" si="13"/>
        <v>34</v>
      </c>
      <c r="C31" s="8">
        <f t="shared" si="14"/>
        <v>7.1881606765327691E-2</v>
      </c>
      <c r="D31" s="13">
        <f t="shared" si="15"/>
        <v>11307810.479999999</v>
      </c>
      <c r="E31" s="14">
        <f t="shared" si="16"/>
        <v>13682450.68</v>
      </c>
      <c r="F31" s="21">
        <f t="shared" si="17"/>
        <v>0.25564233596650943</v>
      </c>
      <c r="J31" s="140" t="s">
        <v>1</v>
      </c>
      <c r="K31" s="141"/>
      <c r="L31" s="59">
        <f>G23</f>
        <v>329</v>
      </c>
      <c r="M31" s="8">
        <f t="shared" si="18"/>
        <v>0.69556025369978858</v>
      </c>
      <c r="N31" s="60">
        <f>I23</f>
        <v>4220774.1999999993</v>
      </c>
      <c r="O31" s="60">
        <f>J23</f>
        <v>5103151.120000001</v>
      </c>
      <c r="P31" s="58">
        <f t="shared" si="19"/>
        <v>9.5347061986041037E-2</v>
      </c>
    </row>
    <row r="32" spans="1:33" ht="29.95" customHeight="1" x14ac:dyDescent="0.25">
      <c r="A32" s="43" t="s">
        <v>19</v>
      </c>
      <c r="B32" s="12">
        <f t="shared" si="13"/>
        <v>20</v>
      </c>
      <c r="C32" s="8">
        <f t="shared" si="14"/>
        <v>4.2283298097251586E-2</v>
      </c>
      <c r="D32" s="13">
        <f t="shared" si="15"/>
        <v>464806.14</v>
      </c>
      <c r="E32" s="14">
        <f t="shared" si="16"/>
        <v>562415.42999999993</v>
      </c>
      <c r="F32" s="21">
        <f t="shared" si="17"/>
        <v>1.0508146359991765E-2</v>
      </c>
      <c r="G32" s="25"/>
      <c r="J32" s="140" t="s">
        <v>2</v>
      </c>
      <c r="K32" s="141"/>
      <c r="L32" s="59">
        <f>L23</f>
        <v>35</v>
      </c>
      <c r="M32" s="8">
        <f t="shared" si="18"/>
        <v>7.399577167019028E-2</v>
      </c>
      <c r="N32" s="60">
        <f>N23</f>
        <v>4669629.4800000004</v>
      </c>
      <c r="O32" s="60">
        <f>O23</f>
        <v>5650178.1099999994</v>
      </c>
      <c r="P32" s="58">
        <f t="shared" si="19"/>
        <v>0.10556769137699806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9.95" customHeight="1" x14ac:dyDescent="0.25">
      <c r="A33" s="43" t="s">
        <v>26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G33" s="25"/>
      <c r="J33" s="140" t="s">
        <v>33</v>
      </c>
      <c r="K33" s="141"/>
      <c r="L33" s="59">
        <f>Q23</f>
        <v>0</v>
      </c>
      <c r="M33" s="8" t="str">
        <f t="shared" si="18"/>
        <v/>
      </c>
      <c r="N33" s="60">
        <f>S23</f>
        <v>0</v>
      </c>
      <c r="O33" s="60">
        <f>T23</f>
        <v>0</v>
      </c>
      <c r="P33" s="58" t="str">
        <f t="shared" si="19"/>
        <v/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9.95" customHeight="1" x14ac:dyDescent="0.3">
      <c r="A34" s="43" t="s">
        <v>27</v>
      </c>
      <c r="B34" s="15">
        <f t="shared" si="13"/>
        <v>0</v>
      </c>
      <c r="C34" s="8" t="str">
        <f t="shared" si="14"/>
        <v/>
      </c>
      <c r="D34" s="13">
        <f t="shared" si="15"/>
        <v>0</v>
      </c>
      <c r="E34" s="22">
        <f t="shared" si="16"/>
        <v>0</v>
      </c>
      <c r="F34" s="21" t="str">
        <f t="shared" si="17"/>
        <v/>
      </c>
      <c r="G34" s="25"/>
      <c r="J34" s="140" t="s">
        <v>5</v>
      </c>
      <c r="K34" s="141"/>
      <c r="L34" s="59">
        <f>V23</f>
        <v>0</v>
      </c>
      <c r="M34" s="8" t="str">
        <f t="shared" si="18"/>
        <v/>
      </c>
      <c r="N34" s="60">
        <f>X23</f>
        <v>0</v>
      </c>
      <c r="O34" s="60">
        <f>Y23</f>
        <v>0</v>
      </c>
      <c r="P34" s="58" t="str">
        <f t="shared" si="1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4" t="s">
        <v>32</v>
      </c>
      <c r="B35" s="15">
        <f t="shared" si="13"/>
        <v>25</v>
      </c>
      <c r="C35" s="8">
        <f t="shared" si="14"/>
        <v>5.2854122621564484E-2</v>
      </c>
      <c r="D35" s="13">
        <f t="shared" si="15"/>
        <v>289981.88</v>
      </c>
      <c r="E35" s="22">
        <f t="shared" si="16"/>
        <v>331645.92</v>
      </c>
      <c r="F35" s="21">
        <f t="shared" si="17"/>
        <v>6.1964584916422375E-3</v>
      </c>
      <c r="G35" s="25"/>
      <c r="J35" s="140" t="s">
        <v>4</v>
      </c>
      <c r="K35" s="141"/>
      <c r="L35" s="59">
        <f>AA23</f>
        <v>0</v>
      </c>
      <c r="M35" s="8" t="str">
        <f t="shared" si="18"/>
        <v/>
      </c>
      <c r="N35" s="60">
        <f>AC23</f>
        <v>0</v>
      </c>
      <c r="O35" s="60">
        <f>AD23</f>
        <v>0</v>
      </c>
      <c r="P35" s="58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thickBot="1" x14ac:dyDescent="0.3">
      <c r="A36" s="44" t="s">
        <v>28</v>
      </c>
      <c r="B36" s="12">
        <f t="shared" si="13"/>
        <v>29</v>
      </c>
      <c r="C36" s="8">
        <f t="shared" si="14"/>
        <v>6.13107822410148E-2</v>
      </c>
      <c r="D36" s="13">
        <f t="shared" si="15"/>
        <v>3235414.19</v>
      </c>
      <c r="E36" s="23">
        <f t="shared" si="16"/>
        <v>3914851.17</v>
      </c>
      <c r="F36" s="21">
        <f t="shared" si="17"/>
        <v>7.3144915444345135E-2</v>
      </c>
      <c r="G36" s="25"/>
      <c r="J36" s="142" t="s">
        <v>0</v>
      </c>
      <c r="K36" s="143"/>
      <c r="L36" s="82">
        <f>SUM(L30:L35)</f>
        <v>473</v>
      </c>
      <c r="M36" s="17">
        <f>SUM(M30:M35)</f>
        <v>1</v>
      </c>
      <c r="N36" s="83">
        <f>SUM(N30:N35)</f>
        <v>44252182.700000003</v>
      </c>
      <c r="O36" s="84">
        <f>SUM(O30:O35)</f>
        <v>53521849.689999998</v>
      </c>
      <c r="P36" s="85">
        <f>SUM(P30:P35)</f>
        <v>0.99999999999999989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5" t="s">
        <v>29</v>
      </c>
      <c r="B37" s="12">
        <f t="shared" si="13"/>
        <v>334</v>
      </c>
      <c r="C37" s="8">
        <f t="shared" si="14"/>
        <v>0.70613107822410148</v>
      </c>
      <c r="D37" s="13">
        <f t="shared" si="15"/>
        <v>2525812.8600000003</v>
      </c>
      <c r="E37" s="23">
        <f t="shared" si="16"/>
        <v>3052174.34</v>
      </c>
      <c r="F37" s="21">
        <f t="shared" si="17"/>
        <v>5.7026697651113997E-2</v>
      </c>
      <c r="G37" s="25"/>
      <c r="H37" s="26"/>
      <c r="I37" s="62"/>
      <c r="J37" s="25"/>
      <c r="K37" s="25"/>
      <c r="L37" s="25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52" customFormat="1" ht="29.95" customHeight="1" x14ac:dyDescent="0.25">
      <c r="A38" s="79" t="s">
        <v>42</v>
      </c>
      <c r="B38" s="12">
        <f t="shared" si="13"/>
        <v>2</v>
      </c>
      <c r="C38" s="8">
        <f t="shared" si="14"/>
        <v>4.2283298097251587E-3</v>
      </c>
      <c r="D38" s="13">
        <f t="shared" si="15"/>
        <v>253857.04</v>
      </c>
      <c r="E38" s="14">
        <f t="shared" si="16"/>
        <v>307167.02</v>
      </c>
      <c r="F38" s="21">
        <f t="shared" si="17"/>
        <v>5.7390957483554788E-3</v>
      </c>
      <c r="G38" s="51"/>
      <c r="H38" s="51"/>
      <c r="I38" s="49"/>
      <c r="J38" s="49"/>
      <c r="K38" s="49"/>
      <c r="L38" s="88"/>
      <c r="M38" s="50"/>
      <c r="N38" s="46"/>
      <c r="O38" s="46"/>
      <c r="P38" s="49"/>
      <c r="Q38" s="49"/>
      <c r="R38" s="88"/>
      <c r="S38" s="46"/>
      <c r="T38" s="46"/>
      <c r="U38" s="46"/>
      <c r="V38" s="49"/>
      <c r="W38" s="49"/>
      <c r="X38" s="88"/>
      <c r="Y38" s="48"/>
      <c r="Z38" s="48"/>
      <c r="AA38" s="48"/>
      <c r="AB38" s="48"/>
      <c r="AC38" s="49"/>
      <c r="AD38" s="49"/>
      <c r="AE38" s="88"/>
    </row>
    <row r="39" spans="1:33" s="52" customFormat="1" ht="29.95" customHeight="1" x14ac:dyDescent="0.3">
      <c r="A39" s="93" t="s">
        <v>44</v>
      </c>
      <c r="B39" s="12">
        <f t="shared" si="13"/>
        <v>0</v>
      </c>
      <c r="C39" s="8" t="str">
        <f t="shared" ref="C39" si="20">IF(B39,B39/$B$40,"")</f>
        <v/>
      </c>
      <c r="D39" s="13">
        <f t="shared" si="15"/>
        <v>0</v>
      </c>
      <c r="E39" s="14">
        <f t="shared" si="16"/>
        <v>0</v>
      </c>
      <c r="F39" s="21" t="str">
        <f t="shared" ref="F39" si="21">IF(E39,E39/$E$40,"")</f>
        <v/>
      </c>
      <c r="G39" s="51"/>
      <c r="H39" s="51"/>
      <c r="I39" s="49"/>
      <c r="J39" s="49"/>
      <c r="K39" s="49"/>
      <c r="L39" s="94"/>
      <c r="M39" s="50"/>
      <c r="N39" s="46"/>
      <c r="O39" s="46"/>
      <c r="P39" s="49"/>
      <c r="Q39" s="49"/>
      <c r="R39" s="94"/>
      <c r="S39" s="46"/>
      <c r="T39" s="46"/>
      <c r="U39" s="46"/>
      <c r="V39" s="49"/>
      <c r="W39" s="49"/>
      <c r="X39" s="94"/>
      <c r="Y39" s="48"/>
      <c r="Z39" s="48"/>
      <c r="AA39" s="48"/>
      <c r="AB39" s="48"/>
      <c r="AC39" s="49"/>
      <c r="AD39" s="49"/>
      <c r="AE39" s="94"/>
    </row>
    <row r="40" spans="1:33" s="52" customFormat="1" ht="29.95" customHeight="1" thickBot="1" x14ac:dyDescent="0.3">
      <c r="A40" s="63" t="s">
        <v>0</v>
      </c>
      <c r="B40" s="16">
        <f>SUM(B30:B39)</f>
        <v>473</v>
      </c>
      <c r="C40" s="17">
        <f>SUM(C30:C39)</f>
        <v>1</v>
      </c>
      <c r="D40" s="18">
        <f>SUM(D30:D39)</f>
        <v>44252182.699999996</v>
      </c>
      <c r="E40" s="18">
        <f>SUM(E30:E39)</f>
        <v>53521849.690000005</v>
      </c>
      <c r="F40" s="19">
        <f>SUM(F30:F39)</f>
        <v>0.99999999999999989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64"/>
      <c r="V40" s="49"/>
      <c r="W40" s="49"/>
      <c r="X40" s="71"/>
      <c r="Y40" s="48"/>
      <c r="Z40" s="48"/>
      <c r="AA40" s="48"/>
      <c r="AB40" s="48"/>
      <c r="AC40" s="49"/>
      <c r="AD40" s="49"/>
      <c r="AE40" s="71"/>
    </row>
    <row r="41" spans="1:33" ht="36" customHeight="1" x14ac:dyDescent="0.25">
      <c r="A41" s="71"/>
      <c r="B41" s="71"/>
      <c r="C41" s="71"/>
      <c r="D41" s="71"/>
      <c r="E41" s="71"/>
      <c r="F41" s="71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25" customFormat="1" ht="23.1" customHeight="1" x14ac:dyDescent="0.25">
      <c r="B42" s="26"/>
      <c r="H42" s="26"/>
      <c r="N42" s="26"/>
    </row>
    <row r="43" spans="1:33" s="25" customForma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ht="14.4" x14ac:dyDescent="0.3">
      <c r="B55" s="26"/>
      <c r="H55" s="26"/>
      <c r="N55" s="26"/>
    </row>
    <row r="56" spans="2:14" s="25" customFormat="1" ht="14.4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G100" s="27"/>
      <c r="H100" s="61"/>
      <c r="I100" s="27"/>
      <c r="J100" s="27"/>
      <c r="K100" s="27"/>
      <c r="L100" s="27"/>
      <c r="M100" s="27"/>
      <c r="N100" s="61"/>
      <c r="O100" s="27"/>
      <c r="P100" s="27"/>
      <c r="Q100" s="27"/>
      <c r="R100" s="27"/>
      <c r="S100" s="27"/>
      <c r="T100" s="27"/>
      <c r="U100" s="27"/>
    </row>
    <row r="101" spans="2:21" s="25" customFormat="1" x14ac:dyDescent="0.3">
      <c r="B101" s="26"/>
      <c r="G101" s="27"/>
      <c r="H101" s="61"/>
      <c r="I101" s="27"/>
      <c r="J101" s="27"/>
      <c r="K101" s="27"/>
      <c r="L101" s="27"/>
      <c r="M101" s="27"/>
      <c r="N101" s="61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F102" s="27"/>
      <c r="G102" s="27"/>
      <c r="H102" s="61"/>
      <c r="I102" s="27"/>
      <c r="J102" s="27"/>
      <c r="K102" s="27"/>
      <c r="L102" s="27"/>
      <c r="M102" s="27"/>
      <c r="N102" s="61"/>
      <c r="O102" s="27"/>
      <c r="P102" s="27"/>
      <c r="Q102" s="27"/>
      <c r="R102" s="27"/>
      <c r="S102" s="27"/>
      <c r="T102" s="27"/>
      <c r="U102" s="27"/>
    </row>
  </sheetData>
  <sheetProtection password="C9C3" sheet="1" objects="1" scenarios="1"/>
  <mergeCells count="20">
    <mergeCell ref="J34:K34"/>
    <mergeCell ref="J36:K36"/>
    <mergeCell ref="J30:K30"/>
    <mergeCell ref="J31:K31"/>
    <mergeCell ref="J32:K32"/>
    <mergeCell ref="J33:K33"/>
    <mergeCell ref="J35:K35"/>
    <mergeCell ref="B10:AE10"/>
    <mergeCell ref="B11:F11"/>
    <mergeCell ref="G11:K11"/>
    <mergeCell ref="Q11:U11"/>
    <mergeCell ref="AA11:AE11"/>
    <mergeCell ref="V11:Z11"/>
    <mergeCell ref="A27:A29"/>
    <mergeCell ref="L11:P11"/>
    <mergeCell ref="L27:P28"/>
    <mergeCell ref="J27:K29"/>
    <mergeCell ref="A11:A12"/>
    <mergeCell ref="A25:H25"/>
    <mergeCell ref="B27:F2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0:M35 C30:C37 C38:C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GridLines="0" showZeros="0" zoomScale="70" zoomScaleNormal="70" workbookViewId="0">
      <selection activeCell="A13" sqref="A13:O23"/>
    </sheetView>
  </sheetViews>
  <sheetFormatPr defaultColWidth="9.109375" defaultRowHeight="15.05" x14ac:dyDescent="0.3"/>
  <cols>
    <col min="1" max="1" width="26.109375" style="27" customWidth="1"/>
    <col min="2" max="2" width="11.5546875" style="61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1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1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52</v>
      </c>
      <c r="C7" s="32"/>
      <c r="D7" s="32"/>
      <c r="E7" s="32"/>
      <c r="F7" s="32"/>
      <c r="G7" s="33"/>
      <c r="H7" s="72"/>
      <c r="I7" s="89" t="s">
        <v>43</v>
      </c>
      <c r="J7" s="90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2" t="str">
        <f>'CONTRACTACIO 1r TR 2019'!B8</f>
        <v>BARCELONA INFRAESTRUCTURES MUNICIPALS, S.A.  (BIMSA)</v>
      </c>
      <c r="C8" s="73"/>
      <c r="D8" s="73"/>
      <c r="E8" s="73"/>
      <c r="F8" s="73"/>
      <c r="G8" s="74"/>
      <c r="H8" s="74"/>
      <c r="I8" s="74"/>
      <c r="J8" s="87"/>
      <c r="K8" s="74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29.95" customHeight="1" thickBot="1" x14ac:dyDescent="0.35">
      <c r="A11" s="116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102" t="s">
        <v>2</v>
      </c>
      <c r="M11" s="103"/>
      <c r="N11" s="103"/>
      <c r="O11" s="103"/>
      <c r="P11" s="103"/>
      <c r="Q11" s="131" t="s">
        <v>33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8.950000000000003" customHeight="1" thickBot="1" x14ac:dyDescent="0.35">
      <c r="A12" s="11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2" si="0">IF(B13,B13/$B$23,"")</f>
        <v>1.0526315789473684E-2</v>
      </c>
      <c r="D13" s="4">
        <v>404715.48</v>
      </c>
      <c r="E13" s="5">
        <v>489705.73</v>
      </c>
      <c r="F13" s="21">
        <f t="shared" ref="F13:F22" si="1">IF(E13,E13/$E$23,"")</f>
        <v>4.9341815142825873E-2</v>
      </c>
      <c r="G13" s="1">
        <v>7</v>
      </c>
      <c r="H13" s="20">
        <f t="shared" ref="H13:H22" si="2">IF(G13,G13/$G$23,"")</f>
        <v>3.0567685589519649E-2</v>
      </c>
      <c r="I13" s="4">
        <v>450396.26</v>
      </c>
      <c r="J13" s="5">
        <v>544979.47</v>
      </c>
      <c r="K13" s="21">
        <f t="shared" ref="K13:K22" si="3">IF(J13,J13/$J$23,"")</f>
        <v>0.20276527637284156</v>
      </c>
      <c r="L13" s="1">
        <v>3</v>
      </c>
      <c r="M13" s="20">
        <f t="shared" ref="M13:M22" si="4">IF(L13,L13/$L$23,"")</f>
        <v>0.21428571428571427</v>
      </c>
      <c r="N13" s="4">
        <v>632757.6</v>
      </c>
      <c r="O13" s="5">
        <v>765636.7</v>
      </c>
      <c r="P13" s="21">
        <f t="shared" ref="P13:P22" si="5">IF(O13,O13/$O$23,"")</f>
        <v>0.89311149504095511</v>
      </c>
      <c r="Q13" s="1"/>
      <c r="R13" s="20" t="str">
        <f t="shared" ref="R13:R22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2" si="8">IF(V13,V13/$V$23,"")</f>
        <v/>
      </c>
      <c r="X13" s="4"/>
      <c r="Y13" s="5"/>
      <c r="Z13" s="21" t="str">
        <f t="shared" ref="Z13:Z22" si="9">IF(Y13,Y13/$Y$23,"")</f>
        <v/>
      </c>
      <c r="AA13" s="1"/>
      <c r="AB13" s="20" t="str">
        <f t="shared" ref="AB13:AB22" si="10">IF(AA13,AA13/$AA$23,"")</f>
        <v/>
      </c>
      <c r="AC13" s="4"/>
      <c r="AD13" s="5"/>
      <c r="AE13" s="21" t="str">
        <f t="shared" ref="AE13:AE22" si="11">IF(AD13,AD13/$AD$23,"")</f>
        <v/>
      </c>
    </row>
    <row r="14" spans="1:31" s="42" customFormat="1" ht="36" customHeight="1" x14ac:dyDescent="0.25">
      <c r="A14" s="43" t="s">
        <v>18</v>
      </c>
      <c r="B14" s="2">
        <v>19</v>
      </c>
      <c r="C14" s="20">
        <f t="shared" si="0"/>
        <v>0.2</v>
      </c>
      <c r="D14" s="6">
        <v>5983558.8700000001</v>
      </c>
      <c r="E14" s="7">
        <v>7240106.2300000004</v>
      </c>
      <c r="F14" s="21">
        <f t="shared" si="1"/>
        <v>0.72949929177892614</v>
      </c>
      <c r="G14" s="2">
        <v>5</v>
      </c>
      <c r="H14" s="20">
        <f t="shared" si="2"/>
        <v>2.1834061135371178E-2</v>
      </c>
      <c r="I14" s="6">
        <v>222775.06</v>
      </c>
      <c r="J14" s="7">
        <v>269557.82</v>
      </c>
      <c r="K14" s="21">
        <f t="shared" si="3"/>
        <v>0.10029178873611638</v>
      </c>
      <c r="L14" s="2">
        <v>2</v>
      </c>
      <c r="M14" s="20">
        <f t="shared" si="4"/>
        <v>0.14285714285714285</v>
      </c>
      <c r="N14" s="6">
        <v>44603.58</v>
      </c>
      <c r="O14" s="7">
        <v>53970.33</v>
      </c>
      <c r="P14" s="21">
        <f t="shared" si="5"/>
        <v>6.2956128035860495E-2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1.0526315789473684E-2</v>
      </c>
      <c r="D15" s="6">
        <v>38148.65</v>
      </c>
      <c r="E15" s="7">
        <v>46159.87</v>
      </c>
      <c r="F15" s="21">
        <f t="shared" si="1"/>
        <v>4.6509804419827272E-3</v>
      </c>
      <c r="G15" s="2">
        <v>5</v>
      </c>
      <c r="H15" s="20">
        <f t="shared" si="2"/>
        <v>2.1834061135371178E-2</v>
      </c>
      <c r="I15" s="6">
        <v>89096.75</v>
      </c>
      <c r="J15" s="7">
        <v>107807.07</v>
      </c>
      <c r="K15" s="21">
        <f t="shared" si="3"/>
        <v>4.0110740948638444E-2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3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3" s="78" customFormat="1" ht="36" customHeight="1" x14ac:dyDescent="0.25">
      <c r="A18" s="75" t="s">
        <v>32</v>
      </c>
      <c r="B18" s="70">
        <v>37</v>
      </c>
      <c r="C18" s="65">
        <f t="shared" si="0"/>
        <v>0.38947368421052631</v>
      </c>
      <c r="D18" s="68">
        <v>618550.51</v>
      </c>
      <c r="E18" s="69">
        <v>748446.12</v>
      </c>
      <c r="F18" s="66">
        <f t="shared" si="1"/>
        <v>7.5412003239997361E-2</v>
      </c>
      <c r="G18" s="70">
        <v>33</v>
      </c>
      <c r="H18" s="65">
        <f t="shared" si="2"/>
        <v>0.14410480349344978</v>
      </c>
      <c r="I18" s="68">
        <v>82400.02</v>
      </c>
      <c r="J18" s="69">
        <v>99704.02</v>
      </c>
      <c r="K18" s="66">
        <f t="shared" si="3"/>
        <v>3.7095916972401409E-2</v>
      </c>
      <c r="L18" s="70"/>
      <c r="M18" s="65" t="str">
        <f t="shared" si="4"/>
        <v/>
      </c>
      <c r="N18" s="68"/>
      <c r="O18" s="69"/>
      <c r="P18" s="66" t="str">
        <f t="shared" si="5"/>
        <v/>
      </c>
      <c r="Q18" s="70"/>
      <c r="R18" s="65" t="str">
        <f t="shared" si="6"/>
        <v/>
      </c>
      <c r="S18" s="68"/>
      <c r="T18" s="69"/>
      <c r="U18" s="66" t="str">
        <f t="shared" si="7"/>
        <v/>
      </c>
      <c r="V18" s="70"/>
      <c r="W18" s="65" t="str">
        <f t="shared" si="8"/>
        <v/>
      </c>
      <c r="X18" s="68"/>
      <c r="Y18" s="69"/>
      <c r="Z18" s="66" t="str">
        <f t="shared" si="9"/>
        <v/>
      </c>
      <c r="AA18" s="70"/>
      <c r="AB18" s="20" t="str">
        <f t="shared" si="10"/>
        <v/>
      </c>
      <c r="AC18" s="68"/>
      <c r="AD18" s="69"/>
      <c r="AE18" s="66" t="str">
        <f t="shared" si="11"/>
        <v/>
      </c>
    </row>
    <row r="19" spans="1:33" s="42" customFormat="1" ht="36" customHeight="1" x14ac:dyDescent="0.25">
      <c r="A19" s="44" t="s">
        <v>28</v>
      </c>
      <c r="B19" s="2">
        <v>4</v>
      </c>
      <c r="C19" s="20">
        <f t="shared" si="0"/>
        <v>4.2105263157894736E-2</v>
      </c>
      <c r="D19" s="6">
        <v>482911.84</v>
      </c>
      <c r="E19" s="7">
        <v>584323.32999999996</v>
      </c>
      <c r="F19" s="21">
        <f t="shared" si="1"/>
        <v>5.8875304016762151E-2</v>
      </c>
      <c r="G19" s="2">
        <v>1</v>
      </c>
      <c r="H19" s="20">
        <f t="shared" si="2"/>
        <v>4.3668122270742356E-3</v>
      </c>
      <c r="I19" s="6">
        <v>6000</v>
      </c>
      <c r="J19" s="7">
        <v>7260</v>
      </c>
      <c r="K19" s="21">
        <f t="shared" si="3"/>
        <v>2.7011584610092372E-3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3" s="78" customFormat="1" ht="36" customHeight="1" x14ac:dyDescent="0.25">
      <c r="A20" s="79" t="s">
        <v>29</v>
      </c>
      <c r="B20" s="67">
        <v>33</v>
      </c>
      <c r="C20" s="65">
        <f t="shared" si="0"/>
        <v>0.3473684210526316</v>
      </c>
      <c r="D20" s="68">
        <v>674396.59</v>
      </c>
      <c r="E20" s="69">
        <v>816019.87</v>
      </c>
      <c r="F20" s="21">
        <f t="shared" si="1"/>
        <v>8.2220605379505776E-2</v>
      </c>
      <c r="G20" s="67">
        <v>171</v>
      </c>
      <c r="H20" s="65">
        <f t="shared" si="2"/>
        <v>0.74672489082969429</v>
      </c>
      <c r="I20" s="68">
        <v>954889.83</v>
      </c>
      <c r="J20" s="69">
        <v>1152173.29</v>
      </c>
      <c r="K20" s="21">
        <f t="shared" si="3"/>
        <v>0.42867804832401507</v>
      </c>
      <c r="L20" s="67">
        <v>9</v>
      </c>
      <c r="M20" s="65">
        <f t="shared" si="4"/>
        <v>0.6428571428571429</v>
      </c>
      <c r="N20" s="68">
        <v>31125.5</v>
      </c>
      <c r="O20" s="69">
        <v>37661.86</v>
      </c>
      <c r="P20" s="66">
        <f t="shared" si="5"/>
        <v>4.3932376923184517E-2</v>
      </c>
      <c r="Q20" s="67"/>
      <c r="R20" s="65" t="str">
        <f t="shared" si="6"/>
        <v/>
      </c>
      <c r="S20" s="68"/>
      <c r="T20" s="69"/>
      <c r="U20" s="66" t="str">
        <f t="shared" si="7"/>
        <v/>
      </c>
      <c r="V20" s="67"/>
      <c r="W20" s="65" t="str">
        <f t="shared" si="8"/>
        <v/>
      </c>
      <c r="X20" s="68"/>
      <c r="Y20" s="69"/>
      <c r="Z20" s="66" t="str">
        <f t="shared" si="9"/>
        <v/>
      </c>
      <c r="AA20" s="67"/>
      <c r="AB20" s="20" t="str">
        <f t="shared" si="10"/>
        <v/>
      </c>
      <c r="AC20" s="68"/>
      <c r="AD20" s="69"/>
      <c r="AE20" s="66" t="str">
        <f t="shared" si="11"/>
        <v/>
      </c>
    </row>
    <row r="21" spans="1:33" s="42" customFormat="1" ht="39.950000000000003" customHeight="1" x14ac:dyDescent="0.25">
      <c r="A21" s="79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7</v>
      </c>
      <c r="H21" s="20">
        <f t="shared" si="2"/>
        <v>3.0567685589519649E-2</v>
      </c>
      <c r="I21" s="6">
        <v>418391.75</v>
      </c>
      <c r="J21" s="7">
        <v>506254.02</v>
      </c>
      <c r="K21" s="21">
        <f t="shared" si="3"/>
        <v>0.18835707018497791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3" s="42" customFormat="1" ht="39.950000000000003" customHeight="1" x14ac:dyDescent="0.3">
      <c r="A22" s="93" t="s">
        <v>44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3" ht="33.049999999999997" customHeight="1" thickBot="1" x14ac:dyDescent="0.3">
      <c r="A23" s="81" t="s">
        <v>0</v>
      </c>
      <c r="B23" s="16">
        <f t="shared" ref="B23:AE23" si="12">SUM(B13:B22)</f>
        <v>95</v>
      </c>
      <c r="C23" s="17">
        <f t="shared" si="12"/>
        <v>1</v>
      </c>
      <c r="D23" s="18">
        <f t="shared" si="12"/>
        <v>8202281.9399999995</v>
      </c>
      <c r="E23" s="18">
        <f t="shared" si="12"/>
        <v>9924761.1500000004</v>
      </c>
      <c r="F23" s="19">
        <f t="shared" si="12"/>
        <v>1</v>
      </c>
      <c r="G23" s="16">
        <f t="shared" si="12"/>
        <v>229</v>
      </c>
      <c r="H23" s="17">
        <f t="shared" si="12"/>
        <v>1</v>
      </c>
      <c r="I23" s="18">
        <f t="shared" si="12"/>
        <v>2223949.67</v>
      </c>
      <c r="J23" s="18">
        <f t="shared" si="12"/>
        <v>2687735.69</v>
      </c>
      <c r="K23" s="19">
        <f t="shared" si="12"/>
        <v>1</v>
      </c>
      <c r="L23" s="16">
        <f t="shared" si="12"/>
        <v>14</v>
      </c>
      <c r="M23" s="17">
        <f t="shared" si="12"/>
        <v>1</v>
      </c>
      <c r="N23" s="18">
        <f t="shared" si="12"/>
        <v>708486.67999999993</v>
      </c>
      <c r="O23" s="18">
        <f t="shared" si="12"/>
        <v>857268.8899999999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3" s="25" customFormat="1" ht="18" customHeight="1" x14ac:dyDescent="0.25">
      <c r="B24" s="26"/>
      <c r="H24" s="26"/>
      <c r="N24" s="26"/>
    </row>
    <row r="25" spans="1:33" s="48" customFormat="1" ht="44.05" customHeight="1" x14ac:dyDescent="0.3">
      <c r="A25" s="118" t="s">
        <v>34</v>
      </c>
      <c r="B25" s="118"/>
      <c r="C25" s="118"/>
      <c r="D25" s="118"/>
      <c r="E25" s="118"/>
      <c r="F25" s="118"/>
      <c r="G25" s="118"/>
      <c r="H25" s="118"/>
      <c r="I25" s="49"/>
      <c r="J25" s="49"/>
      <c r="K25" s="49"/>
      <c r="L25" s="71"/>
      <c r="M25" s="50"/>
      <c r="N25" s="46"/>
      <c r="O25" s="46"/>
      <c r="P25" s="49"/>
      <c r="Q25" s="49"/>
      <c r="R25" s="71"/>
      <c r="S25" s="46"/>
      <c r="T25" s="46"/>
      <c r="U25" s="46"/>
      <c r="V25" s="47"/>
      <c r="W25" s="47"/>
      <c r="X25" s="47"/>
      <c r="AC25" s="47"/>
      <c r="AD25" s="47"/>
      <c r="AE25" s="47"/>
    </row>
    <row r="26" spans="1:33" s="52" customFormat="1" ht="18" customHeight="1" thickBot="1" x14ac:dyDescent="0.35">
      <c r="A26" s="71"/>
      <c r="B26" s="71"/>
      <c r="C26" s="71"/>
      <c r="D26" s="71"/>
      <c r="E26" s="71"/>
      <c r="F26" s="71"/>
      <c r="G26" s="51"/>
      <c r="H26" s="51"/>
      <c r="I26" s="49"/>
      <c r="J26" s="49"/>
      <c r="K26" s="49"/>
      <c r="L26" s="71"/>
      <c r="M26" s="50"/>
      <c r="N26" s="46"/>
      <c r="O26" s="46"/>
      <c r="P26" s="49"/>
      <c r="Q26" s="49"/>
      <c r="R26" s="71"/>
      <c r="S26" s="46"/>
      <c r="T26" s="46"/>
      <c r="U26" s="46"/>
      <c r="V26" s="49"/>
      <c r="W26" s="49"/>
      <c r="X26" s="71"/>
      <c r="Y26" s="48"/>
      <c r="Z26" s="48"/>
      <c r="AA26" s="48"/>
      <c r="AB26" s="48"/>
      <c r="AC26" s="49"/>
      <c r="AD26" s="49"/>
      <c r="AE26" s="71"/>
    </row>
    <row r="27" spans="1:33" s="53" customFormat="1" ht="18" customHeight="1" x14ac:dyDescent="0.3">
      <c r="A27" s="99" t="s">
        <v>10</v>
      </c>
      <c r="B27" s="104" t="s">
        <v>17</v>
      </c>
      <c r="C27" s="105"/>
      <c r="D27" s="105"/>
      <c r="E27" s="105"/>
      <c r="F27" s="106"/>
      <c r="G27" s="25"/>
      <c r="J27" s="110" t="s">
        <v>15</v>
      </c>
      <c r="K27" s="111"/>
      <c r="L27" s="104" t="s">
        <v>16</v>
      </c>
      <c r="M27" s="105"/>
      <c r="N27" s="105"/>
      <c r="O27" s="105"/>
      <c r="P27" s="106"/>
      <c r="Q27" s="49"/>
      <c r="R27" s="71"/>
      <c r="S27" s="46"/>
      <c r="T27" s="46"/>
      <c r="U27" s="46"/>
      <c r="V27" s="49"/>
      <c r="W27" s="49"/>
      <c r="X27" s="71"/>
      <c r="AC27" s="49"/>
      <c r="AD27" s="49"/>
      <c r="AE27" s="71"/>
    </row>
    <row r="28" spans="1:33" s="53" customFormat="1" ht="18" customHeight="1" thickBot="1" x14ac:dyDescent="0.35">
      <c r="A28" s="100"/>
      <c r="B28" s="107"/>
      <c r="C28" s="108"/>
      <c r="D28" s="108"/>
      <c r="E28" s="108"/>
      <c r="F28" s="109"/>
      <c r="G28" s="25"/>
      <c r="J28" s="112"/>
      <c r="K28" s="113"/>
      <c r="L28" s="107"/>
      <c r="M28" s="108"/>
      <c r="N28" s="108"/>
      <c r="O28" s="108"/>
      <c r="P28" s="109"/>
      <c r="Q28" s="49"/>
      <c r="R28" s="71"/>
      <c r="S28" s="46"/>
      <c r="T28" s="46"/>
      <c r="U28" s="46"/>
      <c r="V28" s="49"/>
      <c r="W28" s="49"/>
      <c r="X28" s="71"/>
      <c r="AC28" s="49"/>
      <c r="AD28" s="49"/>
      <c r="AE28" s="71"/>
    </row>
    <row r="29" spans="1:33" s="25" customFormat="1" ht="47.45" customHeight="1" thickBot="1" x14ac:dyDescent="0.35">
      <c r="A29" s="101"/>
      <c r="B29" s="54" t="s">
        <v>14</v>
      </c>
      <c r="C29" s="35" t="s">
        <v>8</v>
      </c>
      <c r="D29" s="36" t="s">
        <v>30</v>
      </c>
      <c r="E29" s="37" t="s">
        <v>31</v>
      </c>
      <c r="F29" s="55" t="s">
        <v>9</v>
      </c>
      <c r="J29" s="114"/>
      <c r="K29" s="115"/>
      <c r="L29" s="54" t="s">
        <v>14</v>
      </c>
      <c r="M29" s="35" t="s">
        <v>8</v>
      </c>
      <c r="N29" s="36" t="s">
        <v>30</v>
      </c>
      <c r="O29" s="37" t="s">
        <v>31</v>
      </c>
      <c r="P29" s="55" t="s">
        <v>9</v>
      </c>
    </row>
    <row r="30" spans="1:33" s="25" customFormat="1" ht="29.95" customHeight="1" x14ac:dyDescent="0.3">
      <c r="A30" s="41" t="s">
        <v>25</v>
      </c>
      <c r="B30" s="9">
        <f t="shared" ref="B30:B39" si="13">B13+G13+L13+Q13+AA13+V13</f>
        <v>11</v>
      </c>
      <c r="C30" s="8">
        <f t="shared" ref="C30:C39" si="14">IF(B30,B30/$B$40,"")</f>
        <v>3.2544378698224852E-2</v>
      </c>
      <c r="D30" s="10">
        <f t="shared" ref="D30:D39" si="15">D13+I13+N13+S13+AC13+X13</f>
        <v>1487869.3399999999</v>
      </c>
      <c r="E30" s="11">
        <f t="shared" ref="E30:E39" si="16">E13+J13+O13+T13+AD13+Y13</f>
        <v>1800321.9</v>
      </c>
      <c r="F30" s="21">
        <f t="shared" ref="F30:F37" si="17">IF(E30,E30/$E$40,"")</f>
        <v>0.13365651163407427</v>
      </c>
      <c r="J30" s="144" t="s">
        <v>3</v>
      </c>
      <c r="K30" s="145"/>
      <c r="L30" s="56">
        <f>B23</f>
        <v>95</v>
      </c>
      <c r="M30" s="8">
        <f t="shared" ref="M30:M35" si="18">IF(L30,L30/$L$36,"")</f>
        <v>0.28106508875739644</v>
      </c>
      <c r="N30" s="57">
        <f>D23</f>
        <v>8202281.9399999995</v>
      </c>
      <c r="O30" s="57">
        <f>E23</f>
        <v>9924761.1500000004</v>
      </c>
      <c r="P30" s="58">
        <f t="shared" ref="P30:P35" si="19">IF(O30,O30/$O$36,"")</f>
        <v>0.73681765139355548</v>
      </c>
    </row>
    <row r="31" spans="1:33" s="25" customFormat="1" ht="29.95" customHeight="1" x14ac:dyDescent="0.3">
      <c r="A31" s="43" t="s">
        <v>18</v>
      </c>
      <c r="B31" s="12">
        <f t="shared" si="13"/>
        <v>26</v>
      </c>
      <c r="C31" s="8">
        <f t="shared" si="14"/>
        <v>7.6923076923076927E-2</v>
      </c>
      <c r="D31" s="13">
        <f t="shared" si="15"/>
        <v>6250937.5099999998</v>
      </c>
      <c r="E31" s="14">
        <f t="shared" si="16"/>
        <v>7563634.3800000008</v>
      </c>
      <c r="F31" s="21">
        <f t="shared" si="17"/>
        <v>0.56152679501724345</v>
      </c>
      <c r="J31" s="140" t="s">
        <v>1</v>
      </c>
      <c r="K31" s="141"/>
      <c r="L31" s="59">
        <f>G23</f>
        <v>229</v>
      </c>
      <c r="M31" s="8">
        <f t="shared" si="18"/>
        <v>0.6775147928994083</v>
      </c>
      <c r="N31" s="60">
        <f>I23</f>
        <v>2223949.67</v>
      </c>
      <c r="O31" s="60">
        <f>J23</f>
        <v>2687735.69</v>
      </c>
      <c r="P31" s="58">
        <f t="shared" si="19"/>
        <v>0.19953841394686231</v>
      </c>
    </row>
    <row r="32" spans="1:33" ht="29.95" customHeight="1" x14ac:dyDescent="0.3">
      <c r="A32" s="43" t="s">
        <v>19</v>
      </c>
      <c r="B32" s="12">
        <f t="shared" si="13"/>
        <v>6</v>
      </c>
      <c r="C32" s="8">
        <f t="shared" si="14"/>
        <v>1.7751479289940829E-2</v>
      </c>
      <c r="D32" s="13">
        <f t="shared" si="15"/>
        <v>127245.4</v>
      </c>
      <c r="E32" s="14">
        <f t="shared" si="16"/>
        <v>153966.94</v>
      </c>
      <c r="F32" s="21">
        <f t="shared" si="17"/>
        <v>1.1430558117063852E-2</v>
      </c>
      <c r="G32" s="25"/>
      <c r="J32" s="140" t="s">
        <v>2</v>
      </c>
      <c r="K32" s="141"/>
      <c r="L32" s="59">
        <f>L23</f>
        <v>14</v>
      </c>
      <c r="M32" s="8">
        <f t="shared" si="18"/>
        <v>4.142011834319527E-2</v>
      </c>
      <c r="N32" s="60">
        <f>N23</f>
        <v>708486.67999999993</v>
      </c>
      <c r="O32" s="60">
        <f>O23</f>
        <v>857268.8899999999</v>
      </c>
      <c r="P32" s="58">
        <f t="shared" si="19"/>
        <v>6.3643934659582221E-2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9.95" customHeight="1" x14ac:dyDescent="0.3">
      <c r="A33" s="43" t="s">
        <v>26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G33" s="25"/>
      <c r="J33" s="140" t="s">
        <v>33</v>
      </c>
      <c r="K33" s="141"/>
      <c r="L33" s="59">
        <f>Q23</f>
        <v>0</v>
      </c>
      <c r="M33" s="8" t="str">
        <f t="shared" si="18"/>
        <v/>
      </c>
      <c r="N33" s="60">
        <f>S23</f>
        <v>0</v>
      </c>
      <c r="O33" s="60">
        <f>T23</f>
        <v>0</v>
      </c>
      <c r="P33" s="58" t="str">
        <f t="shared" si="19"/>
        <v/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9.95" customHeight="1" x14ac:dyDescent="0.3">
      <c r="A34" s="43" t="s">
        <v>27</v>
      </c>
      <c r="B34" s="15">
        <f t="shared" si="13"/>
        <v>0</v>
      </c>
      <c r="C34" s="8" t="str">
        <f t="shared" si="14"/>
        <v/>
      </c>
      <c r="D34" s="13">
        <f t="shared" si="15"/>
        <v>0</v>
      </c>
      <c r="E34" s="22">
        <f t="shared" si="16"/>
        <v>0</v>
      </c>
      <c r="F34" s="21" t="str">
        <f t="shared" si="17"/>
        <v/>
      </c>
      <c r="G34" s="25"/>
      <c r="J34" s="140" t="s">
        <v>5</v>
      </c>
      <c r="K34" s="141"/>
      <c r="L34" s="59">
        <f>V23</f>
        <v>0</v>
      </c>
      <c r="M34" s="8" t="str">
        <f t="shared" si="18"/>
        <v/>
      </c>
      <c r="N34" s="60">
        <f>X23</f>
        <v>0</v>
      </c>
      <c r="O34" s="60">
        <f>Y23</f>
        <v>0</v>
      </c>
      <c r="P34" s="58" t="str">
        <f t="shared" si="1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4" t="s">
        <v>32</v>
      </c>
      <c r="B35" s="15">
        <f t="shared" si="13"/>
        <v>70</v>
      </c>
      <c r="C35" s="8">
        <f t="shared" si="14"/>
        <v>0.20710059171597633</v>
      </c>
      <c r="D35" s="13">
        <f t="shared" si="15"/>
        <v>700950.53</v>
      </c>
      <c r="E35" s="22">
        <f t="shared" si="16"/>
        <v>848150.14</v>
      </c>
      <c r="F35" s="21">
        <f t="shared" si="17"/>
        <v>6.2966955550755516E-2</v>
      </c>
      <c r="G35" s="25"/>
      <c r="J35" s="140" t="s">
        <v>4</v>
      </c>
      <c r="K35" s="141"/>
      <c r="L35" s="59">
        <f>AA23</f>
        <v>0</v>
      </c>
      <c r="M35" s="8" t="str">
        <f t="shared" si="18"/>
        <v/>
      </c>
      <c r="N35" s="60">
        <f>AC23</f>
        <v>0</v>
      </c>
      <c r="O35" s="60">
        <f>AD23</f>
        <v>0</v>
      </c>
      <c r="P35" s="58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thickBot="1" x14ac:dyDescent="0.35">
      <c r="A36" s="44" t="s">
        <v>28</v>
      </c>
      <c r="B36" s="12">
        <f t="shared" si="13"/>
        <v>5</v>
      </c>
      <c r="C36" s="8">
        <f t="shared" si="14"/>
        <v>1.4792899408284023E-2</v>
      </c>
      <c r="D36" s="13">
        <f t="shared" si="15"/>
        <v>488911.84</v>
      </c>
      <c r="E36" s="23">
        <f t="shared" si="16"/>
        <v>591583.32999999996</v>
      </c>
      <c r="F36" s="21">
        <f t="shared" si="17"/>
        <v>4.391934810584118E-2</v>
      </c>
      <c r="G36" s="25"/>
      <c r="J36" s="142" t="s">
        <v>0</v>
      </c>
      <c r="K36" s="143"/>
      <c r="L36" s="82">
        <f>SUM(L30:L35)</f>
        <v>338</v>
      </c>
      <c r="M36" s="17">
        <f>SUM(M30:M35)</f>
        <v>1</v>
      </c>
      <c r="N36" s="83">
        <f>SUM(N30:N35)</f>
        <v>11134718.289999999</v>
      </c>
      <c r="O36" s="84">
        <f>SUM(O30:O35)</f>
        <v>13469765.73</v>
      </c>
      <c r="P36" s="85">
        <f>SUM(P30:P35)</f>
        <v>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5" t="s">
        <v>29</v>
      </c>
      <c r="B37" s="12">
        <f t="shared" si="13"/>
        <v>213</v>
      </c>
      <c r="C37" s="8">
        <f t="shared" si="14"/>
        <v>0.63017751479289941</v>
      </c>
      <c r="D37" s="13">
        <f t="shared" si="15"/>
        <v>1660411.92</v>
      </c>
      <c r="E37" s="23">
        <f t="shared" si="16"/>
        <v>2005855.0200000003</v>
      </c>
      <c r="F37" s="21">
        <f t="shared" si="17"/>
        <v>0.14891536053463345</v>
      </c>
      <c r="G37" s="25"/>
      <c r="H37" s="26"/>
      <c r="I37" s="62"/>
      <c r="J37" s="25"/>
      <c r="K37" s="25"/>
      <c r="L37" s="25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52" customFormat="1" ht="29.95" customHeight="1" x14ac:dyDescent="0.3">
      <c r="A38" s="79" t="s">
        <v>42</v>
      </c>
      <c r="B38" s="12">
        <f t="shared" si="13"/>
        <v>7</v>
      </c>
      <c r="C38" s="8">
        <f t="shared" si="14"/>
        <v>2.0710059171597635E-2</v>
      </c>
      <c r="D38" s="13">
        <f t="shared" si="15"/>
        <v>418391.75</v>
      </c>
      <c r="E38" s="14">
        <f t="shared" si="16"/>
        <v>506254.02</v>
      </c>
      <c r="F38" s="21">
        <f t="shared" ref="F38" si="20">IF(E38,E38/$E$40,"")</f>
        <v>3.7584471040388319E-2</v>
      </c>
      <c r="G38" s="51"/>
      <c r="H38" s="51"/>
      <c r="I38" s="49"/>
      <c r="J38" s="49"/>
      <c r="K38" s="49"/>
      <c r="L38" s="88"/>
      <c r="M38" s="50"/>
      <c r="N38" s="46"/>
      <c r="O38" s="46"/>
      <c r="P38" s="49"/>
      <c r="Q38" s="49"/>
      <c r="R38" s="88"/>
      <c r="S38" s="46"/>
      <c r="T38" s="46"/>
      <c r="U38" s="46"/>
      <c r="V38" s="49"/>
      <c r="W38" s="49"/>
      <c r="X38" s="88"/>
      <c r="Y38" s="48"/>
      <c r="Z38" s="48"/>
      <c r="AA38" s="48"/>
      <c r="AB38" s="48"/>
      <c r="AC38" s="49"/>
      <c r="AD38" s="49"/>
      <c r="AE38" s="88"/>
    </row>
    <row r="39" spans="1:33" s="52" customFormat="1" ht="29.95" customHeight="1" x14ac:dyDescent="0.3">
      <c r="A39" s="93" t="s">
        <v>44</v>
      </c>
      <c r="B39" s="12">
        <f t="shared" si="13"/>
        <v>0</v>
      </c>
      <c r="C39" s="8" t="str">
        <f t="shared" si="14"/>
        <v/>
      </c>
      <c r="D39" s="13">
        <f t="shared" si="15"/>
        <v>0</v>
      </c>
      <c r="E39" s="14">
        <f t="shared" si="16"/>
        <v>0</v>
      </c>
      <c r="F39" s="21" t="str">
        <f>IF(E39,E39/$E$40,"")</f>
        <v/>
      </c>
      <c r="G39" s="51"/>
      <c r="H39" s="51"/>
      <c r="I39" s="49"/>
      <c r="J39" s="49"/>
      <c r="K39" s="49"/>
      <c r="L39" s="94"/>
      <c r="M39" s="50"/>
      <c r="N39" s="46"/>
      <c r="O39" s="46"/>
      <c r="P39" s="49"/>
      <c r="Q39" s="49"/>
      <c r="R39" s="94"/>
      <c r="S39" s="46"/>
      <c r="T39" s="46"/>
      <c r="U39" s="46"/>
      <c r="V39" s="49"/>
      <c r="W39" s="49"/>
      <c r="X39" s="94"/>
      <c r="Y39" s="48"/>
      <c r="Z39" s="48"/>
      <c r="AA39" s="48"/>
      <c r="AB39" s="48"/>
      <c r="AC39" s="49"/>
      <c r="AD39" s="49"/>
      <c r="AE39" s="94"/>
    </row>
    <row r="40" spans="1:33" s="52" customFormat="1" ht="29.95" customHeight="1" thickBot="1" x14ac:dyDescent="0.35">
      <c r="A40" s="63" t="s">
        <v>0</v>
      </c>
      <c r="B40" s="16">
        <f>SUM(B30:B39)</f>
        <v>338</v>
      </c>
      <c r="C40" s="17">
        <f>SUM(C30:C39)</f>
        <v>1</v>
      </c>
      <c r="D40" s="18">
        <f>SUM(D30:D39)</f>
        <v>11134718.289999999</v>
      </c>
      <c r="E40" s="18">
        <f>SUM(E30:E39)</f>
        <v>13469765.73</v>
      </c>
      <c r="F40" s="19">
        <f>SUM(F30:F39)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64"/>
      <c r="V40" s="49"/>
      <c r="W40" s="49"/>
      <c r="X40" s="71"/>
      <c r="Y40" s="48"/>
      <c r="Z40" s="48"/>
      <c r="AA40" s="48"/>
      <c r="AB40" s="48"/>
      <c r="AC40" s="49"/>
      <c r="AD40" s="49"/>
      <c r="AE40" s="71"/>
    </row>
    <row r="41" spans="1:33" ht="36" customHeight="1" x14ac:dyDescent="0.3">
      <c r="A41" s="71"/>
      <c r="B41" s="71"/>
      <c r="C41" s="71"/>
      <c r="D41" s="71"/>
      <c r="E41" s="71"/>
      <c r="F41" s="71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25" customFormat="1" ht="23.1" customHeight="1" x14ac:dyDescent="0.3">
      <c r="B42" s="26"/>
      <c r="H42" s="26"/>
      <c r="N42" s="26"/>
    </row>
    <row r="43" spans="1:33" s="25" customForma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G100" s="27"/>
      <c r="H100" s="61"/>
      <c r="I100" s="27"/>
      <c r="J100" s="27"/>
      <c r="K100" s="27"/>
      <c r="L100" s="27"/>
      <c r="M100" s="27"/>
      <c r="N100" s="61"/>
      <c r="O100" s="27"/>
      <c r="P100" s="27"/>
      <c r="Q100" s="27"/>
      <c r="R100" s="27"/>
      <c r="S100" s="27"/>
      <c r="T100" s="27"/>
      <c r="U100" s="27"/>
    </row>
    <row r="101" spans="2:21" s="25" customFormat="1" x14ac:dyDescent="0.3">
      <c r="B101" s="26"/>
      <c r="G101" s="27"/>
      <c r="H101" s="61"/>
      <c r="I101" s="27"/>
      <c r="J101" s="27"/>
      <c r="K101" s="27"/>
      <c r="L101" s="27"/>
      <c r="M101" s="27"/>
      <c r="N101" s="61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F102" s="27"/>
      <c r="G102" s="27"/>
      <c r="H102" s="61"/>
      <c r="I102" s="27"/>
      <c r="J102" s="27"/>
      <c r="K102" s="27"/>
      <c r="L102" s="27"/>
      <c r="M102" s="27"/>
      <c r="N102" s="61"/>
      <c r="O102" s="27"/>
      <c r="P102" s="27"/>
      <c r="Q102" s="27"/>
      <c r="R102" s="27"/>
      <c r="S102" s="27"/>
      <c r="T102" s="27"/>
      <c r="U102" s="27"/>
    </row>
  </sheetData>
  <sheetProtection password="C9C3" sheet="1" objects="1" scenarios="1"/>
  <mergeCells count="20">
    <mergeCell ref="B10:AE10"/>
    <mergeCell ref="A11:A12"/>
    <mergeCell ref="B11:F11"/>
    <mergeCell ref="G11:K11"/>
    <mergeCell ref="L11:P11"/>
    <mergeCell ref="Q11:U11"/>
    <mergeCell ref="AA11:AE11"/>
    <mergeCell ref="V11:Z11"/>
    <mergeCell ref="A25:H25"/>
    <mergeCell ref="A27:A29"/>
    <mergeCell ref="B27:F28"/>
    <mergeCell ref="J27:K29"/>
    <mergeCell ref="L27:P28"/>
    <mergeCell ref="J36:K36"/>
    <mergeCell ref="J30:K30"/>
    <mergeCell ref="J31:K31"/>
    <mergeCell ref="J32:K32"/>
    <mergeCell ref="J33:K33"/>
    <mergeCell ref="J35:K35"/>
    <mergeCell ref="J34:K3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0:M35 C30:C37 C38" formula="1"/>
    <ignoredError sqref="B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GridLines="0" showZeros="0" zoomScale="70" zoomScaleNormal="70" workbookViewId="0">
      <selection activeCell="A13" sqref="A13:P23"/>
    </sheetView>
  </sheetViews>
  <sheetFormatPr defaultColWidth="9.109375" defaultRowHeight="15.05" x14ac:dyDescent="0.3"/>
  <cols>
    <col min="1" max="1" width="26.109375" style="27" customWidth="1"/>
    <col min="2" max="2" width="11.5546875" style="61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1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1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51</v>
      </c>
      <c r="C7" s="32"/>
      <c r="D7" s="32"/>
      <c r="E7" s="32"/>
      <c r="F7" s="32"/>
      <c r="G7" s="33"/>
      <c r="H7" s="72"/>
      <c r="I7" s="89" t="s">
        <v>43</v>
      </c>
      <c r="J7" s="90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2" t="str">
        <f>'CONTRACTACIO 1r TR 2019'!B8</f>
        <v>BARCELONA INFRAESTRUCTURES MUNICIPALS, S.A.  (BIMSA)</v>
      </c>
      <c r="C8" s="73"/>
      <c r="D8" s="73"/>
      <c r="E8" s="73"/>
      <c r="F8" s="73"/>
      <c r="G8" s="74"/>
      <c r="H8" s="74"/>
      <c r="I8" s="74"/>
      <c r="J8" s="87"/>
      <c r="K8" s="74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29.95" customHeight="1" thickBot="1" x14ac:dyDescent="0.35">
      <c r="A11" s="116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102" t="s">
        <v>2</v>
      </c>
      <c r="M11" s="103"/>
      <c r="N11" s="103"/>
      <c r="O11" s="103"/>
      <c r="P11" s="103"/>
      <c r="Q11" s="131" t="s">
        <v>33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8.950000000000003" customHeight="1" thickBot="1" x14ac:dyDescent="0.35">
      <c r="A12" s="117"/>
      <c r="B12" s="34" t="s">
        <v>7</v>
      </c>
      <c r="C12" s="35" t="s">
        <v>8</v>
      </c>
      <c r="D12" s="36" t="s">
        <v>40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2" si="0">IF(B13,B13/$B$23,"")</f>
        <v>2.5000000000000001E-2</v>
      </c>
      <c r="D13" s="4">
        <v>2447057</v>
      </c>
      <c r="E13" s="5">
        <v>2960938.97</v>
      </c>
      <c r="F13" s="21">
        <f t="shared" ref="F13:F22" si="1">IF(E13,E13/$E$23,"")</f>
        <v>0.60302661365060772</v>
      </c>
      <c r="G13" s="1">
        <v>2</v>
      </c>
      <c r="H13" s="20">
        <f t="shared" ref="H13:H22" si="2">IF(G13,G13/$G$23,"")</f>
        <v>1.680672268907563E-2</v>
      </c>
      <c r="I13" s="4">
        <v>224175.6</v>
      </c>
      <c r="J13" s="5">
        <v>271252.47999999998</v>
      </c>
      <c r="K13" s="21">
        <f t="shared" ref="K13:K22" si="3">IF(J13,J13/$J$23,"")</f>
        <v>0.20286971755550723</v>
      </c>
      <c r="L13" s="1">
        <v>6</v>
      </c>
      <c r="M13" s="20">
        <f t="shared" ref="M13:M22" si="4">IF(L13,L13/$L$23,"")</f>
        <v>0.35294117647058826</v>
      </c>
      <c r="N13" s="4">
        <v>515669.03</v>
      </c>
      <c r="O13" s="5">
        <v>623959.53</v>
      </c>
      <c r="P13" s="21">
        <f t="shared" ref="P13:P22" si="5">IF(O13,O13/$O$23,"")</f>
        <v>0.8867354363230221</v>
      </c>
      <c r="Q13" s="1"/>
      <c r="R13" s="20" t="str">
        <f t="shared" ref="R13:R22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2" si="8">IF(V13,V13/$V$23,"")</f>
        <v/>
      </c>
      <c r="X13" s="4"/>
      <c r="Y13" s="5"/>
      <c r="Z13" s="21" t="str">
        <f t="shared" ref="Z13:Z22" si="9">IF(Y13,Y13/$Y$23,"")</f>
        <v/>
      </c>
      <c r="AA13" s="1"/>
      <c r="AB13" s="20" t="str">
        <f t="shared" ref="AB13:AB22" si="10">IF(AA13,AA13/$AA$23,"")</f>
        <v/>
      </c>
      <c r="AC13" s="4"/>
      <c r="AD13" s="5"/>
      <c r="AE13" s="21" t="str">
        <f t="shared" ref="AE13:AE22" si="11">IF(AD13,AD13/$AD$23,"")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2.5000000000000001E-2</v>
      </c>
      <c r="D14" s="6">
        <v>81006.039999999994</v>
      </c>
      <c r="E14" s="7">
        <v>98017.31</v>
      </c>
      <c r="F14" s="21">
        <f t="shared" si="1"/>
        <v>1.9962264378735859E-2</v>
      </c>
      <c r="G14" s="2">
        <v>4</v>
      </c>
      <c r="H14" s="20">
        <f t="shared" si="2"/>
        <v>3.3613445378151259E-2</v>
      </c>
      <c r="I14" s="6">
        <v>130120.52</v>
      </c>
      <c r="J14" s="7">
        <v>157445.82999999999</v>
      </c>
      <c r="K14" s="21">
        <f t="shared" si="3"/>
        <v>0.11775372915444832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2.5210084033613446E-2</v>
      </c>
      <c r="I15" s="6">
        <v>40236.6</v>
      </c>
      <c r="J15" s="7">
        <v>48686.29</v>
      </c>
      <c r="K15" s="21">
        <f t="shared" si="3"/>
        <v>3.6412474094708804E-2</v>
      </c>
      <c r="L15" s="2">
        <v>1</v>
      </c>
      <c r="M15" s="20">
        <f t="shared" si="4"/>
        <v>5.8823529411764705E-2</v>
      </c>
      <c r="N15" s="6">
        <v>12628.81</v>
      </c>
      <c r="O15" s="7">
        <v>15280.86</v>
      </c>
      <c r="P15" s="21">
        <f t="shared" si="5"/>
        <v>2.1716280316274705E-2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3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3" s="78" customFormat="1" ht="36" customHeight="1" x14ac:dyDescent="0.25">
      <c r="A18" s="75" t="s">
        <v>32</v>
      </c>
      <c r="B18" s="70">
        <v>11</v>
      </c>
      <c r="C18" s="65">
        <f t="shared" si="0"/>
        <v>0.27500000000000002</v>
      </c>
      <c r="D18" s="68">
        <v>108420.72</v>
      </c>
      <c r="E18" s="69">
        <v>131189.07</v>
      </c>
      <c r="F18" s="66">
        <f t="shared" si="1"/>
        <v>2.6718044995730706E-2</v>
      </c>
      <c r="G18" s="70">
        <v>13</v>
      </c>
      <c r="H18" s="65">
        <f t="shared" si="2"/>
        <v>0.1092436974789916</v>
      </c>
      <c r="I18" s="68">
        <v>81936.09</v>
      </c>
      <c r="J18" s="69">
        <v>99142.67</v>
      </c>
      <c r="K18" s="66">
        <f t="shared" si="3"/>
        <v>7.414879842056693E-2</v>
      </c>
      <c r="L18" s="70"/>
      <c r="M18" s="65" t="str">
        <f t="shared" si="4"/>
        <v/>
      </c>
      <c r="N18" s="68"/>
      <c r="O18" s="69"/>
      <c r="P18" s="66" t="str">
        <f t="shared" si="5"/>
        <v/>
      </c>
      <c r="Q18" s="70"/>
      <c r="R18" s="65" t="str">
        <f t="shared" si="6"/>
        <v/>
      </c>
      <c r="S18" s="68"/>
      <c r="T18" s="69"/>
      <c r="U18" s="66" t="str">
        <f t="shared" si="7"/>
        <v/>
      </c>
      <c r="V18" s="70"/>
      <c r="W18" s="65" t="str">
        <f t="shared" si="8"/>
        <v/>
      </c>
      <c r="X18" s="68"/>
      <c r="Y18" s="69"/>
      <c r="Z18" s="66" t="str">
        <f t="shared" si="9"/>
        <v/>
      </c>
      <c r="AA18" s="70"/>
      <c r="AB18" s="20" t="str">
        <f t="shared" si="10"/>
        <v/>
      </c>
      <c r="AC18" s="68"/>
      <c r="AD18" s="69"/>
      <c r="AE18" s="66" t="str">
        <f t="shared" si="11"/>
        <v/>
      </c>
    </row>
    <row r="19" spans="1:33" s="42" customFormat="1" ht="36" customHeight="1" x14ac:dyDescent="0.25">
      <c r="A19" s="44" t="s">
        <v>28</v>
      </c>
      <c r="B19" s="2">
        <v>6</v>
      </c>
      <c r="C19" s="20">
        <f t="shared" si="0"/>
        <v>0.15</v>
      </c>
      <c r="D19" s="6">
        <v>991886.96</v>
      </c>
      <c r="E19" s="7">
        <v>1200183.22</v>
      </c>
      <c r="F19" s="21">
        <f t="shared" si="1"/>
        <v>0.24443003731241453</v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3" s="78" customFormat="1" ht="36" customHeight="1" x14ac:dyDescent="0.25">
      <c r="A20" s="79" t="s">
        <v>29</v>
      </c>
      <c r="B20" s="67">
        <v>21</v>
      </c>
      <c r="C20" s="65">
        <f t="shared" si="0"/>
        <v>0.52500000000000002</v>
      </c>
      <c r="D20" s="68">
        <v>429587.83</v>
      </c>
      <c r="E20" s="69">
        <v>519801.27</v>
      </c>
      <c r="F20" s="21">
        <f t="shared" si="1"/>
        <v>0.10586303966251126</v>
      </c>
      <c r="G20" s="67">
        <v>94</v>
      </c>
      <c r="H20" s="65">
        <f t="shared" si="2"/>
        <v>0.78991596638655459</v>
      </c>
      <c r="I20" s="68">
        <v>455474.98</v>
      </c>
      <c r="J20" s="69">
        <v>550998.87</v>
      </c>
      <c r="K20" s="66">
        <f t="shared" si="3"/>
        <v>0.41209203001684502</v>
      </c>
      <c r="L20" s="67">
        <v>10</v>
      </c>
      <c r="M20" s="65">
        <f t="shared" si="4"/>
        <v>0.58823529411764708</v>
      </c>
      <c r="N20" s="68">
        <v>53238.67</v>
      </c>
      <c r="O20" s="69">
        <v>64418.79</v>
      </c>
      <c r="P20" s="66">
        <f t="shared" si="5"/>
        <v>9.1548283360703114E-2</v>
      </c>
      <c r="Q20" s="67"/>
      <c r="R20" s="65" t="str">
        <f t="shared" si="6"/>
        <v/>
      </c>
      <c r="S20" s="68"/>
      <c r="T20" s="69"/>
      <c r="U20" s="66" t="str">
        <f t="shared" si="7"/>
        <v/>
      </c>
      <c r="V20" s="67"/>
      <c r="W20" s="65" t="str">
        <f t="shared" si="8"/>
        <v/>
      </c>
      <c r="X20" s="68"/>
      <c r="Y20" s="69"/>
      <c r="Z20" s="66" t="str">
        <f t="shared" si="9"/>
        <v/>
      </c>
      <c r="AA20" s="67"/>
      <c r="AB20" s="20" t="str">
        <f t="shared" si="10"/>
        <v/>
      </c>
      <c r="AC20" s="68"/>
      <c r="AD20" s="69"/>
      <c r="AE20" s="66" t="str">
        <f t="shared" si="11"/>
        <v/>
      </c>
    </row>
    <row r="21" spans="1:33" s="42" customFormat="1" ht="39.950000000000003" customHeight="1" x14ac:dyDescent="0.25">
      <c r="A21" s="79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2.5210084033613446E-2</v>
      </c>
      <c r="I21" s="6">
        <v>173182.72</v>
      </c>
      <c r="J21" s="7">
        <v>209551.09</v>
      </c>
      <c r="K21" s="21">
        <f t="shared" si="3"/>
        <v>0.15672325075792368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3" s="42" customFormat="1" ht="39.950000000000003" customHeight="1" x14ac:dyDescent="0.3">
      <c r="A22" s="93" t="s">
        <v>44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3" ht="33.049999999999997" customHeight="1" thickBot="1" x14ac:dyDescent="0.3">
      <c r="A23" s="81" t="s">
        <v>0</v>
      </c>
      <c r="B23" s="16">
        <f t="shared" ref="B23:AE23" si="12">SUM(B13:B22)</f>
        <v>40</v>
      </c>
      <c r="C23" s="17">
        <f t="shared" si="12"/>
        <v>1</v>
      </c>
      <c r="D23" s="18">
        <f t="shared" si="12"/>
        <v>4057958.5500000003</v>
      </c>
      <c r="E23" s="18">
        <f t="shared" si="12"/>
        <v>4910129.84</v>
      </c>
      <c r="F23" s="19">
        <f t="shared" si="12"/>
        <v>1</v>
      </c>
      <c r="G23" s="16">
        <f t="shared" si="12"/>
        <v>119</v>
      </c>
      <c r="H23" s="17">
        <f t="shared" si="12"/>
        <v>1</v>
      </c>
      <c r="I23" s="18">
        <f t="shared" si="12"/>
        <v>1105126.51</v>
      </c>
      <c r="J23" s="18">
        <f t="shared" si="12"/>
        <v>1337077.23</v>
      </c>
      <c r="K23" s="19">
        <f t="shared" si="12"/>
        <v>1</v>
      </c>
      <c r="L23" s="16">
        <f t="shared" si="12"/>
        <v>17</v>
      </c>
      <c r="M23" s="17">
        <f t="shared" si="12"/>
        <v>1</v>
      </c>
      <c r="N23" s="18">
        <f t="shared" si="12"/>
        <v>581536.51000000013</v>
      </c>
      <c r="O23" s="18">
        <f t="shared" si="12"/>
        <v>703659.18</v>
      </c>
      <c r="P23" s="19">
        <f t="shared" si="12"/>
        <v>0.99999999999999989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3" s="25" customFormat="1" ht="18.850000000000001" customHeight="1" x14ac:dyDescent="0.25">
      <c r="B24" s="26"/>
      <c r="H24" s="26"/>
      <c r="N24" s="26"/>
    </row>
    <row r="25" spans="1:33" s="48" customFormat="1" ht="44.05" customHeight="1" x14ac:dyDescent="0.3">
      <c r="A25" s="118" t="s">
        <v>34</v>
      </c>
      <c r="B25" s="118"/>
      <c r="C25" s="118"/>
      <c r="D25" s="118"/>
      <c r="E25" s="118"/>
      <c r="F25" s="118"/>
      <c r="G25" s="118"/>
      <c r="H25" s="118"/>
      <c r="I25" s="49"/>
      <c r="J25" s="49"/>
      <c r="K25" s="49"/>
      <c r="L25" s="86"/>
      <c r="M25" s="50"/>
      <c r="N25" s="46"/>
      <c r="O25" s="46"/>
      <c r="P25" s="49"/>
      <c r="Q25" s="49"/>
      <c r="R25" s="86"/>
      <c r="S25" s="46"/>
      <c r="T25" s="46"/>
      <c r="U25" s="46"/>
      <c r="V25" s="47"/>
      <c r="W25" s="47"/>
      <c r="X25" s="47"/>
      <c r="AC25" s="47"/>
      <c r="AD25" s="47"/>
      <c r="AE25" s="47"/>
    </row>
    <row r="26" spans="1:33" s="52" customFormat="1" ht="18" customHeight="1" thickBot="1" x14ac:dyDescent="0.35">
      <c r="A26" s="71"/>
      <c r="B26" s="71"/>
      <c r="C26" s="71"/>
      <c r="D26" s="71"/>
      <c r="E26" s="71"/>
      <c r="F26" s="71"/>
      <c r="G26" s="51"/>
      <c r="H26" s="51"/>
      <c r="I26" s="49"/>
      <c r="J26" s="49"/>
      <c r="K26" s="49"/>
      <c r="L26" s="71"/>
      <c r="M26" s="50"/>
      <c r="N26" s="46"/>
      <c r="O26" s="46"/>
      <c r="P26" s="49"/>
      <c r="Q26" s="49"/>
      <c r="R26" s="71"/>
      <c r="S26" s="46"/>
      <c r="T26" s="46"/>
      <c r="U26" s="46"/>
      <c r="V26" s="49"/>
      <c r="W26" s="49"/>
      <c r="X26" s="71"/>
      <c r="Y26" s="48"/>
      <c r="Z26" s="48"/>
      <c r="AA26" s="48"/>
      <c r="AB26" s="48"/>
      <c r="AC26" s="49"/>
      <c r="AD26" s="49"/>
      <c r="AE26" s="71"/>
    </row>
    <row r="27" spans="1:33" s="53" customFormat="1" ht="18" customHeight="1" x14ac:dyDescent="0.3">
      <c r="A27" s="99" t="s">
        <v>10</v>
      </c>
      <c r="B27" s="104" t="s">
        <v>17</v>
      </c>
      <c r="C27" s="105"/>
      <c r="D27" s="105"/>
      <c r="E27" s="105"/>
      <c r="F27" s="106"/>
      <c r="G27" s="25"/>
      <c r="J27" s="110" t="s">
        <v>15</v>
      </c>
      <c r="K27" s="111"/>
      <c r="L27" s="104" t="s">
        <v>16</v>
      </c>
      <c r="M27" s="105"/>
      <c r="N27" s="105"/>
      <c r="O27" s="105"/>
      <c r="P27" s="106"/>
      <c r="Q27" s="49"/>
      <c r="R27" s="71"/>
      <c r="S27" s="46"/>
      <c r="T27" s="46"/>
      <c r="U27" s="46"/>
      <c r="V27" s="49"/>
      <c r="W27" s="49"/>
      <c r="X27" s="71"/>
      <c r="AC27" s="49"/>
      <c r="AD27" s="49"/>
      <c r="AE27" s="71"/>
    </row>
    <row r="28" spans="1:33" s="53" customFormat="1" ht="18" customHeight="1" thickBot="1" x14ac:dyDescent="0.35">
      <c r="A28" s="100"/>
      <c r="B28" s="119"/>
      <c r="C28" s="120"/>
      <c r="D28" s="120"/>
      <c r="E28" s="120"/>
      <c r="F28" s="121"/>
      <c r="G28" s="25"/>
      <c r="J28" s="112"/>
      <c r="K28" s="113"/>
      <c r="L28" s="107"/>
      <c r="M28" s="108"/>
      <c r="N28" s="108"/>
      <c r="O28" s="108"/>
      <c r="P28" s="109"/>
      <c r="Q28" s="49"/>
      <c r="R28" s="71"/>
      <c r="S28" s="46"/>
      <c r="T28" s="46"/>
      <c r="U28" s="46"/>
      <c r="V28" s="49"/>
      <c r="W28" s="49"/>
      <c r="X28" s="71"/>
      <c r="AC28" s="49"/>
      <c r="AD28" s="49"/>
      <c r="AE28" s="71"/>
    </row>
    <row r="29" spans="1:33" s="25" customFormat="1" ht="47.45" customHeight="1" thickBot="1" x14ac:dyDescent="0.35">
      <c r="A29" s="101"/>
      <c r="B29" s="54" t="s">
        <v>14</v>
      </c>
      <c r="C29" s="35" t="s">
        <v>8</v>
      </c>
      <c r="D29" s="36" t="s">
        <v>30</v>
      </c>
      <c r="E29" s="37" t="s">
        <v>31</v>
      </c>
      <c r="F29" s="55" t="s">
        <v>9</v>
      </c>
      <c r="J29" s="114"/>
      <c r="K29" s="115"/>
      <c r="L29" s="54" t="s">
        <v>14</v>
      </c>
      <c r="M29" s="35" t="s">
        <v>8</v>
      </c>
      <c r="N29" s="36" t="s">
        <v>30</v>
      </c>
      <c r="O29" s="37" t="s">
        <v>31</v>
      </c>
      <c r="P29" s="55" t="s">
        <v>9</v>
      </c>
    </row>
    <row r="30" spans="1:33" s="25" customFormat="1" ht="29.95" customHeight="1" x14ac:dyDescent="0.3">
      <c r="A30" s="41" t="s">
        <v>25</v>
      </c>
      <c r="B30" s="9">
        <f t="shared" ref="B30:B39" si="13">B13+G13+L13+Q13+AA13+V13</f>
        <v>9</v>
      </c>
      <c r="C30" s="8">
        <f t="shared" ref="C30:C37" si="14">IF(B30,B30/$B$40,"")</f>
        <v>5.113636363636364E-2</v>
      </c>
      <c r="D30" s="10">
        <f t="shared" ref="D30:D39" si="15">D13+I13+N13+S13+AC13+X13</f>
        <v>3186901.63</v>
      </c>
      <c r="E30" s="11">
        <f t="shared" ref="E30:E39" si="16">E13+J13+O13+T13+AD13+Y13</f>
        <v>3856150.9800000004</v>
      </c>
      <c r="F30" s="21">
        <f t="shared" ref="F30:F38" si="17">IF(E30,E30/$E$40,"")</f>
        <v>0.55477272059435767</v>
      </c>
      <c r="J30" s="144" t="s">
        <v>3</v>
      </c>
      <c r="K30" s="145"/>
      <c r="L30" s="56">
        <f>B23</f>
        <v>40</v>
      </c>
      <c r="M30" s="8">
        <f>IF(L30,L30/$L$36,"")</f>
        <v>0.22727272727272727</v>
      </c>
      <c r="N30" s="57">
        <f>D23</f>
        <v>4057958.5500000003</v>
      </c>
      <c r="O30" s="57">
        <f>E23</f>
        <v>4910129.84</v>
      </c>
      <c r="P30" s="58">
        <f>IF(O30,O30/$O$36,"")</f>
        <v>0.7064054555790078</v>
      </c>
    </row>
    <row r="31" spans="1:33" s="25" customFormat="1" ht="29.95" customHeight="1" x14ac:dyDescent="0.3">
      <c r="A31" s="43" t="s">
        <v>18</v>
      </c>
      <c r="B31" s="12">
        <f t="shared" si="13"/>
        <v>5</v>
      </c>
      <c r="C31" s="8">
        <f t="shared" si="14"/>
        <v>2.8409090909090908E-2</v>
      </c>
      <c r="D31" s="13">
        <f t="shared" si="15"/>
        <v>211126.56</v>
      </c>
      <c r="E31" s="14">
        <f t="shared" si="16"/>
        <v>255463.13999999998</v>
      </c>
      <c r="F31" s="21">
        <f t="shared" si="17"/>
        <v>3.6752705463150001E-2</v>
      </c>
      <c r="J31" s="140" t="s">
        <v>1</v>
      </c>
      <c r="K31" s="141"/>
      <c r="L31" s="59">
        <f>G23</f>
        <v>119</v>
      </c>
      <c r="M31" s="8">
        <f>IF(L31,L31/$L$36,"")</f>
        <v>0.67613636363636365</v>
      </c>
      <c r="N31" s="60">
        <f>I23</f>
        <v>1105126.51</v>
      </c>
      <c r="O31" s="60">
        <f>J23</f>
        <v>1337077.23</v>
      </c>
      <c r="P31" s="58">
        <f>IF(O31,O31/$O$36,"")</f>
        <v>0.19236123698970614</v>
      </c>
    </row>
    <row r="32" spans="1:33" ht="29.95" customHeight="1" x14ac:dyDescent="0.3">
      <c r="A32" s="43" t="s">
        <v>19</v>
      </c>
      <c r="B32" s="12">
        <f t="shared" si="13"/>
        <v>4</v>
      </c>
      <c r="C32" s="8">
        <f t="shared" si="14"/>
        <v>2.2727272727272728E-2</v>
      </c>
      <c r="D32" s="13">
        <f t="shared" si="15"/>
        <v>52865.409999999996</v>
      </c>
      <c r="E32" s="14">
        <f t="shared" si="16"/>
        <v>63967.15</v>
      </c>
      <c r="F32" s="21">
        <f t="shared" si="17"/>
        <v>9.2027594402352367E-3</v>
      </c>
      <c r="G32" s="25"/>
      <c r="J32" s="140" t="s">
        <v>2</v>
      </c>
      <c r="K32" s="141"/>
      <c r="L32" s="59">
        <f>L23</f>
        <v>17</v>
      </c>
      <c r="M32" s="8">
        <f>IF(L32,L32/$L$36,"")</f>
        <v>9.6590909090909088E-2</v>
      </c>
      <c r="N32" s="60">
        <f>N23</f>
        <v>581536.51000000013</v>
      </c>
      <c r="O32" s="60">
        <f>O23</f>
        <v>703659.18</v>
      </c>
      <c r="P32" s="58">
        <f>IF(O32,O32/$O$36,"")</f>
        <v>0.101233307431286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9.95" customHeight="1" x14ac:dyDescent="0.3">
      <c r="A33" s="43" t="s">
        <v>26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G33" s="25"/>
      <c r="J33" s="140" t="s">
        <v>33</v>
      </c>
      <c r="K33" s="141"/>
      <c r="L33" s="59">
        <f>Q23</f>
        <v>0</v>
      </c>
      <c r="M33" s="8" t="str">
        <f>IF(L33,L33/$L$36,"")</f>
        <v/>
      </c>
      <c r="N33" s="60">
        <f>S23</f>
        <v>0</v>
      </c>
      <c r="O33" s="60">
        <f>T23</f>
        <v>0</v>
      </c>
      <c r="P33" s="58" t="str">
        <f>IF(O33,O33/$O$36,"")</f>
        <v/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9.95" customHeight="1" x14ac:dyDescent="0.3">
      <c r="A34" s="43" t="s">
        <v>27</v>
      </c>
      <c r="B34" s="15">
        <f t="shared" si="13"/>
        <v>0</v>
      </c>
      <c r="C34" s="8" t="str">
        <f t="shared" si="14"/>
        <v/>
      </c>
      <c r="D34" s="13">
        <f t="shared" si="15"/>
        <v>0</v>
      </c>
      <c r="E34" s="22">
        <f t="shared" si="16"/>
        <v>0</v>
      </c>
      <c r="F34" s="21" t="str">
        <f t="shared" si="17"/>
        <v/>
      </c>
      <c r="G34" s="25"/>
      <c r="J34" s="140" t="s">
        <v>5</v>
      </c>
      <c r="K34" s="141"/>
      <c r="L34" s="59">
        <f>V23</f>
        <v>0</v>
      </c>
      <c r="M34" s="8" t="str">
        <f>IF(L34,L34/$L$36,"")</f>
        <v/>
      </c>
      <c r="N34" s="60">
        <f>X23</f>
        <v>0</v>
      </c>
      <c r="O34" s="60">
        <f>Y23</f>
        <v>0</v>
      </c>
      <c r="P34" s="58" t="str">
        <f>IF(O34,O34/$O$36,"")</f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4" t="s">
        <v>32</v>
      </c>
      <c r="B35" s="15">
        <f t="shared" si="13"/>
        <v>24</v>
      </c>
      <c r="C35" s="8">
        <f t="shared" si="14"/>
        <v>0.13636363636363635</v>
      </c>
      <c r="D35" s="13">
        <f t="shared" si="15"/>
        <v>190356.81</v>
      </c>
      <c r="E35" s="22">
        <f t="shared" si="16"/>
        <v>230331.74</v>
      </c>
      <c r="F35" s="21">
        <f t="shared" si="17"/>
        <v>3.3137127332870199E-2</v>
      </c>
      <c r="G35" s="25"/>
      <c r="J35" s="140" t="s">
        <v>4</v>
      </c>
      <c r="K35" s="141"/>
      <c r="L35" s="59">
        <f>AA23</f>
        <v>0</v>
      </c>
      <c r="M35" s="8" t="str">
        <f t="shared" ref="M35" si="18">IF(L35,L35/$L$36,"")</f>
        <v/>
      </c>
      <c r="N35" s="60">
        <f>AC23</f>
        <v>0</v>
      </c>
      <c r="O35" s="60">
        <f>AD23</f>
        <v>0</v>
      </c>
      <c r="P35" s="58" t="str">
        <f t="shared" ref="P35" si="19">IF(O35,O35/$O$36,"")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thickBot="1" x14ac:dyDescent="0.35">
      <c r="A36" s="44" t="s">
        <v>28</v>
      </c>
      <c r="B36" s="12">
        <f t="shared" si="13"/>
        <v>6</v>
      </c>
      <c r="C36" s="8">
        <f t="shared" si="14"/>
        <v>3.4090909090909088E-2</v>
      </c>
      <c r="D36" s="13">
        <f t="shared" si="15"/>
        <v>991886.96</v>
      </c>
      <c r="E36" s="23">
        <f t="shared" si="16"/>
        <v>1200183.22</v>
      </c>
      <c r="F36" s="21">
        <f t="shared" si="17"/>
        <v>0.17266671186487006</v>
      </c>
      <c r="G36" s="25"/>
      <c r="J36" s="142" t="s">
        <v>0</v>
      </c>
      <c r="K36" s="143"/>
      <c r="L36" s="82">
        <f>SUM(L30:L35)</f>
        <v>176</v>
      </c>
      <c r="M36" s="17">
        <f>SUM(M30:M35)</f>
        <v>1</v>
      </c>
      <c r="N36" s="83">
        <f>SUM(N30:N35)</f>
        <v>5744621.5700000003</v>
      </c>
      <c r="O36" s="84">
        <f>SUM(O30:O35)</f>
        <v>6950866.25</v>
      </c>
      <c r="P36" s="85">
        <f>SUM(P30:P35)</f>
        <v>0.99999999999999989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5" t="s">
        <v>29</v>
      </c>
      <c r="B37" s="12">
        <f t="shared" si="13"/>
        <v>125</v>
      </c>
      <c r="C37" s="8">
        <f t="shared" si="14"/>
        <v>0.71022727272727271</v>
      </c>
      <c r="D37" s="13">
        <f t="shared" si="15"/>
        <v>938301.4800000001</v>
      </c>
      <c r="E37" s="23">
        <f t="shared" si="16"/>
        <v>1135218.9300000002</v>
      </c>
      <c r="F37" s="21">
        <f t="shared" si="17"/>
        <v>0.16332049692367481</v>
      </c>
      <c r="G37" s="25"/>
      <c r="H37" s="26"/>
      <c r="I37" s="62"/>
      <c r="J37" s="25"/>
      <c r="K37" s="25"/>
      <c r="L37" s="25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52" customFormat="1" ht="29.95" customHeight="1" x14ac:dyDescent="0.3">
      <c r="A38" s="79" t="s">
        <v>42</v>
      </c>
      <c r="B38" s="12">
        <f t="shared" si="13"/>
        <v>3</v>
      </c>
      <c r="C38" s="8">
        <f t="shared" ref="C38:C39" si="20">IF(B38,B38/$B$40,"")</f>
        <v>1.7045454545454544E-2</v>
      </c>
      <c r="D38" s="13">
        <f t="shared" si="15"/>
        <v>173182.72</v>
      </c>
      <c r="E38" s="14">
        <f t="shared" si="16"/>
        <v>209551.09</v>
      </c>
      <c r="F38" s="21">
        <f t="shared" si="17"/>
        <v>3.0147478380842099E-2</v>
      </c>
      <c r="G38" s="51"/>
      <c r="H38" s="51"/>
      <c r="I38" s="49"/>
      <c r="J38" s="49"/>
      <c r="K38" s="49"/>
      <c r="L38" s="88"/>
      <c r="M38" s="50"/>
      <c r="N38" s="46"/>
      <c r="O38" s="46"/>
      <c r="P38" s="49"/>
      <c r="Q38" s="49"/>
      <c r="R38" s="88"/>
      <c r="S38" s="46"/>
      <c r="T38" s="46"/>
      <c r="U38" s="46"/>
      <c r="V38" s="49"/>
      <c r="W38" s="49"/>
      <c r="X38" s="88"/>
      <c r="Y38" s="48"/>
      <c r="Z38" s="48"/>
      <c r="AA38" s="48"/>
      <c r="AB38" s="48"/>
      <c r="AC38" s="49"/>
      <c r="AD38" s="49"/>
      <c r="AE38" s="88"/>
    </row>
    <row r="39" spans="1:33" s="52" customFormat="1" ht="29.95" customHeight="1" x14ac:dyDescent="0.3">
      <c r="A39" s="93" t="s">
        <v>44</v>
      </c>
      <c r="B39" s="12">
        <f t="shared" si="13"/>
        <v>0</v>
      </c>
      <c r="C39" s="8" t="str">
        <f t="shared" si="20"/>
        <v/>
      </c>
      <c r="D39" s="13">
        <f t="shared" si="15"/>
        <v>0</v>
      </c>
      <c r="E39" s="14">
        <f t="shared" si="16"/>
        <v>0</v>
      </c>
      <c r="F39" s="21" t="str">
        <f t="shared" ref="F39" si="21">IF(E39,E39/$E$40,"")</f>
        <v/>
      </c>
      <c r="G39" s="51"/>
      <c r="H39" s="51"/>
      <c r="I39" s="49"/>
      <c r="J39" s="49"/>
      <c r="K39" s="49"/>
      <c r="L39" s="94"/>
      <c r="M39" s="50"/>
      <c r="N39" s="46"/>
      <c r="O39" s="46"/>
      <c r="P39" s="49"/>
      <c r="Q39" s="49"/>
      <c r="R39" s="94"/>
      <c r="S39" s="46"/>
      <c r="T39" s="46"/>
      <c r="U39" s="46"/>
      <c r="V39" s="49"/>
      <c r="W39" s="49"/>
      <c r="X39" s="94"/>
      <c r="Y39" s="48"/>
      <c r="Z39" s="48"/>
      <c r="AA39" s="48"/>
      <c r="AB39" s="48"/>
      <c r="AC39" s="49"/>
      <c r="AD39" s="49"/>
      <c r="AE39" s="94"/>
    </row>
    <row r="40" spans="1:33" s="52" customFormat="1" ht="29.95" customHeight="1" thickBot="1" x14ac:dyDescent="0.35">
      <c r="A40" s="63" t="s">
        <v>0</v>
      </c>
      <c r="B40" s="16">
        <f>SUM(B30:B39)</f>
        <v>176</v>
      </c>
      <c r="C40" s="17">
        <f>SUM(C30:C39)</f>
        <v>1</v>
      </c>
      <c r="D40" s="18">
        <f>SUM(D30:D39)</f>
        <v>5744621.5700000003</v>
      </c>
      <c r="E40" s="18">
        <f>SUM(E30:E39)</f>
        <v>6950866.25</v>
      </c>
      <c r="F40" s="19">
        <f>SUM(F30:F39)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64"/>
      <c r="V40" s="49"/>
      <c r="W40" s="49"/>
      <c r="X40" s="71"/>
      <c r="Y40" s="48"/>
      <c r="Z40" s="48"/>
      <c r="AA40" s="48"/>
      <c r="AB40" s="48"/>
      <c r="AC40" s="49"/>
      <c r="AD40" s="49"/>
      <c r="AE40" s="71"/>
    </row>
    <row r="41" spans="1:33" ht="36" customHeight="1" x14ac:dyDescent="0.3">
      <c r="A41" s="71"/>
      <c r="B41" s="71"/>
      <c r="C41" s="71"/>
      <c r="D41" s="71"/>
      <c r="E41" s="71"/>
      <c r="F41" s="71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25" customFormat="1" ht="23.1" customHeight="1" x14ac:dyDescent="0.3">
      <c r="B42" s="26"/>
      <c r="H42" s="26"/>
      <c r="N42" s="26"/>
    </row>
    <row r="43" spans="1:33" s="25" customForma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G100" s="27"/>
      <c r="H100" s="61"/>
      <c r="I100" s="27"/>
      <c r="J100" s="27"/>
      <c r="K100" s="27"/>
      <c r="L100" s="27"/>
      <c r="M100" s="27"/>
      <c r="N100" s="61"/>
      <c r="O100" s="27"/>
      <c r="P100" s="27"/>
      <c r="Q100" s="27"/>
      <c r="R100" s="27"/>
      <c r="S100" s="27"/>
      <c r="T100" s="27"/>
      <c r="U100" s="27"/>
    </row>
    <row r="101" spans="2:21" s="25" customFormat="1" x14ac:dyDescent="0.3">
      <c r="B101" s="26"/>
      <c r="G101" s="27"/>
      <c r="H101" s="61"/>
      <c r="I101" s="27"/>
      <c r="J101" s="27"/>
      <c r="K101" s="27"/>
      <c r="L101" s="27"/>
      <c r="M101" s="27"/>
      <c r="N101" s="61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F102" s="27"/>
      <c r="G102" s="27"/>
      <c r="H102" s="61"/>
      <c r="I102" s="27"/>
      <c r="J102" s="27"/>
      <c r="K102" s="27"/>
      <c r="L102" s="27"/>
      <c r="M102" s="27"/>
      <c r="N102" s="61"/>
      <c r="O102" s="27"/>
      <c r="P102" s="27"/>
      <c r="Q102" s="27"/>
      <c r="R102" s="27"/>
      <c r="S102" s="27"/>
      <c r="T102" s="27"/>
      <c r="U102" s="27"/>
    </row>
  </sheetData>
  <sheetProtection password="C9C3" sheet="1" objects="1" scenarios="1"/>
  <mergeCells count="20">
    <mergeCell ref="B10:AE10"/>
    <mergeCell ref="A11:A12"/>
    <mergeCell ref="B11:F11"/>
    <mergeCell ref="G11:K11"/>
    <mergeCell ref="L11:P11"/>
    <mergeCell ref="Q11:U11"/>
    <mergeCell ref="V11:Z11"/>
    <mergeCell ref="AA11:AE11"/>
    <mergeCell ref="A27:A29"/>
    <mergeCell ref="B27:F28"/>
    <mergeCell ref="J27:K29"/>
    <mergeCell ref="L27:P28"/>
    <mergeCell ref="A25:H25"/>
    <mergeCell ref="J36:K36"/>
    <mergeCell ref="J30:K30"/>
    <mergeCell ref="J31:K31"/>
    <mergeCell ref="J32:K32"/>
    <mergeCell ref="J33:K33"/>
    <mergeCell ref="J34:K34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0:M35 C30:C37 C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GridLines="0" showZeros="0" topLeftCell="A9" zoomScale="85" zoomScaleNormal="85" workbookViewId="0">
      <selection activeCell="A13" sqref="A13:P23"/>
    </sheetView>
  </sheetViews>
  <sheetFormatPr defaultColWidth="9.109375" defaultRowHeight="15.05" x14ac:dyDescent="0.3"/>
  <cols>
    <col min="1" max="1" width="26.109375" style="27" customWidth="1"/>
    <col min="2" max="2" width="11.5546875" style="61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1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1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50</v>
      </c>
      <c r="C7" s="32"/>
      <c r="D7" s="32"/>
      <c r="E7" s="32"/>
      <c r="F7" s="32"/>
      <c r="G7" s="33"/>
      <c r="H7" s="72"/>
      <c r="I7" s="89" t="s">
        <v>43</v>
      </c>
      <c r="J7" s="90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2" t="str">
        <f>'CONTRACTACIO 1r TR 2019'!B8</f>
        <v>BARCELONA INFRAESTRUCTURES MUNICIPALS, S.A.  (BIMSA)</v>
      </c>
      <c r="C8" s="73"/>
      <c r="D8" s="73"/>
      <c r="E8" s="73"/>
      <c r="F8" s="73"/>
      <c r="G8" s="74"/>
      <c r="H8" s="74"/>
      <c r="I8" s="74"/>
      <c r="J8" s="74"/>
      <c r="K8" s="74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29.95" customHeight="1" thickBot="1" x14ac:dyDescent="0.35">
      <c r="A11" s="116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102" t="s">
        <v>2</v>
      </c>
      <c r="M11" s="103"/>
      <c r="N11" s="103"/>
      <c r="O11" s="103"/>
      <c r="P11" s="103"/>
      <c r="Q11" s="131" t="s">
        <v>33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8.950000000000003" customHeight="1" thickBot="1" x14ac:dyDescent="0.35">
      <c r="A12" s="117"/>
      <c r="B12" s="34" t="s">
        <v>7</v>
      </c>
      <c r="C12" s="35" t="s">
        <v>8</v>
      </c>
      <c r="D12" s="36" t="s">
        <v>41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7</v>
      </c>
      <c r="C13" s="20">
        <f t="shared" ref="C13:C22" si="0">IF(B13,B13/$B$23,"")</f>
        <v>0.12727272727272726</v>
      </c>
      <c r="D13" s="4">
        <v>27325145.82</v>
      </c>
      <c r="E13" s="5">
        <v>33063426.440000001</v>
      </c>
      <c r="F13" s="21">
        <f t="shared" ref="F13:F22" si="1">IF(E13,E13/$E$23,"")</f>
        <v>0.85488727310357404</v>
      </c>
      <c r="G13" s="1">
        <v>4</v>
      </c>
      <c r="H13" s="20">
        <f t="shared" ref="H13:H22" si="2">IF(G13,G13/$G$23,"")</f>
        <v>1.9230769230769232E-2</v>
      </c>
      <c r="I13" s="4">
        <v>563296.07999999996</v>
      </c>
      <c r="J13" s="5">
        <v>681588.26</v>
      </c>
      <c r="K13" s="21">
        <f t="shared" ref="K13:K22" si="3">IF(J13,J13/$J$23,"")</f>
        <v>0.21741022627537662</v>
      </c>
      <c r="L13" s="1">
        <v>3</v>
      </c>
      <c r="M13" s="20">
        <f>IF(L13,L13/$L$23,"")</f>
        <v>0.12</v>
      </c>
      <c r="N13" s="4">
        <v>331989.83</v>
      </c>
      <c r="O13" s="5">
        <v>401707.69</v>
      </c>
      <c r="P13" s="21">
        <f>IF(O13,O13/$O$23,"")</f>
        <v>0.67965865918213875</v>
      </c>
      <c r="Q13" s="1"/>
      <c r="R13" s="20" t="str">
        <f t="shared" ref="R13:R22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2" si="6">IF(V13,V13/$V$23,"")</f>
        <v/>
      </c>
      <c r="X13" s="4"/>
      <c r="Y13" s="5"/>
      <c r="Z13" s="21" t="str">
        <f t="shared" ref="Z13:Z22" si="7">IF(Y13,Y13/$Y$23,"")</f>
        <v/>
      </c>
      <c r="AA13" s="1"/>
      <c r="AB13" s="20" t="str">
        <f t="shared" ref="AB13:AB22" si="8">IF(AA13,AA13/$AA$23,"")</f>
        <v/>
      </c>
      <c r="AC13" s="4"/>
      <c r="AD13" s="5"/>
      <c r="AE13" s="21" t="str">
        <f t="shared" ref="AE13:AE22" si="9">IF(AD13,AD13/$AD$23,"")</f>
        <v/>
      </c>
    </row>
    <row r="14" spans="1:31" s="42" customFormat="1" ht="36" customHeight="1" x14ac:dyDescent="0.25">
      <c r="A14" s="43" t="s">
        <v>18</v>
      </c>
      <c r="B14" s="2">
        <v>14</v>
      </c>
      <c r="C14" s="20">
        <f t="shared" si="0"/>
        <v>0.25454545454545452</v>
      </c>
      <c r="D14" s="6">
        <v>4161433.46</v>
      </c>
      <c r="E14" s="7">
        <v>5035334.49</v>
      </c>
      <c r="F14" s="21">
        <f t="shared" si="1"/>
        <v>0.13019350487258441</v>
      </c>
      <c r="G14" s="2">
        <v>6</v>
      </c>
      <c r="H14" s="20">
        <f t="shared" si="2"/>
        <v>2.8846153846153848E-2</v>
      </c>
      <c r="I14" s="6">
        <v>193938.85</v>
      </c>
      <c r="J14" s="7">
        <v>234666.01</v>
      </c>
      <c r="K14" s="21">
        <f t="shared" si="3"/>
        <v>7.4852800917139917E-2</v>
      </c>
      <c r="L14" s="2">
        <v>1</v>
      </c>
      <c r="M14" s="20">
        <f>IF(L14,L14/$L$23,"")</f>
        <v>0.04</v>
      </c>
      <c r="N14" s="6">
        <v>56171</v>
      </c>
      <c r="O14" s="7">
        <v>67966.91</v>
      </c>
      <c r="P14" s="21">
        <f>IF(O14,O14/$O$23,"")</f>
        <v>0.11499480858669421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1.8181818181818181E-2</v>
      </c>
      <c r="D15" s="6">
        <v>54716.23</v>
      </c>
      <c r="E15" s="7">
        <v>66206.64</v>
      </c>
      <c r="F15" s="21">
        <f t="shared" si="1"/>
        <v>1.7118375203386818E-3</v>
      </c>
      <c r="G15" s="2">
        <v>4</v>
      </c>
      <c r="H15" s="20">
        <f t="shared" si="2"/>
        <v>1.9230769230769232E-2</v>
      </c>
      <c r="I15" s="6">
        <v>40588.74</v>
      </c>
      <c r="J15" s="7">
        <v>49112.38</v>
      </c>
      <c r="K15" s="21">
        <f t="shared" si="3"/>
        <v>1.5665665439604667E-2</v>
      </c>
      <c r="L15" s="2">
        <v>2</v>
      </c>
      <c r="M15" s="20">
        <f>IF(L15,L15/$L$23,"")</f>
        <v>0.08</v>
      </c>
      <c r="N15" s="6">
        <v>34123.96</v>
      </c>
      <c r="O15" s="7">
        <v>41289.99</v>
      </c>
      <c r="P15" s="21">
        <f>IF(O15,O15/$O$23,"")</f>
        <v>6.9859502169460366E-2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3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3" s="78" customFormat="1" ht="36" customHeight="1" x14ac:dyDescent="0.25">
      <c r="A18" s="75" t="s">
        <v>32</v>
      </c>
      <c r="B18" s="70">
        <v>20</v>
      </c>
      <c r="C18" s="65">
        <f t="shared" si="0"/>
        <v>0.36363636363636365</v>
      </c>
      <c r="D18" s="68">
        <v>223669.03</v>
      </c>
      <c r="E18" s="69">
        <v>270639.53000000003</v>
      </c>
      <c r="F18" s="66">
        <f t="shared" si="1"/>
        <v>6.9976501139587559E-3</v>
      </c>
      <c r="G18" s="70">
        <v>21</v>
      </c>
      <c r="H18" s="65">
        <f t="shared" si="2"/>
        <v>0.10096153846153846</v>
      </c>
      <c r="I18" s="68">
        <v>193016.46</v>
      </c>
      <c r="J18" s="69">
        <v>233549.92</v>
      </c>
      <c r="K18" s="66">
        <f t="shared" si="3"/>
        <v>7.44967951088185E-2</v>
      </c>
      <c r="L18" s="70"/>
      <c r="M18" s="65" t="str">
        <f>IF(L18,L18/$L$23,"")</f>
        <v/>
      </c>
      <c r="N18" s="68"/>
      <c r="O18" s="69"/>
      <c r="P18" s="66" t="str">
        <f>IF(O18,O18/$O$23,"")</f>
        <v/>
      </c>
      <c r="Q18" s="70"/>
      <c r="R18" s="65" t="str">
        <f t="shared" si="4"/>
        <v/>
      </c>
      <c r="S18" s="68"/>
      <c r="T18" s="69"/>
      <c r="U18" s="66" t="str">
        <f t="shared" si="5"/>
        <v/>
      </c>
      <c r="V18" s="70"/>
      <c r="W18" s="65" t="str">
        <f t="shared" si="6"/>
        <v/>
      </c>
      <c r="X18" s="68"/>
      <c r="Y18" s="69"/>
      <c r="Z18" s="66" t="str">
        <f t="shared" si="7"/>
        <v/>
      </c>
      <c r="AA18" s="70"/>
      <c r="AB18" s="20" t="str">
        <f t="shared" si="8"/>
        <v/>
      </c>
      <c r="AC18" s="68"/>
      <c r="AD18" s="69"/>
      <c r="AE18" s="66" t="str">
        <f t="shared" si="9"/>
        <v/>
      </c>
    </row>
    <row r="19" spans="1:33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4.3269230769230768E-2</v>
      </c>
      <c r="I19" s="6">
        <v>183768.83</v>
      </c>
      <c r="J19" s="7">
        <v>222360.28</v>
      </c>
      <c r="K19" s="21">
        <f t="shared" si="3"/>
        <v>7.0927569658339046E-2</v>
      </c>
      <c r="L19" s="2">
        <v>2</v>
      </c>
      <c r="M19" s="20">
        <f>IF(L19,L19/$L$23,"")</f>
        <v>0.08</v>
      </c>
      <c r="N19" s="6">
        <v>11775.45</v>
      </c>
      <c r="O19" s="7">
        <v>14248.29</v>
      </c>
      <c r="P19" s="21">
        <f>IF(O19,O19/$O$23,"")</f>
        <v>2.4107015917565023E-2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3" s="78" customFormat="1" ht="36" customHeight="1" x14ac:dyDescent="0.25">
      <c r="A20" s="79" t="s">
        <v>29</v>
      </c>
      <c r="B20" s="67">
        <v>13</v>
      </c>
      <c r="C20" s="65">
        <f t="shared" si="0"/>
        <v>0.23636363636363636</v>
      </c>
      <c r="D20" s="68">
        <v>198484.53</v>
      </c>
      <c r="E20" s="69">
        <v>240166.28</v>
      </c>
      <c r="F20" s="21">
        <f t="shared" si="1"/>
        <v>6.2097343895440929E-3</v>
      </c>
      <c r="G20" s="67">
        <v>158</v>
      </c>
      <c r="H20" s="65">
        <f t="shared" si="2"/>
        <v>0.75961538461538458</v>
      </c>
      <c r="I20" s="68">
        <v>950528.81</v>
      </c>
      <c r="J20" s="69">
        <v>1149954.04</v>
      </c>
      <c r="K20" s="66">
        <f t="shared" si="3"/>
        <v>0.36680762083942514</v>
      </c>
      <c r="L20" s="67">
        <v>17</v>
      </c>
      <c r="M20" s="65">
        <f>IF(L20,L20/$L$23,"")</f>
        <v>0.68</v>
      </c>
      <c r="N20" s="68">
        <v>54474.29</v>
      </c>
      <c r="O20" s="69">
        <v>65830.41</v>
      </c>
      <c r="P20" s="66">
        <f>IF(O20,O20/$O$23,"")</f>
        <v>0.11138001414414163</v>
      </c>
      <c r="Q20" s="67"/>
      <c r="R20" s="65" t="str">
        <f t="shared" si="4"/>
        <v/>
      </c>
      <c r="S20" s="68"/>
      <c r="T20" s="69"/>
      <c r="U20" s="66" t="str">
        <f t="shared" si="5"/>
        <v/>
      </c>
      <c r="V20" s="67"/>
      <c r="W20" s="65" t="str">
        <f t="shared" si="6"/>
        <v/>
      </c>
      <c r="X20" s="68"/>
      <c r="Y20" s="69"/>
      <c r="Z20" s="66" t="str">
        <f t="shared" si="7"/>
        <v/>
      </c>
      <c r="AA20" s="67"/>
      <c r="AB20" s="20" t="str">
        <f t="shared" si="8"/>
        <v/>
      </c>
      <c r="AC20" s="68"/>
      <c r="AD20" s="69"/>
      <c r="AE20" s="66" t="str">
        <f t="shared" si="9"/>
        <v/>
      </c>
    </row>
    <row r="21" spans="1:33" s="42" customFormat="1" ht="39.950000000000003" customHeight="1" x14ac:dyDescent="0.25">
      <c r="A21" s="79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</v>
      </c>
      <c r="H21" s="20">
        <f t="shared" si="2"/>
        <v>2.8846153846153848E-2</v>
      </c>
      <c r="I21" s="6">
        <v>465952.26</v>
      </c>
      <c r="J21" s="7">
        <v>563802.23</v>
      </c>
      <c r="K21" s="21">
        <f t="shared" si="3"/>
        <v>0.17983932176129608</v>
      </c>
      <c r="L21" s="2"/>
      <c r="M21" s="20" t="str">
        <f>IF(L21,L21/$L$23,"")</f>
        <v/>
      </c>
      <c r="N21" s="6"/>
      <c r="O21" s="7"/>
      <c r="P21" s="21" t="str">
        <f>IF(O21,O21/$O$23,"")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3" s="42" customFormat="1" ht="39.950000000000003" customHeight="1" x14ac:dyDescent="0.3">
      <c r="A22" s="93" t="s">
        <v>44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>IF(L22,L22/$L$23,"")</f>
        <v/>
      </c>
      <c r="N22" s="6"/>
      <c r="O22" s="7"/>
      <c r="P22" s="21" t="str">
        <f>IF(O22,O22/$O$23,"")</f>
        <v/>
      </c>
      <c r="Q22" s="2"/>
      <c r="R22" s="20" t="str">
        <f t="shared" si="4"/>
        <v/>
      </c>
      <c r="S22" s="6"/>
      <c r="T22" s="7"/>
      <c r="U22" s="21" t="str">
        <f t="shared" si="5"/>
        <v/>
      </c>
      <c r="V22" s="2"/>
      <c r="W22" s="20" t="str">
        <f t="shared" si="6"/>
        <v/>
      </c>
      <c r="X22" s="6"/>
      <c r="Y22" s="7"/>
      <c r="Z22" s="21" t="str">
        <f t="shared" si="7"/>
        <v/>
      </c>
      <c r="AA22" s="2"/>
      <c r="AB22" s="20" t="str">
        <f t="shared" si="8"/>
        <v/>
      </c>
      <c r="AC22" s="6"/>
      <c r="AD22" s="7"/>
      <c r="AE22" s="21" t="str">
        <f t="shared" si="9"/>
        <v/>
      </c>
    </row>
    <row r="23" spans="1:33" ht="33.049999999999997" customHeight="1" thickBot="1" x14ac:dyDescent="0.3">
      <c r="A23" s="81" t="s">
        <v>0</v>
      </c>
      <c r="B23" s="16">
        <f t="shared" ref="B23:AE23" si="10">SUM(B13:B22)</f>
        <v>55</v>
      </c>
      <c r="C23" s="17">
        <f t="shared" si="10"/>
        <v>1</v>
      </c>
      <c r="D23" s="18">
        <f t="shared" si="10"/>
        <v>31963449.070000004</v>
      </c>
      <c r="E23" s="18">
        <f t="shared" si="10"/>
        <v>38675773.380000003</v>
      </c>
      <c r="F23" s="19">
        <f t="shared" si="10"/>
        <v>1</v>
      </c>
      <c r="G23" s="16">
        <f t="shared" si="10"/>
        <v>208</v>
      </c>
      <c r="H23" s="17">
        <f t="shared" si="10"/>
        <v>1</v>
      </c>
      <c r="I23" s="18">
        <f t="shared" si="10"/>
        <v>2591090.0300000003</v>
      </c>
      <c r="J23" s="18">
        <f t="shared" si="10"/>
        <v>3135033.12</v>
      </c>
      <c r="K23" s="19">
        <f t="shared" si="10"/>
        <v>1</v>
      </c>
      <c r="L23" s="16">
        <f t="shared" si="10"/>
        <v>25</v>
      </c>
      <c r="M23" s="17">
        <f t="shared" si="10"/>
        <v>1</v>
      </c>
      <c r="N23" s="18">
        <f t="shared" si="10"/>
        <v>488534.53</v>
      </c>
      <c r="O23" s="18">
        <f t="shared" si="10"/>
        <v>591043.29</v>
      </c>
      <c r="P23" s="19">
        <f t="shared" si="10"/>
        <v>1</v>
      </c>
      <c r="Q23" s="16">
        <f t="shared" si="10"/>
        <v>0</v>
      </c>
      <c r="R23" s="17">
        <f t="shared" si="10"/>
        <v>0</v>
      </c>
      <c r="S23" s="18">
        <f t="shared" si="10"/>
        <v>0</v>
      </c>
      <c r="T23" s="18">
        <f t="shared" si="10"/>
        <v>0</v>
      </c>
      <c r="U23" s="19">
        <f t="shared" si="10"/>
        <v>0</v>
      </c>
      <c r="V23" s="16">
        <f t="shared" si="10"/>
        <v>0</v>
      </c>
      <c r="W23" s="17">
        <f t="shared" si="10"/>
        <v>0</v>
      </c>
      <c r="X23" s="18">
        <f t="shared" si="10"/>
        <v>0</v>
      </c>
      <c r="Y23" s="18">
        <f t="shared" si="10"/>
        <v>0</v>
      </c>
      <c r="Z23" s="19">
        <f t="shared" si="10"/>
        <v>0</v>
      </c>
      <c r="AA23" s="16">
        <f t="shared" si="10"/>
        <v>0</v>
      </c>
      <c r="AB23" s="17">
        <f t="shared" si="10"/>
        <v>0</v>
      </c>
      <c r="AC23" s="18">
        <f t="shared" si="10"/>
        <v>0</v>
      </c>
      <c r="AD23" s="18">
        <f t="shared" si="10"/>
        <v>0</v>
      </c>
      <c r="AE23" s="19">
        <f t="shared" si="10"/>
        <v>0</v>
      </c>
    </row>
    <row r="24" spans="1:33" s="25" customFormat="1" ht="18.850000000000001" customHeight="1" x14ac:dyDescent="0.25">
      <c r="B24" s="26"/>
      <c r="H24" s="26"/>
      <c r="N24" s="26"/>
    </row>
    <row r="25" spans="1:33" s="48" customFormat="1" ht="44.05" customHeight="1" x14ac:dyDescent="0.3">
      <c r="A25" s="118" t="s">
        <v>34</v>
      </c>
      <c r="B25" s="118"/>
      <c r="C25" s="118"/>
      <c r="D25" s="118"/>
      <c r="E25" s="118"/>
      <c r="F25" s="118"/>
      <c r="G25" s="118"/>
      <c r="H25" s="118"/>
      <c r="I25" s="49"/>
      <c r="J25" s="49"/>
      <c r="K25" s="49"/>
      <c r="L25" s="86"/>
      <c r="M25" s="50"/>
      <c r="N25" s="46"/>
      <c r="O25" s="46"/>
      <c r="P25" s="49"/>
      <c r="Q25" s="49"/>
      <c r="R25" s="86"/>
      <c r="S25" s="46"/>
      <c r="T25" s="46"/>
      <c r="U25" s="46"/>
      <c r="V25" s="47"/>
      <c r="W25" s="47"/>
      <c r="X25" s="47"/>
      <c r="AC25" s="47"/>
      <c r="AD25" s="47"/>
      <c r="AE25" s="47"/>
    </row>
    <row r="26" spans="1:33" s="52" customFormat="1" ht="18" customHeight="1" thickBot="1" x14ac:dyDescent="0.35">
      <c r="A26" s="71"/>
      <c r="B26" s="71"/>
      <c r="C26" s="71"/>
      <c r="D26" s="71"/>
      <c r="E26" s="71"/>
      <c r="F26" s="71"/>
      <c r="G26" s="51"/>
      <c r="H26" s="51"/>
      <c r="I26" s="49"/>
      <c r="J26" s="49"/>
      <c r="K26" s="49"/>
      <c r="L26" s="71"/>
      <c r="M26" s="50"/>
      <c r="N26" s="46"/>
      <c r="O26" s="46"/>
      <c r="P26" s="49"/>
      <c r="Q26" s="49"/>
      <c r="R26" s="71"/>
      <c r="S26" s="46"/>
      <c r="T26" s="46"/>
      <c r="U26" s="46"/>
      <c r="V26" s="49"/>
      <c r="W26" s="49"/>
      <c r="X26" s="71"/>
      <c r="Y26" s="48"/>
      <c r="Z26" s="48"/>
      <c r="AA26" s="48"/>
      <c r="AB26" s="48"/>
      <c r="AC26" s="49"/>
      <c r="AD26" s="49"/>
      <c r="AE26" s="71"/>
    </row>
    <row r="27" spans="1:33" s="53" customFormat="1" ht="18" customHeight="1" x14ac:dyDescent="0.3">
      <c r="A27" s="99" t="s">
        <v>10</v>
      </c>
      <c r="B27" s="104" t="s">
        <v>17</v>
      </c>
      <c r="C27" s="105"/>
      <c r="D27" s="105"/>
      <c r="E27" s="105"/>
      <c r="F27" s="106"/>
      <c r="G27" s="25"/>
      <c r="J27" s="110" t="s">
        <v>15</v>
      </c>
      <c r="K27" s="111"/>
      <c r="L27" s="104" t="s">
        <v>16</v>
      </c>
      <c r="M27" s="105"/>
      <c r="N27" s="105"/>
      <c r="O27" s="105"/>
      <c r="P27" s="106"/>
      <c r="Q27" s="49"/>
      <c r="R27" s="71"/>
      <c r="S27" s="46"/>
      <c r="T27" s="46"/>
      <c r="U27" s="46"/>
      <c r="V27" s="49"/>
      <c r="W27" s="49"/>
      <c r="X27" s="71"/>
      <c r="AC27" s="49"/>
      <c r="AD27" s="49"/>
      <c r="AE27" s="71"/>
    </row>
    <row r="28" spans="1:33" s="53" customFormat="1" ht="18" customHeight="1" thickBot="1" x14ac:dyDescent="0.35">
      <c r="A28" s="100"/>
      <c r="B28" s="119"/>
      <c r="C28" s="120"/>
      <c r="D28" s="120"/>
      <c r="E28" s="120"/>
      <c r="F28" s="121"/>
      <c r="G28" s="25"/>
      <c r="J28" s="112"/>
      <c r="K28" s="113"/>
      <c r="L28" s="107"/>
      <c r="M28" s="108"/>
      <c r="N28" s="108"/>
      <c r="O28" s="108"/>
      <c r="P28" s="109"/>
      <c r="Q28" s="49"/>
      <c r="R28" s="71"/>
      <c r="S28" s="46"/>
      <c r="T28" s="46"/>
      <c r="U28" s="46"/>
      <c r="V28" s="49"/>
      <c r="W28" s="49"/>
      <c r="X28" s="71"/>
      <c r="AC28" s="49"/>
      <c r="AD28" s="49"/>
      <c r="AE28" s="71"/>
    </row>
    <row r="29" spans="1:33" s="25" customFormat="1" ht="47.45" customHeight="1" thickBot="1" x14ac:dyDescent="0.35">
      <c r="A29" s="101"/>
      <c r="B29" s="54" t="s">
        <v>14</v>
      </c>
      <c r="C29" s="35" t="s">
        <v>8</v>
      </c>
      <c r="D29" s="36" t="s">
        <v>30</v>
      </c>
      <c r="E29" s="37" t="s">
        <v>31</v>
      </c>
      <c r="F29" s="55" t="s">
        <v>9</v>
      </c>
      <c r="J29" s="114"/>
      <c r="K29" s="115"/>
      <c r="L29" s="54" t="s">
        <v>14</v>
      </c>
      <c r="M29" s="35" t="s">
        <v>8</v>
      </c>
      <c r="N29" s="36" t="s">
        <v>30</v>
      </c>
      <c r="O29" s="37" t="s">
        <v>31</v>
      </c>
      <c r="P29" s="55" t="s">
        <v>9</v>
      </c>
    </row>
    <row r="30" spans="1:33" s="25" customFormat="1" ht="29.95" customHeight="1" x14ac:dyDescent="0.3">
      <c r="A30" s="41" t="s">
        <v>25</v>
      </c>
      <c r="B30" s="9">
        <f t="shared" ref="B30:B37" si="11">B13+G13+L13+Q13+AA13+V13</f>
        <v>14</v>
      </c>
      <c r="C30" s="8">
        <f t="shared" ref="C30:C39" si="12">IF(B30,B30/$B$40,"")</f>
        <v>4.8611111111111112E-2</v>
      </c>
      <c r="D30" s="10">
        <f t="shared" ref="D30:E37" si="13">D13+I13+N13+S13+AC13+X13</f>
        <v>28220431.729999997</v>
      </c>
      <c r="E30" s="11">
        <f t="shared" si="13"/>
        <v>34146722.390000001</v>
      </c>
      <c r="F30" s="21">
        <f t="shared" ref="F30:F37" si="14">IF(E30,E30/$E$40,"")</f>
        <v>0.80531209272981119</v>
      </c>
      <c r="J30" s="144" t="s">
        <v>3</v>
      </c>
      <c r="K30" s="145"/>
      <c r="L30" s="56">
        <f>B23</f>
        <v>55</v>
      </c>
      <c r="M30" s="8">
        <f t="shared" ref="M30:M35" si="15">IF(L30,L30/$L$36,"")</f>
        <v>0.19097222222222221</v>
      </c>
      <c r="N30" s="57">
        <f>D23</f>
        <v>31963449.070000004</v>
      </c>
      <c r="O30" s="57">
        <f>E23</f>
        <v>38675773.380000003</v>
      </c>
      <c r="P30" s="58">
        <f t="shared" ref="P30:P35" si="16">IF(O30,O30/$O$36,"")</f>
        <v>0.91212467313445489</v>
      </c>
    </row>
    <row r="31" spans="1:33" s="25" customFormat="1" ht="29.95" customHeight="1" x14ac:dyDescent="0.3">
      <c r="A31" s="43" t="s">
        <v>18</v>
      </c>
      <c r="B31" s="12">
        <f t="shared" si="11"/>
        <v>21</v>
      </c>
      <c r="C31" s="8">
        <f t="shared" si="12"/>
        <v>7.2916666666666671E-2</v>
      </c>
      <c r="D31" s="13">
        <f t="shared" si="13"/>
        <v>4411543.3099999996</v>
      </c>
      <c r="E31" s="14">
        <f t="shared" si="13"/>
        <v>5337967.41</v>
      </c>
      <c r="F31" s="21">
        <f t="shared" si="14"/>
        <v>0.12588996556605181</v>
      </c>
      <c r="J31" s="140" t="s">
        <v>1</v>
      </c>
      <c r="K31" s="141"/>
      <c r="L31" s="59">
        <f>G23</f>
        <v>208</v>
      </c>
      <c r="M31" s="8">
        <f t="shared" si="15"/>
        <v>0.72222222222222221</v>
      </c>
      <c r="N31" s="60">
        <f>I23</f>
        <v>2591090.0300000003</v>
      </c>
      <c r="O31" s="60">
        <f>J23</f>
        <v>3135033.12</v>
      </c>
      <c r="P31" s="58">
        <f t="shared" si="16"/>
        <v>7.393623475217731E-2</v>
      </c>
    </row>
    <row r="32" spans="1:33" ht="29.95" customHeight="1" x14ac:dyDescent="0.3">
      <c r="A32" s="43" t="s">
        <v>19</v>
      </c>
      <c r="B32" s="12">
        <f t="shared" si="11"/>
        <v>7</v>
      </c>
      <c r="C32" s="8">
        <f t="shared" si="12"/>
        <v>2.4305555555555556E-2</v>
      </c>
      <c r="D32" s="13">
        <f t="shared" si="13"/>
        <v>129428.93</v>
      </c>
      <c r="E32" s="14">
        <f t="shared" si="13"/>
        <v>156609.00999999998</v>
      </c>
      <c r="F32" s="21">
        <f t="shared" si="14"/>
        <v>3.6934475919240318E-3</v>
      </c>
      <c r="G32" s="25"/>
      <c r="J32" s="140" t="s">
        <v>2</v>
      </c>
      <c r="K32" s="141"/>
      <c r="L32" s="59">
        <f>L23</f>
        <v>25</v>
      </c>
      <c r="M32" s="8">
        <f t="shared" si="15"/>
        <v>8.6805555555555552E-2</v>
      </c>
      <c r="N32" s="60">
        <f>N23</f>
        <v>488534.53</v>
      </c>
      <c r="O32" s="60">
        <f>O23</f>
        <v>591043.29</v>
      </c>
      <c r="P32" s="58">
        <f t="shared" si="16"/>
        <v>1.3939092113367916E-2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9.95" customHeight="1" x14ac:dyDescent="0.3">
      <c r="A33" s="43" t="s">
        <v>26</v>
      </c>
      <c r="B33" s="12">
        <f t="shared" si="11"/>
        <v>0</v>
      </c>
      <c r="C33" s="8" t="str">
        <f t="shared" si="12"/>
        <v/>
      </c>
      <c r="D33" s="13">
        <f t="shared" si="13"/>
        <v>0</v>
      </c>
      <c r="E33" s="14">
        <f t="shared" si="13"/>
        <v>0</v>
      </c>
      <c r="F33" s="21" t="str">
        <f t="shared" si="14"/>
        <v/>
      </c>
      <c r="G33" s="25"/>
      <c r="J33" s="140" t="s">
        <v>33</v>
      </c>
      <c r="K33" s="141"/>
      <c r="L33" s="59">
        <f>Q23</f>
        <v>0</v>
      </c>
      <c r="M33" s="8" t="str">
        <f t="shared" si="15"/>
        <v/>
      </c>
      <c r="N33" s="60">
        <f>S23</f>
        <v>0</v>
      </c>
      <c r="O33" s="60">
        <f>T23</f>
        <v>0</v>
      </c>
      <c r="P33" s="58" t="str">
        <f t="shared" si="16"/>
        <v/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9.95" customHeight="1" x14ac:dyDescent="0.3">
      <c r="A34" s="43" t="s">
        <v>27</v>
      </c>
      <c r="B34" s="15">
        <f t="shared" si="11"/>
        <v>0</v>
      </c>
      <c r="C34" s="8" t="str">
        <f t="shared" si="12"/>
        <v/>
      </c>
      <c r="D34" s="13">
        <f t="shared" si="13"/>
        <v>0</v>
      </c>
      <c r="E34" s="22">
        <f t="shared" si="13"/>
        <v>0</v>
      </c>
      <c r="F34" s="21" t="str">
        <f t="shared" si="14"/>
        <v/>
      </c>
      <c r="G34" s="25"/>
      <c r="J34" s="140" t="s">
        <v>5</v>
      </c>
      <c r="K34" s="141"/>
      <c r="L34" s="59">
        <f>V23</f>
        <v>0</v>
      </c>
      <c r="M34" s="8" t="str">
        <f t="shared" si="15"/>
        <v/>
      </c>
      <c r="N34" s="60">
        <f>X23</f>
        <v>0</v>
      </c>
      <c r="O34" s="60">
        <f>Y23</f>
        <v>0</v>
      </c>
      <c r="P34" s="58" t="str">
        <f t="shared" si="16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4" t="s">
        <v>32</v>
      </c>
      <c r="B35" s="15">
        <f t="shared" si="11"/>
        <v>41</v>
      </c>
      <c r="C35" s="8">
        <f t="shared" si="12"/>
        <v>0.1423611111111111</v>
      </c>
      <c r="D35" s="13">
        <f t="shared" si="13"/>
        <v>416685.49</v>
      </c>
      <c r="E35" s="22">
        <f t="shared" si="13"/>
        <v>504189.45000000007</v>
      </c>
      <c r="F35" s="21">
        <f t="shared" si="14"/>
        <v>1.1890741854354374E-2</v>
      </c>
      <c r="G35" s="25"/>
      <c r="J35" s="140" t="s">
        <v>4</v>
      </c>
      <c r="K35" s="141"/>
      <c r="L35" s="59">
        <f>AA23</f>
        <v>0</v>
      </c>
      <c r="M35" s="8" t="str">
        <f t="shared" si="15"/>
        <v/>
      </c>
      <c r="N35" s="60">
        <f>AC23</f>
        <v>0</v>
      </c>
      <c r="O35" s="60">
        <f>AD23</f>
        <v>0</v>
      </c>
      <c r="P35" s="58" t="str">
        <f t="shared" si="16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thickBot="1" x14ac:dyDescent="0.35">
      <c r="A36" s="44" t="s">
        <v>28</v>
      </c>
      <c r="B36" s="12">
        <f t="shared" si="11"/>
        <v>11</v>
      </c>
      <c r="C36" s="8">
        <f t="shared" si="12"/>
        <v>3.8194444444444448E-2</v>
      </c>
      <c r="D36" s="13">
        <f t="shared" si="13"/>
        <v>195544.28</v>
      </c>
      <c r="E36" s="23">
        <f t="shared" si="13"/>
        <v>236608.57</v>
      </c>
      <c r="F36" s="21">
        <f t="shared" si="14"/>
        <v>5.5801473561137311E-3</v>
      </c>
      <c r="G36" s="25"/>
      <c r="J36" s="142" t="s">
        <v>0</v>
      </c>
      <c r="K36" s="143"/>
      <c r="L36" s="82">
        <f>SUM(L30:L35)</f>
        <v>288</v>
      </c>
      <c r="M36" s="17">
        <f>SUM(M30:M35)</f>
        <v>1</v>
      </c>
      <c r="N36" s="83">
        <f>SUM(N30:N35)</f>
        <v>35043073.630000003</v>
      </c>
      <c r="O36" s="84">
        <f>SUM(O30:O35)</f>
        <v>42401849.789999999</v>
      </c>
      <c r="P36" s="85">
        <f>SUM(P30:P35)</f>
        <v>1.0000000000000002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5" t="s">
        <v>29</v>
      </c>
      <c r="B37" s="12">
        <f t="shared" si="11"/>
        <v>188</v>
      </c>
      <c r="C37" s="8">
        <f t="shared" si="12"/>
        <v>0.65277777777777779</v>
      </c>
      <c r="D37" s="13">
        <f t="shared" si="13"/>
        <v>1203487.6300000001</v>
      </c>
      <c r="E37" s="23">
        <f t="shared" si="13"/>
        <v>1455950.73</v>
      </c>
      <c r="F37" s="21">
        <f t="shared" si="14"/>
        <v>3.4336962590329485E-2</v>
      </c>
      <c r="G37" s="25"/>
      <c r="H37" s="26"/>
      <c r="I37" s="62"/>
      <c r="J37" s="25"/>
      <c r="K37" s="25"/>
      <c r="L37" s="25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52" customFormat="1" ht="29.95" customHeight="1" x14ac:dyDescent="0.3">
      <c r="A38" s="79" t="s">
        <v>42</v>
      </c>
      <c r="B38" s="12">
        <f t="shared" ref="B38:B39" si="17">B21+G21+L21+Q21+AA21+V21</f>
        <v>6</v>
      </c>
      <c r="C38" s="8">
        <f t="shared" si="12"/>
        <v>2.0833333333333332E-2</v>
      </c>
      <c r="D38" s="13">
        <f t="shared" ref="D38:D39" si="18">D21+I21+N21+S21+AC21+X21</f>
        <v>465952.26</v>
      </c>
      <c r="E38" s="14">
        <f t="shared" ref="E38:E39" si="19">E21+J21+O21+T21+AD21+Y21</f>
        <v>563802.23</v>
      </c>
      <c r="F38" s="21">
        <f t="shared" ref="F38" si="20">IF(E38,E38/$E$40,"")</f>
        <v>1.3296642311415538E-2</v>
      </c>
      <c r="G38" s="51"/>
      <c r="H38" s="51"/>
      <c r="I38" s="49"/>
      <c r="J38" s="49"/>
      <c r="K38" s="49"/>
      <c r="L38" s="88"/>
      <c r="M38" s="50"/>
      <c r="N38" s="46"/>
      <c r="O38" s="46"/>
      <c r="P38" s="49"/>
      <c r="Q38" s="49"/>
      <c r="R38" s="88"/>
      <c r="S38" s="46"/>
      <c r="T38" s="46"/>
      <c r="U38" s="46"/>
      <c r="V38" s="49"/>
      <c r="W38" s="49"/>
      <c r="X38" s="88"/>
      <c r="Y38" s="48"/>
      <c r="Z38" s="48"/>
      <c r="AA38" s="48"/>
      <c r="AB38" s="48"/>
      <c r="AC38" s="49"/>
      <c r="AD38" s="49"/>
      <c r="AE38" s="88"/>
    </row>
    <row r="39" spans="1:33" s="52" customFormat="1" ht="29.95" customHeight="1" x14ac:dyDescent="0.3">
      <c r="A39" s="93" t="s">
        <v>44</v>
      </c>
      <c r="B39" s="12">
        <f t="shared" si="17"/>
        <v>0</v>
      </c>
      <c r="C39" s="8" t="str">
        <f t="shared" si="12"/>
        <v/>
      </c>
      <c r="D39" s="13">
        <f t="shared" si="18"/>
        <v>0</v>
      </c>
      <c r="E39" s="14">
        <f t="shared" si="19"/>
        <v>0</v>
      </c>
      <c r="F39" s="21" t="str">
        <f>IF(E39,E39/$E$40,"")</f>
        <v/>
      </c>
      <c r="G39" s="51"/>
      <c r="H39" s="51"/>
      <c r="I39" s="49"/>
      <c r="J39" s="49"/>
      <c r="K39" s="49"/>
      <c r="L39" s="94"/>
      <c r="M39" s="50"/>
      <c r="N39" s="46"/>
      <c r="O39" s="46"/>
      <c r="P39" s="49"/>
      <c r="Q39" s="49"/>
      <c r="R39" s="94"/>
      <c r="S39" s="46"/>
      <c r="T39" s="46"/>
      <c r="U39" s="46"/>
      <c r="V39" s="49"/>
      <c r="W39" s="49"/>
      <c r="X39" s="94"/>
      <c r="Y39" s="48"/>
      <c r="Z39" s="48"/>
      <c r="AA39" s="48"/>
      <c r="AB39" s="48"/>
      <c r="AC39" s="49"/>
      <c r="AD39" s="49"/>
      <c r="AE39" s="94"/>
    </row>
    <row r="40" spans="1:33" s="52" customFormat="1" ht="29.95" customHeight="1" thickBot="1" x14ac:dyDescent="0.35">
      <c r="A40" s="63" t="s">
        <v>0</v>
      </c>
      <c r="B40" s="16">
        <f>SUM(B30:B39)</f>
        <v>288</v>
      </c>
      <c r="C40" s="17">
        <f>SUM(C30:C39)</f>
        <v>1</v>
      </c>
      <c r="D40" s="18">
        <f>SUM(D30:D39)</f>
        <v>35043073.629999995</v>
      </c>
      <c r="E40" s="18">
        <f>SUM(E30:E39)</f>
        <v>42401849.789999992</v>
      </c>
      <c r="F40" s="19">
        <f>SUM(F30:F39)</f>
        <v>1.0000000000000002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64"/>
      <c r="V40" s="49"/>
      <c r="W40" s="49"/>
      <c r="X40" s="71"/>
      <c r="Y40" s="48"/>
      <c r="Z40" s="48"/>
      <c r="AA40" s="48"/>
      <c r="AB40" s="48"/>
      <c r="AC40" s="49"/>
      <c r="AD40" s="49"/>
      <c r="AE40" s="71"/>
    </row>
    <row r="41" spans="1:33" ht="36" customHeight="1" x14ac:dyDescent="0.3">
      <c r="A41" s="71"/>
      <c r="B41" s="71"/>
      <c r="C41" s="71"/>
      <c r="D41" s="71"/>
      <c r="E41" s="71"/>
      <c r="F41" s="71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25" customFormat="1" ht="23.1" customHeight="1" x14ac:dyDescent="0.3">
      <c r="B42" s="26"/>
      <c r="H42" s="26"/>
      <c r="N42" s="26"/>
    </row>
    <row r="43" spans="1:33" s="25" customForma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G100" s="27"/>
      <c r="H100" s="61"/>
      <c r="I100" s="27"/>
      <c r="J100" s="27"/>
      <c r="K100" s="27"/>
      <c r="L100" s="27"/>
      <c r="M100" s="27"/>
      <c r="N100" s="61"/>
      <c r="O100" s="27"/>
      <c r="P100" s="27"/>
      <c r="Q100" s="27"/>
      <c r="R100" s="27"/>
      <c r="S100" s="27"/>
      <c r="T100" s="27"/>
      <c r="U100" s="27"/>
    </row>
    <row r="101" spans="2:21" s="25" customFormat="1" x14ac:dyDescent="0.3">
      <c r="B101" s="26"/>
      <c r="G101" s="27"/>
      <c r="H101" s="61"/>
      <c r="I101" s="27"/>
      <c r="J101" s="27"/>
      <c r="K101" s="27"/>
      <c r="L101" s="27"/>
      <c r="M101" s="27"/>
      <c r="N101" s="61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F102" s="27"/>
      <c r="G102" s="27"/>
      <c r="H102" s="61"/>
      <c r="I102" s="27"/>
      <c r="J102" s="27"/>
      <c r="K102" s="27"/>
      <c r="L102" s="27"/>
      <c r="M102" s="27"/>
      <c r="N102" s="61"/>
      <c r="O102" s="27"/>
      <c r="P102" s="27"/>
      <c r="Q102" s="27"/>
      <c r="R102" s="27"/>
      <c r="S102" s="27"/>
      <c r="T102" s="27"/>
      <c r="U102" s="27"/>
    </row>
  </sheetData>
  <sheetProtection password="C9C3" sheet="1" objects="1" scenarios="1"/>
  <mergeCells count="20">
    <mergeCell ref="B10:AE10"/>
    <mergeCell ref="A11:A12"/>
    <mergeCell ref="B11:F11"/>
    <mergeCell ref="G11:K11"/>
    <mergeCell ref="L11:P11"/>
    <mergeCell ref="Q11:U11"/>
    <mergeCell ref="AA11:AE11"/>
    <mergeCell ref="V11:Z11"/>
    <mergeCell ref="A27:A29"/>
    <mergeCell ref="B27:F28"/>
    <mergeCell ref="J27:K29"/>
    <mergeCell ref="L27:P28"/>
    <mergeCell ref="A25:H25"/>
    <mergeCell ref="J36:K36"/>
    <mergeCell ref="J30:K30"/>
    <mergeCell ref="J31:K31"/>
    <mergeCell ref="J32:K32"/>
    <mergeCell ref="J33:K33"/>
    <mergeCell ref="J35:K35"/>
    <mergeCell ref="J34:K34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9 M30:M35 C30:C37 C38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4"/>
  <sheetViews>
    <sheetView showGridLines="0" showZeros="0" tabSelected="1" zoomScale="80" zoomScaleNormal="80" workbookViewId="0">
      <selection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1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1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1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49</v>
      </c>
      <c r="B7" s="31" t="s">
        <v>47</v>
      </c>
      <c r="C7" s="32"/>
      <c r="D7" s="32"/>
      <c r="E7" s="32"/>
      <c r="F7" s="32"/>
      <c r="G7" s="33"/>
      <c r="H7" s="72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2" t="str">
        <f>'CONTRACTACIO 1r TR 2019'!B8</f>
        <v>BARCELONA INFRAESTRUCTURES MUNICIPALS, S.A.  (BIMSA)</v>
      </c>
      <c r="C8" s="73"/>
      <c r="D8" s="73"/>
      <c r="E8" s="73"/>
      <c r="F8" s="73"/>
      <c r="G8" s="74"/>
      <c r="H8" s="74"/>
      <c r="I8" s="74"/>
      <c r="J8" s="74"/>
      <c r="K8" s="74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65" t="s">
        <v>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7"/>
    </row>
    <row r="11" spans="1:31" ht="29.95" customHeight="1" thickBot="1" x14ac:dyDescent="0.35">
      <c r="A11" s="168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102" t="s">
        <v>2</v>
      </c>
      <c r="M11" s="103"/>
      <c r="N11" s="103"/>
      <c r="O11" s="103"/>
      <c r="P11" s="103"/>
      <c r="Q11" s="131" t="s">
        <v>33</v>
      </c>
      <c r="R11" s="132"/>
      <c r="S11" s="132"/>
      <c r="T11" s="132"/>
      <c r="U11" s="133"/>
      <c r="V11" s="134" t="s">
        <v>4</v>
      </c>
      <c r="W11" s="135"/>
      <c r="X11" s="135"/>
      <c r="Y11" s="135"/>
      <c r="Z11" s="136"/>
      <c r="AA11" s="137" t="s">
        <v>5</v>
      </c>
      <c r="AB11" s="138"/>
      <c r="AC11" s="138"/>
      <c r="AD11" s="138"/>
      <c r="AE11" s="139"/>
    </row>
    <row r="12" spans="1:31" ht="38.950000000000003" customHeight="1" thickBot="1" x14ac:dyDescent="0.35">
      <c r="A12" s="169"/>
      <c r="B12" s="34" t="s">
        <v>7</v>
      </c>
      <c r="C12" s="35" t="s">
        <v>8</v>
      </c>
      <c r="D12" s="36" t="s">
        <v>45</v>
      </c>
      <c r="E12" s="37" t="s">
        <v>46</v>
      </c>
      <c r="F12" s="38" t="s">
        <v>13</v>
      </c>
      <c r="G12" s="39" t="s">
        <v>7</v>
      </c>
      <c r="H12" s="35" t="s">
        <v>8</v>
      </c>
      <c r="I12" s="36" t="s">
        <v>45</v>
      </c>
      <c r="J12" s="37" t="s">
        <v>46</v>
      </c>
      <c r="K12" s="38" t="s">
        <v>13</v>
      </c>
      <c r="L12" s="39" t="s">
        <v>7</v>
      </c>
      <c r="M12" s="35" t="s">
        <v>8</v>
      </c>
      <c r="N12" s="36" t="s">
        <v>45</v>
      </c>
      <c r="O12" s="37" t="s">
        <v>46</v>
      </c>
      <c r="P12" s="38" t="s">
        <v>13</v>
      </c>
      <c r="Q12" s="39" t="s">
        <v>7</v>
      </c>
      <c r="R12" s="35" t="s">
        <v>8</v>
      </c>
      <c r="S12" s="36" t="s">
        <v>45</v>
      </c>
      <c r="T12" s="37" t="s">
        <v>46</v>
      </c>
      <c r="U12" s="40" t="s">
        <v>13</v>
      </c>
      <c r="V12" s="34" t="s">
        <v>7</v>
      </c>
      <c r="W12" s="35" t="s">
        <v>8</v>
      </c>
      <c r="X12" s="36" t="s">
        <v>45</v>
      </c>
      <c r="Y12" s="37" t="s">
        <v>46</v>
      </c>
      <c r="Z12" s="38" t="s">
        <v>13</v>
      </c>
      <c r="AA12" s="34" t="s">
        <v>7</v>
      </c>
      <c r="AB12" s="35" t="s">
        <v>8</v>
      </c>
      <c r="AC12" s="36" t="s">
        <v>45</v>
      </c>
      <c r="AD12" s="37" t="s">
        <v>46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2019'!B13+'CONTRACTACIO 2n TR 2019'!B13+'CONTRACTACIO 3r TR 2019'!B13+'CONTRACTACIO 4t TR 2019'!B13</f>
        <v>21</v>
      </c>
      <c r="C13" s="20">
        <f t="shared" ref="C13:C22" si="0">IF(B13,B13/$B$23,"")</f>
        <v>7.0234113712374577E-2</v>
      </c>
      <c r="D13" s="10">
        <f>'CONTRACTACIO 1r TR 2019'!D13+'CONTRACTACIO 2n TR 2019'!D13+'CONTRACTACIO 3r TR 2019'!D13+'CONTRACTACIO 4t TR 2019'!D13</f>
        <v>50773507.510000005</v>
      </c>
      <c r="E13" s="10">
        <f>'CONTRACTACIO 1r TR 2019'!E13+'CONTRACTACIO 2n TR 2019'!E13+'CONTRACTACIO 3r TR 2019'!E13+'CONTRACTACIO 4t TR 2019'!E13</f>
        <v>61435944.079999998</v>
      </c>
      <c r="F13" s="21">
        <f t="shared" ref="F13:F22" si="1">IF(E13,E13/$E$23,"")</f>
        <v>0.63810203823887124</v>
      </c>
      <c r="G13" s="9">
        <f>'CONTRACTACIO 1r TR 2019'!G13+'CONTRACTACIO 2n TR 2019'!G13+'CONTRACTACIO 3r TR 2019'!G13+'CONTRACTACIO 4t TR 2019'!G13</f>
        <v>22</v>
      </c>
      <c r="H13" s="20">
        <f t="shared" ref="H13:H22" si="2">IF(G13,G13/$G$23,"")</f>
        <v>2.4858757062146894E-2</v>
      </c>
      <c r="I13" s="10">
        <f>'CONTRACTACIO 1r TR 2019'!I13+'CONTRACTACIO 2n TR 2019'!I13+'CONTRACTACIO 3r TR 2019'!I13+'CONTRACTACIO 4t TR 2019'!I13</f>
        <v>2530716.64</v>
      </c>
      <c r="J13" s="10">
        <f>'CONTRACTACIO 1r TR 2019'!J13+'CONTRACTACIO 2n TR 2019'!J13+'CONTRACTACIO 3r TR 2019'!J13+'CONTRACTACIO 4t TR 2019'!J13</f>
        <v>3062167.1399999997</v>
      </c>
      <c r="K13" s="21">
        <f t="shared" ref="K13:K22" si="3">IF(J13,J13/$J$23,"")</f>
        <v>0.24970788951891101</v>
      </c>
      <c r="L13" s="9">
        <f>'CONTRACTACIO 1r TR 2019'!L13+'CONTRACTACIO 2n TR 2019'!L13+'CONTRACTACIO 3r TR 2019'!L13+'CONTRACTACIO 4t TR 2019'!L13</f>
        <v>20</v>
      </c>
      <c r="M13" s="20">
        <f t="shared" ref="M13:M22" si="4">IF(L13,L13/$L$23,"")</f>
        <v>0.21978021978021978</v>
      </c>
      <c r="N13" s="10">
        <f>'CONTRACTACIO 1r TR 2019'!N13+'CONTRACTACIO 2n TR 2019'!N13+'CONTRACTACIO 3r TR 2019'!N13+'CONTRACTACIO 4t TR 2019'!N13</f>
        <v>5765478.6600000001</v>
      </c>
      <c r="O13" s="10">
        <f>'CONTRACTACIO 1r TR 2019'!O13+'CONTRACTACIO 2n TR 2019'!O13+'CONTRACTACIO 3r TR 2019'!O13+'CONTRACTACIO 4t TR 2019'!O13</f>
        <v>6976229.1800000006</v>
      </c>
      <c r="P13" s="21">
        <f t="shared" ref="P13:P22" si="5">IF(O13,O13/$O$23,"")</f>
        <v>0.89414195496052196</v>
      </c>
      <c r="Q13" s="9">
        <f>'CONTRACTACIO 1r TR 2019'!Q13+'CONTRACTACIO 2n TR 2019'!Q13+'CONTRACTACIO 3r TR 2019'!Q13+'CONTRACTACIO 4t TR 2019'!Q13</f>
        <v>0</v>
      </c>
      <c r="R13" s="20" t="str">
        <f t="shared" ref="R13:R22" si="6">IF(Q13,Q13/$Q$23,"")</f>
        <v/>
      </c>
      <c r="S13" s="10">
        <f>'CONTRACTACIO 1r TR 2019'!S13+'CONTRACTACIO 2n TR 2019'!S13+'CONTRACTACIO 3r TR 2019'!S13+'CONTRACTACIO 4t TR 2019'!S13</f>
        <v>0</v>
      </c>
      <c r="T13" s="10">
        <f>'CONTRACTACIO 1r TR 2019'!T13+'CONTRACTACIO 2n TR 2019'!T13+'CONTRACTACIO 3r TR 2019'!T13+'CONTRACTACIO 4t TR 2019'!T13</f>
        <v>0</v>
      </c>
      <c r="U13" s="21" t="str">
        <f t="shared" ref="U13:U22" si="7">IF(T13,T13/$T$23,"")</f>
        <v/>
      </c>
      <c r="V13" s="9">
        <f>'CONTRACTACIO 1r TR 2019'!AA13+'CONTRACTACIO 2n TR 2019'!AA13+'CONTRACTACIO 3r TR 2019'!AA13+'CONTRACTACIO 4t TR 2019'!AA13</f>
        <v>0</v>
      </c>
      <c r="W13" s="20" t="str">
        <f t="shared" ref="W13:W22" si="8">IF(V13,V13/$V$23,"")</f>
        <v/>
      </c>
      <c r="X13" s="10">
        <f>'CONTRACTACIO 1r TR 2019'!AC13+'CONTRACTACIO 2n TR 2019'!AC13+'CONTRACTACIO 3r TR 2019'!AC13+'CONTRACTACIO 4t TR 2019'!AC13</f>
        <v>0</v>
      </c>
      <c r="Y13" s="10">
        <f>'CONTRACTACIO 1r TR 2019'!AD13+'CONTRACTACIO 2n TR 2019'!AD13+'CONTRACTACIO 3r TR 2019'!AD13+'CONTRACTACIO 4t TR 2019'!AD13</f>
        <v>0</v>
      </c>
      <c r="Z13" s="21" t="str">
        <f t="shared" ref="Z13:Z22" si="9">IF(Y13,Y13/$Y$23,"")</f>
        <v/>
      </c>
      <c r="AA13" s="9">
        <f>'CONTRACTACIO 1r TR 2019'!V13+'CONTRACTACIO 2n TR 2019'!V13+'CONTRACTACIO 3r TR 2019'!V13+'CONTRACTACIO 4t TR 2019'!V13</f>
        <v>0</v>
      </c>
      <c r="AB13" s="20" t="str">
        <f t="shared" ref="AB13:AB22" si="10">IF(AA13,AA13/$AA$23,"")</f>
        <v/>
      </c>
      <c r="AC13" s="10">
        <f>'CONTRACTACIO 1r TR 2019'!X13+'CONTRACTACIO 2n TR 2019'!X13+'CONTRACTACIO 3r TR 2019'!X13+'CONTRACTACIO 4t TR 2019'!X13</f>
        <v>0</v>
      </c>
      <c r="AD13" s="10">
        <f>'CONTRACTACIO 1r TR 2019'!Y13+'CONTRACTACIO 2n TR 2019'!Y13+'CONTRACTACIO 3r TR 2019'!Y13+'CONTRACTACIO 4t TR 2019'!Y13</f>
        <v>0</v>
      </c>
      <c r="AE13" s="21" t="str">
        <f t="shared" ref="AE13:AE22" si="11">IF(AD13,AD13/$AD$23,"")</f>
        <v/>
      </c>
    </row>
    <row r="14" spans="1:31" s="42" customFormat="1" ht="36" customHeight="1" x14ac:dyDescent="0.25">
      <c r="A14" s="43" t="s">
        <v>18</v>
      </c>
      <c r="B14" s="9">
        <f>'CONTRACTACIO 1r TR 2019'!B14+'CONTRACTACIO 2n TR 2019'!B14+'CONTRACTACIO 3r TR 2019'!B14+'CONTRACTACIO 4t TR 2019'!B14</f>
        <v>53</v>
      </c>
      <c r="C14" s="20">
        <f t="shared" si="0"/>
        <v>0.17725752508361203</v>
      </c>
      <c r="D14" s="13">
        <f>'CONTRACTACIO 1r TR 2019'!D14+'CONTRACTACIO 2n TR 2019'!D14+'CONTRACTACIO 3r TR 2019'!D14+'CONTRACTACIO 4t TR 2019'!D14</f>
        <v>20891781.66</v>
      </c>
      <c r="E14" s="13">
        <f>'CONTRACTACIO 1r TR 2019'!E14+'CONTRACTACIO 2n TR 2019'!E14+'CONTRACTACIO 3r TR 2019'!E14+'CONTRACTACIO 4t TR 2019'!E14</f>
        <v>25279055.809999995</v>
      </c>
      <c r="F14" s="21">
        <f t="shared" si="1"/>
        <v>0.26255992772098335</v>
      </c>
      <c r="G14" s="9">
        <f>'CONTRACTACIO 1r TR 2019'!G14+'CONTRACTACIO 2n TR 2019'!G14+'CONTRACTACIO 3r TR 2019'!G14+'CONTRACTACIO 4t TR 2019'!G14</f>
        <v>27</v>
      </c>
      <c r="H14" s="20">
        <f t="shared" si="2"/>
        <v>3.0508474576271188E-2</v>
      </c>
      <c r="I14" s="13">
        <f>'CONTRACTACIO 1r TR 2019'!I14+'CONTRACTACIO 2n TR 2019'!I14+'CONTRACTACIO 3r TR 2019'!I14+'CONTRACTACIO 4t TR 2019'!I14</f>
        <v>998521.04999999993</v>
      </c>
      <c r="J14" s="13">
        <f>'CONTRACTACIO 1r TR 2019'!J14+'CONTRACTACIO 2n TR 2019'!J14+'CONTRACTACIO 3r TR 2019'!J14+'CONTRACTACIO 4t TR 2019'!J14</f>
        <v>1208210.4700000002</v>
      </c>
      <c r="K14" s="21">
        <f t="shared" si="3"/>
        <v>9.8524891935961284E-2</v>
      </c>
      <c r="L14" s="9">
        <f>'CONTRACTACIO 1r TR 2019'!L14+'CONTRACTACIO 2n TR 2019'!L14+'CONTRACTACIO 3r TR 2019'!L14+'CONTRACTACIO 4t TR 2019'!L14</f>
        <v>6</v>
      </c>
      <c r="M14" s="20">
        <f t="shared" si="4"/>
        <v>6.5934065934065936E-2</v>
      </c>
      <c r="N14" s="13">
        <f>'CONTRACTACIO 1r TR 2019'!N14+'CONTRACTACIO 2n TR 2019'!N14+'CONTRACTACIO 3r TR 2019'!N14+'CONTRACTACIO 4t TR 2019'!N14</f>
        <v>291115.15000000002</v>
      </c>
      <c r="O14" s="13">
        <f>'CONTRACTACIO 1r TR 2019'!O14+'CONTRACTACIO 2n TR 2019'!O14+'CONTRACTACIO 3r TR 2019'!O14+'CONTRACTACIO 4t TR 2019'!O14</f>
        <v>352249.32999999996</v>
      </c>
      <c r="P14" s="21">
        <f t="shared" si="5"/>
        <v>4.5147729014219963E-2</v>
      </c>
      <c r="Q14" s="9">
        <f>'CONTRACTACIO 1r TR 2019'!Q14+'CONTRACTACIO 2n TR 2019'!Q14+'CONTRACTACIO 3r TR 2019'!Q14+'CONTRACTACIO 4t TR 2019'!Q14</f>
        <v>0</v>
      </c>
      <c r="R14" s="20" t="str">
        <f t="shared" si="6"/>
        <v/>
      </c>
      <c r="S14" s="13">
        <f>'CONTRACTACIO 1r TR 2019'!S14+'CONTRACTACIO 2n TR 2019'!S14+'CONTRACTACIO 3r TR 2019'!S14+'CONTRACTACIO 4t TR 2019'!S14</f>
        <v>0</v>
      </c>
      <c r="T14" s="13">
        <f>'CONTRACTACIO 1r TR 2019'!T14+'CONTRACTACIO 2n TR 2019'!T14+'CONTRACTACIO 3r TR 2019'!T14+'CONTRACTACIO 4t TR 2019'!T14</f>
        <v>0</v>
      </c>
      <c r="U14" s="21" t="str">
        <f t="shared" si="7"/>
        <v/>
      </c>
      <c r="V14" s="9">
        <f>'CONTRACTACIO 1r TR 2019'!AA14+'CONTRACTACIO 2n TR 2019'!AA14+'CONTRACTACIO 3r TR 2019'!AA14+'CONTRACTACIO 4t TR 2019'!AA14</f>
        <v>0</v>
      </c>
      <c r="W14" s="20" t="str">
        <f t="shared" si="8"/>
        <v/>
      </c>
      <c r="X14" s="13">
        <f>'CONTRACTACIO 1r TR 2019'!AC14+'CONTRACTACIO 2n TR 2019'!AC14+'CONTRACTACIO 3r TR 2019'!AC14+'CONTRACTACIO 4t TR 2019'!AC14</f>
        <v>0</v>
      </c>
      <c r="Y14" s="13">
        <f>'CONTRACTACIO 1r TR 2019'!AD14+'CONTRACTACIO 2n TR 2019'!AD14+'CONTRACTACIO 3r TR 2019'!AD14+'CONTRACTACIO 4t TR 2019'!AD14</f>
        <v>0</v>
      </c>
      <c r="Z14" s="21" t="str">
        <f t="shared" si="9"/>
        <v/>
      </c>
      <c r="AA14" s="9">
        <f>'CONTRACTACIO 1r TR 2019'!V14+'CONTRACTACIO 2n TR 2019'!V14+'CONTRACTACIO 3r TR 2019'!V14+'CONTRACTACIO 4t TR 2019'!V14</f>
        <v>0</v>
      </c>
      <c r="AB14" s="20" t="str">
        <f t="shared" si="10"/>
        <v/>
      </c>
      <c r="AC14" s="13">
        <f>'CONTRACTACIO 1r TR 2019'!X14+'CONTRACTACIO 2n TR 2019'!X14+'CONTRACTACIO 3r TR 2019'!X14+'CONTRACTACIO 4t TR 2019'!X14</f>
        <v>0</v>
      </c>
      <c r="AD14" s="13">
        <f>'CONTRACTACIO 1r TR 2019'!Y14+'CONTRACTACIO 2n TR 2019'!Y14+'CONTRACTACIO 3r TR 2019'!Y14+'CONTRACTACIO 4t TR 2019'!Y14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2019'!B15+'CONTRACTACIO 2n TR 2019'!B15+'CONTRACTACIO 3r TR 2019'!B15+'CONTRACTACIO 4t TR 2019'!B15</f>
        <v>4</v>
      </c>
      <c r="C15" s="20">
        <f t="shared" si="0"/>
        <v>1.3377926421404682E-2</v>
      </c>
      <c r="D15" s="13">
        <f>'CONTRACTACIO 1r TR 2019'!D15+'CONTRACTACIO 2n TR 2019'!D15+'CONTRACTACIO 3r TR 2019'!D15+'CONTRACTACIO 4t TR 2019'!D15</f>
        <v>203432.06</v>
      </c>
      <c r="E15" s="13">
        <f>'CONTRACTACIO 1r TR 2019'!E15+'CONTRACTACIO 2n TR 2019'!E15+'CONTRACTACIO 3r TR 2019'!E15+'CONTRACTACIO 4t TR 2019'!E15</f>
        <v>246152.8</v>
      </c>
      <c r="F15" s="21">
        <f t="shared" si="1"/>
        <v>2.556656461462897E-3</v>
      </c>
      <c r="G15" s="9">
        <f>'CONTRACTACIO 1r TR 2019'!G15+'CONTRACTACIO 2n TR 2019'!G15+'CONTRACTACIO 3r TR 2019'!G15+'CONTRACTACIO 4t TR 2019'!G15</f>
        <v>28</v>
      </c>
      <c r="H15" s="20">
        <f t="shared" si="2"/>
        <v>3.1638418079096044E-2</v>
      </c>
      <c r="I15" s="13">
        <f>'CONTRACTACIO 1r TR 2019'!I15+'CONTRACTACIO 2n TR 2019'!I15+'CONTRACTACIO 3r TR 2019'!I15+'CONTRACTACIO 4t TR 2019'!I15</f>
        <v>476491.04</v>
      </c>
      <c r="J15" s="13">
        <f>'CONTRACTACIO 1r TR 2019'!J15+'CONTRACTACIO 2n TR 2019'!J15+'CONTRACTACIO 3r TR 2019'!J15+'CONTRACTACIO 4t TR 2019'!J15</f>
        <v>576554.17000000004</v>
      </c>
      <c r="K15" s="21">
        <f t="shared" si="3"/>
        <v>4.7015763151330617E-2</v>
      </c>
      <c r="L15" s="9">
        <f>'CONTRACTACIO 1r TR 2019'!L15+'CONTRACTACIO 2n TR 2019'!L15+'CONTRACTACIO 3r TR 2019'!L15+'CONTRACTACIO 4t TR 2019'!L15</f>
        <v>5</v>
      </c>
      <c r="M15" s="20">
        <f t="shared" si="4"/>
        <v>5.4945054945054944E-2</v>
      </c>
      <c r="N15" s="13">
        <f>'CONTRACTACIO 1r TR 2019'!N15+'CONTRACTACIO 2n TR 2019'!N15+'CONTRACTACIO 3r TR 2019'!N15+'CONTRACTACIO 4t TR 2019'!N15</f>
        <v>94422.78</v>
      </c>
      <c r="O15" s="13">
        <f>'CONTRACTACIO 1r TR 2019'!O15+'CONTRACTACIO 2n TR 2019'!O15+'CONTRACTACIO 3r TR 2019'!O15+'CONTRACTACIO 4t TR 2019'!O15</f>
        <v>114251.56</v>
      </c>
      <c r="P15" s="21">
        <f t="shared" si="5"/>
        <v>1.4643600515384639E-2</v>
      </c>
      <c r="Q15" s="9">
        <f>'CONTRACTACIO 1r TR 2019'!Q15+'CONTRACTACIO 2n TR 2019'!Q15+'CONTRACTACIO 3r TR 2019'!Q15+'CONTRACTACIO 4t TR 2019'!Q15</f>
        <v>0</v>
      </c>
      <c r="R15" s="20" t="str">
        <f t="shared" si="6"/>
        <v/>
      </c>
      <c r="S15" s="13">
        <f>'CONTRACTACIO 1r TR 2019'!S15+'CONTRACTACIO 2n TR 2019'!S15+'CONTRACTACIO 3r TR 2019'!S15+'CONTRACTACIO 4t TR 2019'!S15</f>
        <v>0</v>
      </c>
      <c r="T15" s="13">
        <f>'CONTRACTACIO 1r TR 2019'!T15+'CONTRACTACIO 2n TR 2019'!T15+'CONTRACTACIO 3r TR 2019'!T15+'CONTRACTACIO 4t TR 2019'!T15</f>
        <v>0</v>
      </c>
      <c r="U15" s="21" t="str">
        <f t="shared" si="7"/>
        <v/>
      </c>
      <c r="V15" s="9">
        <f>'CONTRACTACIO 1r TR 2019'!AA15+'CONTRACTACIO 2n TR 2019'!AA15+'CONTRACTACIO 3r TR 2019'!AA15+'CONTRACTACIO 4t TR 2019'!AA15</f>
        <v>0</v>
      </c>
      <c r="W15" s="20" t="str">
        <f t="shared" si="8"/>
        <v/>
      </c>
      <c r="X15" s="13">
        <f>'CONTRACTACIO 1r TR 2019'!AC15+'CONTRACTACIO 2n TR 2019'!AC15+'CONTRACTACIO 3r TR 2019'!AC15+'CONTRACTACIO 4t TR 2019'!AC15</f>
        <v>0</v>
      </c>
      <c r="Y15" s="13">
        <f>'CONTRACTACIO 1r TR 2019'!AD15+'CONTRACTACIO 2n TR 2019'!AD15+'CONTRACTACIO 3r TR 2019'!AD15+'CONTRACTACIO 4t TR 2019'!AD15</f>
        <v>0</v>
      </c>
      <c r="Z15" s="21" t="str">
        <f t="shared" si="9"/>
        <v/>
      </c>
      <c r="AA15" s="9">
        <f>'CONTRACTACIO 1r TR 2019'!V15+'CONTRACTACIO 2n TR 2019'!V15+'CONTRACTACIO 3r TR 2019'!V15+'CONTRACTACIO 4t TR 2019'!V15</f>
        <v>0</v>
      </c>
      <c r="AB15" s="20" t="str">
        <f t="shared" si="10"/>
        <v/>
      </c>
      <c r="AC15" s="13">
        <f>'CONTRACTACIO 1r TR 2019'!X15+'CONTRACTACIO 2n TR 2019'!X15+'CONTRACTACIO 3r TR 2019'!X15+'CONTRACTACIO 4t TR 2019'!X15</f>
        <v>0</v>
      </c>
      <c r="AD15" s="13">
        <f>'CONTRACTACIO 1r TR 2019'!Y15+'CONTRACTACIO 2n TR 2019'!Y15+'CONTRACTACIO 3r TR 2019'!Y15+'CONTRACTACIO 4t TR 2019'!Y15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2019'!B16+'CONTRACTACIO 2n TR 2019'!B16+'CONTRACTACIO 3r TR 2019'!B16+'CONTRACTACIO 4t TR 2019'!B16</f>
        <v>0</v>
      </c>
      <c r="C16" s="20" t="str">
        <f t="shared" si="0"/>
        <v/>
      </c>
      <c r="D16" s="13">
        <f>'CONTRACTACIO 1r TR 2019'!D16+'CONTRACTACIO 2n TR 2019'!D16+'CONTRACTACIO 3r TR 2019'!D16+'CONTRACTACIO 4t TR 2019'!D16</f>
        <v>0</v>
      </c>
      <c r="E16" s="13">
        <f>'CONTRACTACIO 1r TR 2019'!E16+'CONTRACTACIO 2n TR 2019'!E16+'CONTRACTACIO 3r TR 2019'!E16+'CONTRACTACIO 4t TR 2019'!E16</f>
        <v>0</v>
      </c>
      <c r="F16" s="21" t="str">
        <f t="shared" si="1"/>
        <v/>
      </c>
      <c r="G16" s="9">
        <f>'CONTRACTACIO 1r TR 2019'!G16+'CONTRACTACIO 2n TR 2019'!G16+'CONTRACTACIO 3r TR 2019'!G16+'CONTRACTACIO 4t TR 2019'!G16</f>
        <v>0</v>
      </c>
      <c r="H16" s="20" t="str">
        <f t="shared" si="2"/>
        <v/>
      </c>
      <c r="I16" s="13">
        <f>'CONTRACTACIO 1r TR 2019'!I16+'CONTRACTACIO 2n TR 2019'!I16+'CONTRACTACIO 3r TR 2019'!I16+'CONTRACTACIO 4t TR 2019'!I16</f>
        <v>0</v>
      </c>
      <c r="J16" s="13">
        <f>'CONTRACTACIO 1r TR 2019'!J16+'CONTRACTACIO 2n TR 2019'!J16+'CONTRACTACIO 3r TR 2019'!J16+'CONTRACTACIO 4t TR 2019'!J16</f>
        <v>0</v>
      </c>
      <c r="K16" s="21" t="str">
        <f t="shared" si="3"/>
        <v/>
      </c>
      <c r="L16" s="9">
        <f>'CONTRACTACIO 1r TR 2019'!L16+'CONTRACTACIO 2n TR 2019'!L16+'CONTRACTACIO 3r TR 2019'!L16+'CONTRACTACIO 4t TR 2019'!L16</f>
        <v>0</v>
      </c>
      <c r="M16" s="20" t="str">
        <f t="shared" si="4"/>
        <v/>
      </c>
      <c r="N16" s="13">
        <f>'CONTRACTACIO 1r TR 2019'!N16+'CONTRACTACIO 2n TR 2019'!N16+'CONTRACTACIO 3r TR 2019'!N16+'CONTRACTACIO 4t TR 2019'!N16</f>
        <v>0</v>
      </c>
      <c r="O16" s="13">
        <f>'CONTRACTACIO 1r TR 2019'!O16+'CONTRACTACIO 2n TR 2019'!O16+'CONTRACTACIO 3r TR 2019'!O16+'CONTRACTACIO 4t TR 2019'!O16</f>
        <v>0</v>
      </c>
      <c r="P16" s="21" t="str">
        <f t="shared" si="5"/>
        <v/>
      </c>
      <c r="Q16" s="9">
        <f>'CONTRACTACIO 1r TR 2019'!Q16+'CONTRACTACIO 2n TR 2019'!Q16+'CONTRACTACIO 3r TR 2019'!Q16+'CONTRACTACIO 4t TR 2019'!Q16</f>
        <v>0</v>
      </c>
      <c r="R16" s="20" t="str">
        <f t="shared" si="6"/>
        <v/>
      </c>
      <c r="S16" s="13">
        <f>'CONTRACTACIO 1r TR 2019'!S16+'CONTRACTACIO 2n TR 2019'!S16+'CONTRACTACIO 3r TR 2019'!S16+'CONTRACTACIO 4t TR 2019'!S16</f>
        <v>0</v>
      </c>
      <c r="T16" s="13">
        <f>'CONTRACTACIO 1r TR 2019'!T16+'CONTRACTACIO 2n TR 2019'!T16+'CONTRACTACIO 3r TR 2019'!T16+'CONTRACTACIO 4t TR 2019'!T16</f>
        <v>0</v>
      </c>
      <c r="U16" s="21" t="str">
        <f t="shared" si="7"/>
        <v/>
      </c>
      <c r="V16" s="9">
        <f>'CONTRACTACIO 1r TR 2019'!AA16+'CONTRACTACIO 2n TR 2019'!AA16+'CONTRACTACIO 3r TR 2019'!AA16+'CONTRACTACIO 4t TR 2019'!AA16</f>
        <v>0</v>
      </c>
      <c r="W16" s="20" t="str">
        <f t="shared" si="8"/>
        <v/>
      </c>
      <c r="X16" s="13">
        <f>'CONTRACTACIO 1r TR 2019'!AC16+'CONTRACTACIO 2n TR 2019'!AC16+'CONTRACTACIO 3r TR 2019'!AC16+'CONTRACTACIO 4t TR 2019'!AC16</f>
        <v>0</v>
      </c>
      <c r="Y16" s="13">
        <f>'CONTRACTACIO 1r TR 2019'!AD16+'CONTRACTACIO 2n TR 2019'!AD16+'CONTRACTACIO 3r TR 2019'!AD16+'CONTRACTACIO 4t TR 2019'!AD16</f>
        <v>0</v>
      </c>
      <c r="Z16" s="21" t="str">
        <f t="shared" si="9"/>
        <v/>
      </c>
      <c r="AA16" s="9">
        <f>'CONTRACTACIO 1r TR 2019'!V16+'CONTRACTACIO 2n TR 2019'!V16+'CONTRACTACIO 3r TR 2019'!V16+'CONTRACTACIO 4t TR 2019'!V16</f>
        <v>0</v>
      </c>
      <c r="AB16" s="20" t="str">
        <f t="shared" si="10"/>
        <v/>
      </c>
      <c r="AC16" s="13">
        <f>'CONTRACTACIO 1r TR 2019'!X16+'CONTRACTACIO 2n TR 2019'!X16+'CONTRACTACIO 3r TR 2019'!X16+'CONTRACTACIO 4t TR 2019'!X16</f>
        <v>0</v>
      </c>
      <c r="AD16" s="13">
        <f>'CONTRACTACIO 1r TR 2019'!Y16+'CONTRACTACIO 2n TR 2019'!Y16+'CONTRACTACIO 3r TR 2019'!Y16+'CONTRACTACIO 4t TR 2019'!Y16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2019'!B17+'CONTRACTACIO 2n TR 2019'!B17+'CONTRACTACIO 3r TR 2019'!B17+'CONTRACTACIO 4t TR 2019'!B17</f>
        <v>0</v>
      </c>
      <c r="C17" s="20" t="str">
        <f t="shared" si="0"/>
        <v/>
      </c>
      <c r="D17" s="13">
        <f>'CONTRACTACIO 1r TR 2019'!D17+'CONTRACTACIO 2n TR 2019'!D17+'CONTRACTACIO 3r TR 2019'!D17+'CONTRACTACIO 4t TR 2019'!D17</f>
        <v>0</v>
      </c>
      <c r="E17" s="13">
        <f>'CONTRACTACIO 1r TR 2019'!E17+'CONTRACTACIO 2n TR 2019'!E17+'CONTRACTACIO 3r TR 2019'!E17+'CONTRACTACIO 4t TR 2019'!E17</f>
        <v>0</v>
      </c>
      <c r="F17" s="21" t="str">
        <f t="shared" si="1"/>
        <v/>
      </c>
      <c r="G17" s="9">
        <f>'CONTRACTACIO 1r TR 2019'!G17+'CONTRACTACIO 2n TR 2019'!G17+'CONTRACTACIO 3r TR 2019'!G17+'CONTRACTACIO 4t TR 2019'!G17</f>
        <v>0</v>
      </c>
      <c r="H17" s="20" t="str">
        <f t="shared" si="2"/>
        <v/>
      </c>
      <c r="I17" s="13">
        <f>'CONTRACTACIO 1r TR 2019'!I17+'CONTRACTACIO 2n TR 2019'!I17+'CONTRACTACIO 3r TR 2019'!I17+'CONTRACTACIO 4t TR 2019'!I17</f>
        <v>0</v>
      </c>
      <c r="J17" s="13">
        <f>'CONTRACTACIO 1r TR 2019'!J17+'CONTRACTACIO 2n TR 2019'!J17+'CONTRACTACIO 3r TR 2019'!J17+'CONTRACTACIO 4t TR 2019'!J17</f>
        <v>0</v>
      </c>
      <c r="K17" s="21" t="str">
        <f t="shared" si="3"/>
        <v/>
      </c>
      <c r="L17" s="9">
        <f>'CONTRACTACIO 1r TR 2019'!L17+'CONTRACTACIO 2n TR 2019'!L17+'CONTRACTACIO 3r TR 2019'!L17+'CONTRACTACIO 4t TR 2019'!L17</f>
        <v>0</v>
      </c>
      <c r="M17" s="20" t="str">
        <f t="shared" si="4"/>
        <v/>
      </c>
      <c r="N17" s="13">
        <f>'CONTRACTACIO 1r TR 2019'!N17+'CONTRACTACIO 2n TR 2019'!N17+'CONTRACTACIO 3r TR 2019'!N17+'CONTRACTACIO 4t TR 2019'!N17</f>
        <v>0</v>
      </c>
      <c r="O17" s="13">
        <f>'CONTRACTACIO 1r TR 2019'!O17+'CONTRACTACIO 2n TR 2019'!O17+'CONTRACTACIO 3r TR 2019'!O17+'CONTRACTACIO 4t TR 2019'!O17</f>
        <v>0</v>
      </c>
      <c r="P17" s="21" t="str">
        <f t="shared" si="5"/>
        <v/>
      </c>
      <c r="Q17" s="9">
        <f>'CONTRACTACIO 1r TR 2019'!Q17+'CONTRACTACIO 2n TR 2019'!Q17+'CONTRACTACIO 3r TR 2019'!Q17+'CONTRACTACIO 4t TR 2019'!Q17</f>
        <v>0</v>
      </c>
      <c r="R17" s="20" t="str">
        <f t="shared" si="6"/>
        <v/>
      </c>
      <c r="S17" s="13">
        <f>'CONTRACTACIO 1r TR 2019'!S17+'CONTRACTACIO 2n TR 2019'!S17+'CONTRACTACIO 3r TR 2019'!S17+'CONTRACTACIO 4t TR 2019'!S17</f>
        <v>0</v>
      </c>
      <c r="T17" s="13">
        <f>'CONTRACTACIO 1r TR 2019'!T17+'CONTRACTACIO 2n TR 2019'!T17+'CONTRACTACIO 3r TR 2019'!T17+'CONTRACTACIO 4t TR 2019'!T17</f>
        <v>0</v>
      </c>
      <c r="U17" s="21" t="str">
        <f t="shared" si="7"/>
        <v/>
      </c>
      <c r="V17" s="9">
        <f>'CONTRACTACIO 1r TR 2019'!AA17+'CONTRACTACIO 2n TR 2019'!AA17+'CONTRACTACIO 3r TR 2019'!AA17+'CONTRACTACIO 4t TR 2019'!AA17</f>
        <v>0</v>
      </c>
      <c r="W17" s="20" t="str">
        <f t="shared" si="8"/>
        <v/>
      </c>
      <c r="X17" s="13">
        <f>'CONTRACTACIO 1r TR 2019'!AC17+'CONTRACTACIO 2n TR 2019'!AC17+'CONTRACTACIO 3r TR 2019'!AC17+'CONTRACTACIO 4t TR 2019'!AC17</f>
        <v>0</v>
      </c>
      <c r="Y17" s="13">
        <f>'CONTRACTACIO 1r TR 2019'!AD17+'CONTRACTACIO 2n TR 2019'!AD17+'CONTRACTACIO 3r TR 2019'!AD17+'CONTRACTACIO 4t TR 2019'!AD17</f>
        <v>0</v>
      </c>
      <c r="Z17" s="21" t="str">
        <f t="shared" si="9"/>
        <v/>
      </c>
      <c r="AA17" s="9">
        <f>'CONTRACTACIO 1r TR 2019'!V17+'CONTRACTACIO 2n TR 2019'!V17+'CONTRACTACIO 3r TR 2019'!V17+'CONTRACTACIO 4t TR 2019'!V17</f>
        <v>0</v>
      </c>
      <c r="AB17" s="20" t="str">
        <f t="shared" si="10"/>
        <v/>
      </c>
      <c r="AC17" s="13">
        <f>'CONTRACTACIO 1r TR 2019'!X17+'CONTRACTACIO 2n TR 2019'!X17+'CONTRACTACIO 3r TR 2019'!X17+'CONTRACTACIO 4t TR 2019'!X17</f>
        <v>0</v>
      </c>
      <c r="AD17" s="13">
        <f>'CONTRACTACIO 1r TR 2019'!Y17+'CONTRACTACIO 2n TR 2019'!Y17+'CONTRACTACIO 3r TR 2019'!Y17+'CONTRACTACIO 4t TR 2019'!Y17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'CONTRACTACIO 1r TR 2019'!B18+'CONTRACTACIO 2n TR 2019'!B18+'CONTRACTACIO 3r TR 2019'!B18+'CONTRACTACIO 4t TR 2019'!B18</f>
        <v>79</v>
      </c>
      <c r="C18" s="20">
        <f t="shared" si="0"/>
        <v>0.26421404682274247</v>
      </c>
      <c r="D18" s="13">
        <f>'CONTRACTACIO 1r TR 2019'!D18+'CONTRACTACIO 2n TR 2019'!D18+'CONTRACTACIO 3r TR 2019'!D18+'CONTRACTACIO 4t TR 2019'!D18</f>
        <v>1159688.98</v>
      </c>
      <c r="E18" s="13">
        <f>'CONTRACTACIO 1r TR 2019'!E18+'CONTRACTACIO 2n TR 2019'!E18+'CONTRACTACIO 3r TR 2019'!E18+'CONTRACTACIO 4t TR 2019'!E18</f>
        <v>1383991.52</v>
      </c>
      <c r="F18" s="21">
        <f t="shared" si="1"/>
        <v>1.4374773970549417E-2</v>
      </c>
      <c r="G18" s="9">
        <f>'CONTRACTACIO 1r TR 2019'!G18+'CONTRACTACIO 2n TR 2019'!G18+'CONTRACTACIO 3r TR 2019'!G18+'CONTRACTACIO 4t TR 2019'!G18</f>
        <v>81</v>
      </c>
      <c r="H18" s="20">
        <f t="shared" si="2"/>
        <v>9.152542372881356E-2</v>
      </c>
      <c r="I18" s="13">
        <f>'CONTRACTACIO 1r TR 2019'!I18+'CONTRACTACIO 2n TR 2019'!I18+'CONTRACTACIO 3r TR 2019'!I18+'CONTRACTACIO 4t TR 2019'!I18</f>
        <v>438285.73</v>
      </c>
      <c r="J18" s="13">
        <f>'CONTRACTACIO 1r TR 2019'!J18+'CONTRACTACIO 2n TR 2019'!J18+'CONTRACTACIO 3r TR 2019'!J18+'CONTRACTACIO 4t TR 2019'!J18</f>
        <v>530325.73</v>
      </c>
      <c r="K18" s="21">
        <f t="shared" si="3"/>
        <v>4.3246012624861441E-2</v>
      </c>
      <c r="L18" s="9">
        <f>'CONTRACTACIO 1r TR 2019'!L18+'CONTRACTACIO 2n TR 2019'!L18+'CONTRACTACIO 3r TR 2019'!L18+'CONTRACTACIO 4t TR 2019'!L18</f>
        <v>0</v>
      </c>
      <c r="M18" s="20" t="str">
        <f t="shared" si="4"/>
        <v/>
      </c>
      <c r="N18" s="13">
        <f>'CONTRACTACIO 1r TR 2019'!N18+'CONTRACTACIO 2n TR 2019'!N18+'CONTRACTACIO 3r TR 2019'!N18+'CONTRACTACIO 4t TR 2019'!N18</f>
        <v>0</v>
      </c>
      <c r="O18" s="13">
        <f>'CONTRACTACIO 1r TR 2019'!O18+'CONTRACTACIO 2n TR 2019'!O18+'CONTRACTACIO 3r TR 2019'!O18+'CONTRACTACIO 4t TR 2019'!O18</f>
        <v>0</v>
      </c>
      <c r="P18" s="21" t="str">
        <f t="shared" si="5"/>
        <v/>
      </c>
      <c r="Q18" s="9">
        <f>'CONTRACTACIO 1r TR 2019'!Q18+'CONTRACTACIO 2n TR 2019'!Q18+'CONTRACTACIO 3r TR 2019'!Q18+'CONTRACTACIO 4t TR 2019'!Q18</f>
        <v>0</v>
      </c>
      <c r="R18" s="20" t="str">
        <f t="shared" si="6"/>
        <v/>
      </c>
      <c r="S18" s="13">
        <f>'CONTRACTACIO 1r TR 2019'!S18+'CONTRACTACIO 2n TR 2019'!S18+'CONTRACTACIO 3r TR 2019'!S18+'CONTRACTACIO 4t TR 2019'!S18</f>
        <v>0</v>
      </c>
      <c r="T18" s="13">
        <f>'CONTRACTACIO 1r TR 2019'!T18+'CONTRACTACIO 2n TR 2019'!T18+'CONTRACTACIO 3r TR 2019'!T18+'CONTRACTACIO 4t TR 2019'!T18</f>
        <v>0</v>
      </c>
      <c r="U18" s="21" t="str">
        <f t="shared" si="7"/>
        <v/>
      </c>
      <c r="V18" s="9">
        <f>'CONTRACTACIO 1r TR 2019'!AA18+'CONTRACTACIO 2n TR 2019'!AA18+'CONTRACTACIO 3r TR 2019'!AA18+'CONTRACTACIO 4t TR 2019'!AA18</f>
        <v>0</v>
      </c>
      <c r="W18" s="20" t="str">
        <f t="shared" si="8"/>
        <v/>
      </c>
      <c r="X18" s="13">
        <f>'CONTRACTACIO 1r TR 2019'!AC18+'CONTRACTACIO 2n TR 2019'!AC18+'CONTRACTACIO 3r TR 2019'!AC18+'CONTRACTACIO 4t TR 2019'!AC18</f>
        <v>0</v>
      </c>
      <c r="Y18" s="13">
        <f>'CONTRACTACIO 1r TR 2019'!AD18+'CONTRACTACIO 2n TR 2019'!AD18+'CONTRACTACIO 3r TR 2019'!AD18+'CONTRACTACIO 4t TR 2019'!AD18</f>
        <v>0</v>
      </c>
      <c r="Z18" s="21" t="str">
        <f t="shared" si="9"/>
        <v/>
      </c>
      <c r="AA18" s="9">
        <f>'CONTRACTACIO 1r TR 2019'!V18+'CONTRACTACIO 2n TR 2019'!V18+'CONTRACTACIO 3r TR 2019'!V18+'CONTRACTACIO 4t TR 2019'!V18</f>
        <v>0</v>
      </c>
      <c r="AB18" s="20" t="str">
        <f t="shared" si="10"/>
        <v/>
      </c>
      <c r="AC18" s="13">
        <f>'CONTRACTACIO 1r TR 2019'!X18+'CONTRACTACIO 2n TR 2019'!X18+'CONTRACTACIO 3r TR 2019'!X18+'CONTRACTACIO 4t TR 2019'!X18</f>
        <v>0</v>
      </c>
      <c r="AD18" s="13">
        <f>'CONTRACTACIO 1r TR 2019'!Y18+'CONTRACTACIO 2n TR 2019'!Y18+'CONTRACTACIO 3r TR 2019'!Y18+'CONTRACTACIO 4t TR 2019'!Y18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2019'!B19+'CONTRACTACIO 2n TR 2019'!B19+'CONTRACTACIO 3r TR 2019'!B19+'CONTRACTACIO 4t TR 2019'!B19</f>
        <v>35</v>
      </c>
      <c r="C19" s="20">
        <f t="shared" si="0"/>
        <v>0.11705685618729098</v>
      </c>
      <c r="D19" s="13">
        <f>'CONTRACTACIO 1r TR 2019'!D19+'CONTRACTACIO 2n TR 2019'!D19+'CONTRACTACIO 3r TR 2019'!D19+'CONTRACTACIO 4t TR 2019'!D19</f>
        <v>4635212.99</v>
      </c>
      <c r="E19" s="13">
        <f>'CONTRACTACIO 1r TR 2019'!E19+'CONTRACTACIO 2n TR 2019'!E19+'CONTRACTACIO 3r TR 2019'!E19+'CONTRACTACIO 4t TR 2019'!E19</f>
        <v>5608607.7199999997</v>
      </c>
      <c r="F19" s="21">
        <f t="shared" si="1"/>
        <v>5.8253585444279679E-2</v>
      </c>
      <c r="G19" s="9">
        <f>'CONTRACTACIO 1r TR 2019'!G19+'CONTRACTACIO 2n TR 2019'!G19+'CONTRACTACIO 3r TR 2019'!G19+'CONTRACTACIO 4t TR 2019'!G19</f>
        <v>11</v>
      </c>
      <c r="H19" s="20">
        <f t="shared" si="2"/>
        <v>1.2429378531073447E-2</v>
      </c>
      <c r="I19" s="13">
        <f>'CONTRACTACIO 1r TR 2019'!I19+'CONTRACTACIO 2n TR 2019'!I19+'CONTRACTACIO 3r TR 2019'!I19+'CONTRACTACIO 4t TR 2019'!I19</f>
        <v>244768.83</v>
      </c>
      <c r="J19" s="13">
        <f>'CONTRACTACIO 1r TR 2019'!J19+'CONTRACTACIO 2n TR 2019'!J19+'CONTRACTACIO 3r TR 2019'!J19+'CONTRACTACIO 4t TR 2019'!J19</f>
        <v>296170.28000000003</v>
      </c>
      <c r="K19" s="21">
        <f t="shared" si="3"/>
        <v>2.4151541106611496E-2</v>
      </c>
      <c r="L19" s="9">
        <f>'CONTRACTACIO 1r TR 2019'!L19+'CONTRACTACIO 2n TR 2019'!L19+'CONTRACTACIO 3r TR 2019'!L19+'CONTRACTACIO 4t TR 2019'!L19</f>
        <v>5</v>
      </c>
      <c r="M19" s="20">
        <f t="shared" si="4"/>
        <v>5.4945054945054944E-2</v>
      </c>
      <c r="N19" s="13">
        <f>'CONTRACTACIO 1r TR 2019'!N19+'CONTRACTACIO 2n TR 2019'!N19+'CONTRACTACIO 3r TR 2019'!N19+'CONTRACTACIO 4t TR 2019'!N19</f>
        <v>31775.45</v>
      </c>
      <c r="O19" s="13">
        <f>'CONTRACTACIO 1r TR 2019'!O19+'CONTRACTACIO 2n TR 2019'!O19+'CONTRACTACIO 3r TR 2019'!O19+'CONTRACTACIO 4t TR 2019'!O19</f>
        <v>38448.29</v>
      </c>
      <c r="P19" s="21">
        <f t="shared" si="5"/>
        <v>4.9279099494103891E-3</v>
      </c>
      <c r="Q19" s="9">
        <f>'CONTRACTACIO 1r TR 2019'!Q19+'CONTRACTACIO 2n TR 2019'!Q19+'CONTRACTACIO 3r TR 2019'!Q19+'CONTRACTACIO 4t TR 2019'!Q19</f>
        <v>0</v>
      </c>
      <c r="R19" s="20" t="str">
        <f t="shared" si="6"/>
        <v/>
      </c>
      <c r="S19" s="13">
        <f>'CONTRACTACIO 1r TR 2019'!S19+'CONTRACTACIO 2n TR 2019'!S19+'CONTRACTACIO 3r TR 2019'!S19+'CONTRACTACIO 4t TR 2019'!S19</f>
        <v>0</v>
      </c>
      <c r="T19" s="13">
        <f>'CONTRACTACIO 1r TR 2019'!T19+'CONTRACTACIO 2n TR 2019'!T19+'CONTRACTACIO 3r TR 2019'!T19+'CONTRACTACIO 4t TR 2019'!T19</f>
        <v>0</v>
      </c>
      <c r="U19" s="21" t="str">
        <f t="shared" si="7"/>
        <v/>
      </c>
      <c r="V19" s="9">
        <f>'CONTRACTACIO 1r TR 2019'!AA19+'CONTRACTACIO 2n TR 2019'!AA19+'CONTRACTACIO 3r TR 2019'!AA19+'CONTRACTACIO 4t TR 2019'!AA19</f>
        <v>0</v>
      </c>
      <c r="W19" s="20" t="str">
        <f t="shared" si="8"/>
        <v/>
      </c>
      <c r="X19" s="13">
        <f>'CONTRACTACIO 1r TR 2019'!AC19+'CONTRACTACIO 2n TR 2019'!AC19+'CONTRACTACIO 3r TR 2019'!AC19+'CONTRACTACIO 4t TR 2019'!AC19</f>
        <v>0</v>
      </c>
      <c r="Y19" s="13">
        <f>'CONTRACTACIO 1r TR 2019'!AD19+'CONTRACTACIO 2n TR 2019'!AD19+'CONTRACTACIO 3r TR 2019'!AD19+'CONTRACTACIO 4t TR 2019'!AD19</f>
        <v>0</v>
      </c>
      <c r="Z19" s="21" t="str">
        <f t="shared" si="9"/>
        <v/>
      </c>
      <c r="AA19" s="9">
        <f>'CONTRACTACIO 1r TR 2019'!V19+'CONTRACTACIO 2n TR 2019'!V19+'CONTRACTACIO 3r TR 2019'!V19+'CONTRACTACIO 4t TR 2019'!V19</f>
        <v>0</v>
      </c>
      <c r="AB19" s="20" t="str">
        <f t="shared" si="10"/>
        <v/>
      </c>
      <c r="AC19" s="13">
        <f>'CONTRACTACIO 1r TR 2019'!X19+'CONTRACTACIO 2n TR 2019'!X19+'CONTRACTACIO 3r TR 2019'!X19+'CONTRACTACIO 4t TR 2019'!X19</f>
        <v>0</v>
      </c>
      <c r="AD19" s="13">
        <f>'CONTRACTACIO 1r TR 2019'!Y19+'CONTRACTACIO 2n TR 2019'!Y19+'CONTRACTACIO 3r TR 2019'!Y19+'CONTRACTACIO 4t TR 2019'!Y19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2019'!B20+'CONTRACTACIO 2n TR 2019'!B20+'CONTRACTACIO 3r TR 2019'!B20+'CONTRACTACIO 4t TR 2019'!B20</f>
        <v>107</v>
      </c>
      <c r="C20" s="20">
        <f t="shared" si="0"/>
        <v>0.35785953177257523</v>
      </c>
      <c r="D20" s="13">
        <f>'CONTRACTACIO 1r TR 2019'!D20+'CONTRACTACIO 2n TR 2019'!D20+'CONTRACTACIO 3r TR 2019'!D20+'CONTRACTACIO 4t TR 2019'!D20</f>
        <v>1921845.3800000001</v>
      </c>
      <c r="E20" s="13">
        <f>'CONTRACTACIO 1r TR 2019'!E20+'CONTRACTACIO 2n TR 2019'!E20+'CONTRACTACIO 3r TR 2019'!E20+'CONTRACTACIO 4t TR 2019'!E20</f>
        <v>2325432.9</v>
      </c>
      <c r="F20" s="21">
        <f t="shared" si="1"/>
        <v>2.4153018163853519E-2</v>
      </c>
      <c r="G20" s="9">
        <f>'CONTRACTACIO 1r TR 2019'!G20+'CONTRACTACIO 2n TR 2019'!G20+'CONTRACTACIO 3r TR 2019'!G20+'CONTRACTACIO 4t TR 2019'!G20</f>
        <v>698</v>
      </c>
      <c r="H20" s="20">
        <f t="shared" si="2"/>
        <v>0.78870056497175145</v>
      </c>
      <c r="I20" s="13">
        <f>'CONTRACTACIO 1r TR 2019'!I20+'CONTRACTACIO 2n TR 2019'!I20+'CONTRACTACIO 3r TR 2019'!I20+'CONTRACTACIO 4t TR 2019'!I20</f>
        <v>4140773.35</v>
      </c>
      <c r="J20" s="13">
        <f>'CONTRACTACIO 1r TR 2019'!J20+'CONTRACTACIO 2n TR 2019'!J20+'CONTRACTACIO 3r TR 2019'!J20+'CONTRACTACIO 4t TR 2019'!J20</f>
        <v>5002795.01</v>
      </c>
      <c r="K20" s="21">
        <f t="shared" si="3"/>
        <v>0.40795858832279136</v>
      </c>
      <c r="L20" s="9">
        <f>'CONTRACTACIO 1r TR 2019'!L20+'CONTRACTACIO 2n TR 2019'!L20+'CONTRACTACIO 3r TR 2019'!L20+'CONTRACTACIO 4t TR 2019'!L20</f>
        <v>55</v>
      </c>
      <c r="M20" s="20">
        <f t="shared" si="4"/>
        <v>0.60439560439560436</v>
      </c>
      <c r="N20" s="13">
        <f>'CONTRACTACIO 1r TR 2019'!N20+'CONTRACTACIO 2n TR 2019'!N20+'CONTRACTACIO 3r TR 2019'!N20+'CONTRACTACIO 4t TR 2019'!N20</f>
        <v>265395.15999999997</v>
      </c>
      <c r="O20" s="13">
        <f>'CONTRACTACIO 1r TR 2019'!O20+'CONTRACTACIO 2n TR 2019'!O20+'CONTRACTACIO 3r TR 2019'!O20+'CONTRACTACIO 4t TR 2019'!O20</f>
        <v>320971.11</v>
      </c>
      <c r="P20" s="21">
        <f t="shared" si="5"/>
        <v>4.1138805560463065E-2</v>
      </c>
      <c r="Q20" s="9">
        <f>'CONTRACTACIO 1r TR 2019'!Q20+'CONTRACTACIO 2n TR 2019'!Q20+'CONTRACTACIO 3r TR 2019'!Q20+'CONTRACTACIO 4t TR 2019'!Q20</f>
        <v>0</v>
      </c>
      <c r="R20" s="20" t="str">
        <f t="shared" si="6"/>
        <v/>
      </c>
      <c r="S20" s="13">
        <f>'CONTRACTACIO 1r TR 2019'!S20+'CONTRACTACIO 2n TR 2019'!S20+'CONTRACTACIO 3r TR 2019'!S20+'CONTRACTACIO 4t TR 2019'!S20</f>
        <v>0</v>
      </c>
      <c r="T20" s="13">
        <f>'CONTRACTACIO 1r TR 2019'!T20+'CONTRACTACIO 2n TR 2019'!T20+'CONTRACTACIO 3r TR 2019'!T20+'CONTRACTACIO 4t TR 2019'!T20</f>
        <v>0</v>
      </c>
      <c r="U20" s="21" t="str">
        <f t="shared" si="7"/>
        <v/>
      </c>
      <c r="V20" s="9">
        <f>'CONTRACTACIO 1r TR 2019'!AA20+'CONTRACTACIO 2n TR 2019'!AA20+'CONTRACTACIO 3r TR 2019'!AA20+'CONTRACTACIO 4t TR 2019'!AA20</f>
        <v>0</v>
      </c>
      <c r="W20" s="20" t="str">
        <f t="shared" si="8"/>
        <v/>
      </c>
      <c r="X20" s="13">
        <f>'CONTRACTACIO 1r TR 2019'!AC20+'CONTRACTACIO 2n TR 2019'!AC20+'CONTRACTACIO 3r TR 2019'!AC20+'CONTRACTACIO 4t TR 2019'!AC20</f>
        <v>0</v>
      </c>
      <c r="Y20" s="13">
        <f>'CONTRACTACIO 1r TR 2019'!AD20+'CONTRACTACIO 2n TR 2019'!AD20+'CONTRACTACIO 3r TR 2019'!AD20+'CONTRACTACIO 4t TR 2019'!AD20</f>
        <v>0</v>
      </c>
      <c r="Z20" s="21" t="str">
        <f t="shared" si="9"/>
        <v/>
      </c>
      <c r="AA20" s="9">
        <f>'CONTRACTACIO 1r TR 2019'!V20+'CONTRACTACIO 2n TR 2019'!V20+'CONTRACTACIO 3r TR 2019'!V20+'CONTRACTACIO 4t TR 2019'!V20</f>
        <v>0</v>
      </c>
      <c r="AB20" s="20" t="str">
        <f t="shared" si="10"/>
        <v/>
      </c>
      <c r="AC20" s="13">
        <f>'CONTRACTACIO 1r TR 2019'!X20+'CONTRACTACIO 2n TR 2019'!X20+'CONTRACTACIO 3r TR 2019'!X20+'CONTRACTACIO 4t TR 2019'!X20</f>
        <v>0</v>
      </c>
      <c r="AD20" s="13">
        <f>'CONTRACTACIO 1r TR 2019'!Y20+'CONTRACTACIO 2n TR 2019'!Y20+'CONTRACTACIO 3r TR 2019'!Y20+'CONTRACTACIO 4t TR 2019'!Y20</f>
        <v>0</v>
      </c>
      <c r="AE20" s="21" t="str">
        <f t="shared" si="11"/>
        <v/>
      </c>
    </row>
    <row r="21" spans="1:31" s="42" customFormat="1" ht="39.950000000000003" customHeight="1" x14ac:dyDescent="0.25">
      <c r="A21" s="91" t="s">
        <v>42</v>
      </c>
      <c r="B21" s="9">
        <f>'CONTRACTACIO 1r TR 2019'!B21+'CONTRACTACIO 2n TR 2019'!B21+'CONTRACTACIO 3r TR 2019'!B21+'CONTRACTACIO 4t TR 2019'!B21</f>
        <v>0</v>
      </c>
      <c r="C21" s="20" t="str">
        <f t="shared" si="0"/>
        <v/>
      </c>
      <c r="D21" s="13">
        <f>'CONTRACTACIO 1r TR 2019'!D21+'CONTRACTACIO 2n TR 2019'!D21+'CONTRACTACIO 3r TR 2019'!D21+'CONTRACTACIO 4t TR 2019'!D21</f>
        <v>0</v>
      </c>
      <c r="E21" s="23">
        <f>'CONTRACTACIO 1r TR 2019'!E21+'CONTRACTACIO 2n TR 2019'!E21+'CONTRACTACIO 3r TR 2019'!E21+'CONTRACTACIO 4t TR 2019'!E21</f>
        <v>0</v>
      </c>
      <c r="F21" s="21" t="str">
        <f t="shared" si="1"/>
        <v/>
      </c>
      <c r="G21" s="9">
        <f>'CONTRACTACIO 1r TR 2019'!G21+'CONTRACTACIO 2n TR 2019'!G21+'CONTRACTACIO 3r TR 2019'!G21+'CONTRACTACIO 4t TR 2019'!G21</f>
        <v>18</v>
      </c>
      <c r="H21" s="20">
        <f t="shared" si="2"/>
        <v>2.0338983050847456E-2</v>
      </c>
      <c r="I21" s="13">
        <f>'CONTRACTACIO 1r TR 2019'!I21+'CONTRACTACIO 2n TR 2019'!I21+'CONTRACTACIO 3r TR 2019'!I21+'CONTRACTACIO 4t TR 2019'!I21</f>
        <v>1311383.77</v>
      </c>
      <c r="J21" s="23">
        <f>'CONTRACTACIO 1r TR 2019'!J21+'CONTRACTACIO 2n TR 2019'!J21+'CONTRACTACIO 3r TR 2019'!J21+'CONTRACTACIO 4t TR 2019'!J21</f>
        <v>1586774.3599999999</v>
      </c>
      <c r="K21" s="21">
        <f t="shared" si="3"/>
        <v>0.12939531333953272</v>
      </c>
      <c r="L21" s="9">
        <f>'CONTRACTACIO 1r TR 2019'!L21+'CONTRACTACIO 2n TR 2019'!L21+'CONTRACTACIO 3r TR 2019'!L21+'CONTRACTACIO 4t TR 2019'!L21</f>
        <v>0</v>
      </c>
      <c r="M21" s="20" t="str">
        <f t="shared" si="4"/>
        <v/>
      </c>
      <c r="N21" s="13">
        <f>'CONTRACTACIO 1r TR 2019'!N21+'CONTRACTACIO 2n TR 2019'!N21+'CONTRACTACIO 3r TR 2019'!N21+'CONTRACTACIO 4t TR 2019'!N21</f>
        <v>0</v>
      </c>
      <c r="O21" s="23">
        <f>'CONTRACTACIO 1r TR 2019'!O21+'CONTRACTACIO 2n TR 2019'!O21+'CONTRACTACIO 3r TR 2019'!O21+'CONTRACTACIO 4t TR 2019'!O21</f>
        <v>0</v>
      </c>
      <c r="P21" s="21" t="str">
        <f t="shared" si="5"/>
        <v/>
      </c>
      <c r="Q21" s="9">
        <f>'CONTRACTACIO 1r TR 2019'!Q21+'CONTRACTACIO 2n TR 2019'!Q21+'CONTRACTACIO 3r TR 2019'!Q21+'CONTRACTACIO 4t TR 2019'!Q21</f>
        <v>0</v>
      </c>
      <c r="R21" s="20" t="str">
        <f t="shared" si="6"/>
        <v/>
      </c>
      <c r="S21" s="13">
        <f>'CONTRACTACIO 1r TR 2019'!S21+'CONTRACTACIO 2n TR 2019'!S21+'CONTRACTACIO 3r TR 2019'!S21+'CONTRACTACIO 4t TR 2019'!S21</f>
        <v>0</v>
      </c>
      <c r="T21" s="23">
        <f>'CONTRACTACIO 1r TR 2019'!T21+'CONTRACTACIO 2n TR 2019'!T21+'CONTRACTACIO 3r TR 2019'!T21+'CONTRACTACIO 4t TR 2019'!T21</f>
        <v>0</v>
      </c>
      <c r="U21" s="21" t="str">
        <f t="shared" si="7"/>
        <v/>
      </c>
      <c r="V21" s="9">
        <f>'CONTRACTACIO 1r TR 2019'!AA21+'CONTRACTACIO 2n TR 2019'!AA21+'CONTRACTACIO 3r TR 2019'!AA21+'CONTRACTACIO 4t TR 2019'!AA21</f>
        <v>0</v>
      </c>
      <c r="W21" s="20" t="str">
        <f t="shared" si="8"/>
        <v/>
      </c>
      <c r="X21" s="13">
        <f>'CONTRACTACIO 1r TR 2019'!AC21+'CONTRACTACIO 2n TR 2019'!AC21+'CONTRACTACIO 3r TR 2019'!AC21+'CONTRACTACIO 4t TR 2019'!AC21</f>
        <v>0</v>
      </c>
      <c r="Y21" s="23">
        <f>'CONTRACTACIO 1r TR 2019'!AD21+'CONTRACTACIO 2n TR 2019'!AD21+'CONTRACTACIO 3r TR 2019'!AD21+'CONTRACTACIO 4t TR 2019'!AD21</f>
        <v>0</v>
      </c>
      <c r="Z21" s="21" t="str">
        <f t="shared" si="9"/>
        <v/>
      </c>
      <c r="AA21" s="9">
        <f>'CONTRACTACIO 1r TR 2019'!V21+'CONTRACTACIO 2n TR 2019'!V21+'CONTRACTACIO 3r TR 2019'!V21+'CONTRACTACIO 4t TR 2019'!V21</f>
        <v>0</v>
      </c>
      <c r="AB21" s="20" t="str">
        <f t="shared" si="10"/>
        <v/>
      </c>
      <c r="AC21" s="13">
        <f>'CONTRACTACIO 1r TR 2019'!X21+'CONTRACTACIO 2n TR 2019'!X21+'CONTRACTACIO 3r TR 2019'!X21+'CONTRACTACIO 4t TR 2019'!X21</f>
        <v>0</v>
      </c>
      <c r="AD21" s="23">
        <f>'CONTRACTACIO 1r TR 2019'!Y21+'CONTRACTACIO 2n TR 2019'!Y21+'CONTRACTACIO 3r TR 2019'!Y21+'CONTRACTACIO 4t TR 2019'!Y21</f>
        <v>0</v>
      </c>
      <c r="AE21" s="21" t="str">
        <f t="shared" si="11"/>
        <v/>
      </c>
    </row>
    <row r="22" spans="1:31" s="42" customFormat="1" ht="39.950000000000003" customHeight="1" x14ac:dyDescent="0.3">
      <c r="A22" s="93" t="s">
        <v>44</v>
      </c>
      <c r="B22" s="80">
        <f>'CONTRACTACIO 1r TR 2019'!B22+'CONTRACTACIO 2n TR 2019'!B22+'CONTRACTACIO 3r TR 2019'!B22+'CONTRACTACIO 4t TR 2019'!B22</f>
        <v>0</v>
      </c>
      <c r="C22" s="65" t="str">
        <f t="shared" si="0"/>
        <v/>
      </c>
      <c r="D22" s="76">
        <f>'CONTRACTACIO 1r TR 2019'!D22+'CONTRACTACIO 2n TR 2019'!D22+'CONTRACTACIO 3r TR 2019'!D22+'CONTRACTACIO 4t TR 2019'!D22</f>
        <v>0</v>
      </c>
      <c r="E22" s="77">
        <f>'CONTRACTACIO 1r TR 2019'!E22+'CONTRACTACIO 2n TR 2019'!E22+'CONTRACTACIO 3r TR 2019'!E22+'CONTRACTACIO 4t TR 2019'!E22</f>
        <v>0</v>
      </c>
      <c r="F22" s="66" t="str">
        <f t="shared" si="1"/>
        <v/>
      </c>
      <c r="G22" s="80">
        <f>'CONTRACTACIO 1r TR 2019'!G22+'CONTRACTACIO 2n TR 2019'!G22+'CONTRACTACIO 3r TR 2019'!G22+'CONTRACTACIO 4t TR 2019'!G22</f>
        <v>0</v>
      </c>
      <c r="H22" s="65" t="str">
        <f t="shared" si="2"/>
        <v/>
      </c>
      <c r="I22" s="76">
        <f>'CONTRACTACIO 1r TR 2019'!I22+'CONTRACTACIO 2n TR 2019'!I22+'CONTRACTACIO 3r TR 2019'!I22+'CONTRACTACIO 4t TR 2019'!I22</f>
        <v>0</v>
      </c>
      <c r="J22" s="77">
        <f>'CONTRACTACIO 1r TR 2019'!J22+'CONTRACTACIO 2n TR 2019'!J22+'CONTRACTACIO 3r TR 2019'!J22+'CONTRACTACIO 4t TR 2019'!J22</f>
        <v>0</v>
      </c>
      <c r="K22" s="66" t="str">
        <f t="shared" si="3"/>
        <v/>
      </c>
      <c r="L22" s="80">
        <f>'CONTRACTACIO 1r TR 2019'!L22+'CONTRACTACIO 2n TR 2019'!L22+'CONTRACTACIO 3r TR 2019'!L22+'CONTRACTACIO 4t TR 2019'!L22</f>
        <v>0</v>
      </c>
      <c r="M22" s="65" t="str">
        <f t="shared" si="4"/>
        <v/>
      </c>
      <c r="N22" s="76">
        <f>'CONTRACTACIO 1r TR 2019'!N22+'CONTRACTACIO 2n TR 2019'!N22+'CONTRACTACIO 3r TR 2019'!N22+'CONTRACTACIO 4t TR 2019'!N22</f>
        <v>0</v>
      </c>
      <c r="O22" s="77">
        <f>'CONTRACTACIO 1r TR 2019'!O22+'CONTRACTACIO 2n TR 2019'!O22+'CONTRACTACIO 3r TR 2019'!O22+'CONTRACTACIO 4t TR 2019'!O22</f>
        <v>0</v>
      </c>
      <c r="P22" s="66" t="str">
        <f t="shared" si="5"/>
        <v/>
      </c>
      <c r="Q22" s="80">
        <f>'CONTRACTACIO 1r TR 2019'!Q22+'CONTRACTACIO 2n TR 2019'!Q22+'CONTRACTACIO 3r TR 2019'!Q22+'CONTRACTACIO 4t TR 2019'!Q22</f>
        <v>0</v>
      </c>
      <c r="R22" s="65" t="str">
        <f t="shared" si="6"/>
        <v/>
      </c>
      <c r="S22" s="76">
        <f>'CONTRACTACIO 1r TR 2019'!S22+'CONTRACTACIO 2n TR 2019'!S22+'CONTRACTACIO 3r TR 2019'!S22+'CONTRACTACIO 4t TR 2019'!S22</f>
        <v>0</v>
      </c>
      <c r="T22" s="77">
        <f>'CONTRACTACIO 1r TR 2019'!T22+'CONTRACTACIO 2n TR 2019'!T22+'CONTRACTACIO 3r TR 2019'!T22+'CONTRACTACIO 4t TR 2019'!T22</f>
        <v>0</v>
      </c>
      <c r="U22" s="66" t="str">
        <f t="shared" si="7"/>
        <v/>
      </c>
      <c r="V22" s="80">
        <f>'CONTRACTACIO 1r TR 2019'!AA22+'CONTRACTACIO 2n TR 2019'!AA22+'CONTRACTACIO 3r TR 2019'!AA22+'CONTRACTACIO 4t TR 2019'!AA22</f>
        <v>0</v>
      </c>
      <c r="W22" s="65" t="str">
        <f t="shared" si="8"/>
        <v/>
      </c>
      <c r="X22" s="76">
        <f>'CONTRACTACIO 1r TR 2019'!AC22+'CONTRACTACIO 2n TR 2019'!AC22+'CONTRACTACIO 3r TR 2019'!AC22+'CONTRACTACIO 4t TR 2019'!AC22</f>
        <v>0</v>
      </c>
      <c r="Y22" s="77">
        <f>'CONTRACTACIO 1r TR 2019'!AD22+'CONTRACTACIO 2n TR 2019'!AD22+'CONTRACTACIO 3r TR 2019'!AD22+'CONTRACTACIO 4t TR 2019'!AD22</f>
        <v>0</v>
      </c>
      <c r="Z22" s="66" t="str">
        <f t="shared" si="9"/>
        <v/>
      </c>
      <c r="AA22" s="80">
        <f>'CONTRACTACIO 1r TR 2019'!V22+'CONTRACTACIO 2n TR 2019'!V22+'CONTRACTACIO 3r TR 2019'!V22+'CONTRACTACIO 4t TR 2019'!V22</f>
        <v>0</v>
      </c>
      <c r="AB22" s="20" t="str">
        <f t="shared" si="10"/>
        <v/>
      </c>
      <c r="AC22" s="76">
        <f>'CONTRACTACIO 1r TR 2019'!X22+'CONTRACTACIO 2n TR 2019'!X22+'CONTRACTACIO 3r TR 2019'!X22+'CONTRACTACIO 4t TR 2019'!X22</f>
        <v>0</v>
      </c>
      <c r="AD22" s="77">
        <f>'CONTRACTACIO 1r TR 2019'!Y22+'CONTRACTACIO 2n TR 2019'!Y22+'CONTRACTACIO 3r TR 2019'!Y22+'CONTRACTACIO 4t TR 2019'!Y22</f>
        <v>0</v>
      </c>
      <c r="AE22" s="66" t="str">
        <f t="shared" si="11"/>
        <v/>
      </c>
    </row>
    <row r="23" spans="1:31" ht="33.049999999999997" customHeight="1" thickBot="1" x14ac:dyDescent="0.3">
      <c r="A23" s="81" t="s">
        <v>0</v>
      </c>
      <c r="B23" s="16">
        <f t="shared" ref="B23:AE23" si="12">SUM(B13:B22)</f>
        <v>299</v>
      </c>
      <c r="C23" s="17">
        <f t="shared" si="12"/>
        <v>1</v>
      </c>
      <c r="D23" s="18">
        <f t="shared" si="12"/>
        <v>79585468.579999998</v>
      </c>
      <c r="E23" s="18">
        <f t="shared" si="12"/>
        <v>96279184.829999983</v>
      </c>
      <c r="F23" s="19">
        <f t="shared" si="12"/>
        <v>1.0000000000000002</v>
      </c>
      <c r="G23" s="16">
        <f t="shared" si="12"/>
        <v>885</v>
      </c>
      <c r="H23" s="17">
        <f t="shared" si="12"/>
        <v>1</v>
      </c>
      <c r="I23" s="18">
        <f t="shared" si="12"/>
        <v>10140940.41</v>
      </c>
      <c r="J23" s="18">
        <f t="shared" si="12"/>
        <v>12262997.16</v>
      </c>
      <c r="K23" s="19">
        <f t="shared" si="12"/>
        <v>0.99999999999999989</v>
      </c>
      <c r="L23" s="16">
        <f t="shared" si="12"/>
        <v>91</v>
      </c>
      <c r="M23" s="17">
        <f t="shared" si="12"/>
        <v>1</v>
      </c>
      <c r="N23" s="18">
        <f t="shared" si="12"/>
        <v>6448187.2000000011</v>
      </c>
      <c r="O23" s="18">
        <f t="shared" si="12"/>
        <v>7802149.4700000007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649999999999999" customHeight="1" x14ac:dyDescent="0.25">
      <c r="B24" s="26"/>
      <c r="H24" s="26"/>
      <c r="N24" s="26"/>
    </row>
    <row r="25" spans="1:31" s="48" customFormat="1" ht="56.95" customHeight="1" x14ac:dyDescent="0.3">
      <c r="A25" s="146" t="s">
        <v>48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48" customFormat="1" ht="44.05" customHeight="1" x14ac:dyDescent="0.3">
      <c r="A26" s="118" t="s">
        <v>34</v>
      </c>
      <c r="B26" s="118"/>
      <c r="C26" s="118"/>
      <c r="D26" s="118"/>
      <c r="E26" s="118"/>
      <c r="F26" s="118"/>
      <c r="G26" s="118"/>
      <c r="H26" s="118"/>
      <c r="I26" s="49"/>
      <c r="J26" s="49"/>
      <c r="K26" s="49"/>
      <c r="L26" s="71"/>
      <c r="M26" s="50"/>
      <c r="N26" s="46"/>
      <c r="O26" s="46"/>
      <c r="P26" s="49"/>
      <c r="Q26" s="49"/>
      <c r="R26" s="71"/>
      <c r="S26" s="46"/>
      <c r="T26" s="46"/>
      <c r="U26" s="46"/>
      <c r="V26" s="47"/>
      <c r="W26" s="47"/>
      <c r="X26" s="47"/>
      <c r="AC26" s="47"/>
      <c r="AD26" s="47"/>
      <c r="AE26" s="47"/>
    </row>
    <row r="27" spans="1:31" s="52" customFormat="1" ht="21.6" customHeight="1" thickBot="1" x14ac:dyDescent="0.35">
      <c r="A27" s="71"/>
      <c r="B27" s="71"/>
      <c r="C27" s="71"/>
      <c r="D27" s="71"/>
      <c r="E27" s="71"/>
      <c r="F27" s="71"/>
      <c r="G27" s="51"/>
      <c r="H27" s="51"/>
      <c r="I27" s="49"/>
      <c r="J27" s="49"/>
      <c r="K27" s="49"/>
      <c r="L27" s="71"/>
      <c r="M27" s="50"/>
      <c r="N27" s="46"/>
      <c r="O27" s="46"/>
      <c r="P27" s="49"/>
      <c r="Q27" s="49"/>
      <c r="R27" s="71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2" customFormat="1" ht="18" customHeight="1" x14ac:dyDescent="0.3">
      <c r="A28" s="147" t="s">
        <v>10</v>
      </c>
      <c r="B28" s="150" t="s">
        <v>17</v>
      </c>
      <c r="C28" s="151"/>
      <c r="D28" s="151"/>
      <c r="E28" s="151"/>
      <c r="F28" s="152"/>
      <c r="G28" s="25"/>
      <c r="H28" s="53"/>
      <c r="I28" s="53"/>
      <c r="J28" s="156" t="s">
        <v>15</v>
      </c>
      <c r="K28" s="157"/>
      <c r="L28" s="150" t="s">
        <v>16</v>
      </c>
      <c r="M28" s="151"/>
      <c r="N28" s="151"/>
      <c r="O28" s="151"/>
      <c r="P28" s="152"/>
      <c r="Q28" s="49"/>
      <c r="R28" s="71"/>
      <c r="S28" s="46"/>
      <c r="T28" s="46"/>
      <c r="U28" s="46"/>
      <c r="V28" s="49"/>
      <c r="W28" s="49"/>
      <c r="X28" s="71"/>
      <c r="Y28" s="48"/>
      <c r="Z28" s="48"/>
      <c r="AA28" s="48"/>
      <c r="AB28" s="48"/>
      <c r="AC28" s="49"/>
      <c r="AD28" s="49"/>
      <c r="AE28" s="71"/>
    </row>
    <row r="29" spans="1:31" s="53" customFormat="1" ht="18" customHeight="1" thickBot="1" x14ac:dyDescent="0.35">
      <c r="A29" s="148"/>
      <c r="B29" s="153"/>
      <c r="C29" s="154"/>
      <c r="D29" s="154"/>
      <c r="E29" s="154"/>
      <c r="F29" s="155"/>
      <c r="G29" s="25"/>
      <c r="J29" s="158"/>
      <c r="K29" s="159"/>
      <c r="L29" s="162"/>
      <c r="M29" s="163"/>
      <c r="N29" s="163"/>
      <c r="O29" s="163"/>
      <c r="P29" s="164"/>
      <c r="Q29" s="49"/>
      <c r="R29" s="71"/>
      <c r="S29" s="46"/>
      <c r="T29" s="46"/>
      <c r="U29" s="46"/>
      <c r="V29" s="49"/>
      <c r="W29" s="49"/>
      <c r="X29" s="71"/>
      <c r="AC29" s="49"/>
      <c r="AD29" s="49"/>
      <c r="AE29" s="71"/>
    </row>
    <row r="30" spans="1:31" s="53" customFormat="1" ht="40.25" customHeight="1" thickBot="1" x14ac:dyDescent="0.35">
      <c r="A30" s="149"/>
      <c r="B30" s="54" t="s">
        <v>14</v>
      </c>
      <c r="C30" s="35" t="s">
        <v>8</v>
      </c>
      <c r="D30" s="36" t="s">
        <v>45</v>
      </c>
      <c r="E30" s="37" t="s">
        <v>46</v>
      </c>
      <c r="F30" s="55" t="s">
        <v>9</v>
      </c>
      <c r="G30" s="25"/>
      <c r="H30" s="25"/>
      <c r="I30" s="25"/>
      <c r="J30" s="160"/>
      <c r="K30" s="161"/>
      <c r="L30" s="54" t="s">
        <v>14</v>
      </c>
      <c r="M30" s="35" t="s">
        <v>8</v>
      </c>
      <c r="N30" s="36" t="s">
        <v>45</v>
      </c>
      <c r="O30" s="37" t="s">
        <v>46</v>
      </c>
      <c r="P30" s="55" t="s">
        <v>9</v>
      </c>
      <c r="Q30" s="49"/>
      <c r="R30" s="71"/>
      <c r="S30" s="46"/>
      <c r="T30" s="46"/>
      <c r="U30" s="46"/>
      <c r="V30" s="49"/>
      <c r="W30" s="49"/>
      <c r="X30" s="71"/>
      <c r="AC30" s="49"/>
      <c r="AD30" s="49"/>
      <c r="AE30" s="71"/>
    </row>
    <row r="31" spans="1:31" s="25" customFormat="1" ht="47.45" customHeight="1" x14ac:dyDescent="0.3">
      <c r="A31" s="41" t="s">
        <v>25</v>
      </c>
      <c r="B31" s="9">
        <f t="shared" ref="B31:B38" si="13">B13+G13+L13+Q13+V13+AA13</f>
        <v>63</v>
      </c>
      <c r="C31" s="8">
        <f t="shared" ref="C31:C37" si="14">IF(B31,B31/$B$41,"")</f>
        <v>4.9411764705882349E-2</v>
      </c>
      <c r="D31" s="10">
        <f t="shared" ref="D31:E38" si="15">D13+I13+N13+S13+X13+AC13</f>
        <v>59069702.810000002</v>
      </c>
      <c r="E31" s="11">
        <f t="shared" si="15"/>
        <v>71474340.400000006</v>
      </c>
      <c r="F31" s="21">
        <f t="shared" ref="F31:F37" si="16">IF(E31,E31/$E$41,"")</f>
        <v>0.61433453184243347</v>
      </c>
      <c r="J31" s="144" t="s">
        <v>3</v>
      </c>
      <c r="K31" s="145"/>
      <c r="L31" s="56">
        <f>B23</f>
        <v>299</v>
      </c>
      <c r="M31" s="8">
        <f t="shared" ref="M31:M36" si="17">IF(L31,L31/$L$37,"")</f>
        <v>0.23450980392156862</v>
      </c>
      <c r="N31" s="57">
        <f>D23</f>
        <v>79585468.579999998</v>
      </c>
      <c r="O31" s="57">
        <f>E23</f>
        <v>96279184.829999983</v>
      </c>
      <c r="P31" s="58">
        <f t="shared" ref="P31:P36" si="18">IF(O31,O31/$O$37,"")</f>
        <v>0.82753653419807105</v>
      </c>
    </row>
    <row r="32" spans="1:31" s="25" customFormat="1" ht="29.95" customHeight="1" x14ac:dyDescent="0.3">
      <c r="A32" s="43" t="s">
        <v>18</v>
      </c>
      <c r="B32" s="12">
        <f t="shared" si="13"/>
        <v>86</v>
      </c>
      <c r="C32" s="8">
        <f t="shared" si="14"/>
        <v>6.7450980392156856E-2</v>
      </c>
      <c r="D32" s="13">
        <f t="shared" si="15"/>
        <v>22181417.859999999</v>
      </c>
      <c r="E32" s="14">
        <f t="shared" si="15"/>
        <v>26839515.609999992</v>
      </c>
      <c r="F32" s="21">
        <f t="shared" si="16"/>
        <v>0.23069035915366112</v>
      </c>
      <c r="J32" s="140" t="s">
        <v>1</v>
      </c>
      <c r="K32" s="141"/>
      <c r="L32" s="59">
        <f>G23</f>
        <v>885</v>
      </c>
      <c r="M32" s="8">
        <f t="shared" si="17"/>
        <v>0.69411764705882351</v>
      </c>
      <c r="N32" s="60">
        <f>I23</f>
        <v>10140940.41</v>
      </c>
      <c r="O32" s="60">
        <f>J23</f>
        <v>12262997.16</v>
      </c>
      <c r="P32" s="58">
        <f t="shared" si="18"/>
        <v>0.10540261829787648</v>
      </c>
    </row>
    <row r="33" spans="1:33" s="25" customFormat="1" ht="29.95" customHeight="1" x14ac:dyDescent="0.3">
      <c r="A33" s="43" t="s">
        <v>19</v>
      </c>
      <c r="B33" s="12">
        <f t="shared" si="13"/>
        <v>37</v>
      </c>
      <c r="C33" s="8">
        <f t="shared" si="14"/>
        <v>2.9019607843137254E-2</v>
      </c>
      <c r="D33" s="13">
        <f t="shared" si="15"/>
        <v>774345.88</v>
      </c>
      <c r="E33" s="14">
        <f t="shared" si="15"/>
        <v>936958.53</v>
      </c>
      <c r="F33" s="21">
        <f t="shared" si="16"/>
        <v>8.0533234257496502E-3</v>
      </c>
      <c r="J33" s="140" t="s">
        <v>2</v>
      </c>
      <c r="K33" s="141"/>
      <c r="L33" s="59">
        <f>L23</f>
        <v>91</v>
      </c>
      <c r="M33" s="8">
        <f t="shared" si="17"/>
        <v>7.1372549019607837E-2</v>
      </c>
      <c r="N33" s="60">
        <f>N23</f>
        <v>6448187.2000000011</v>
      </c>
      <c r="O33" s="60">
        <f>O23</f>
        <v>7802149.4700000007</v>
      </c>
      <c r="P33" s="58">
        <f t="shared" si="18"/>
        <v>6.7060847504052543E-2</v>
      </c>
    </row>
    <row r="34" spans="1:33" ht="29.95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40" t="s">
        <v>33</v>
      </c>
      <c r="K34" s="141"/>
      <c r="L34" s="59">
        <f>Q23</f>
        <v>0</v>
      </c>
      <c r="M34" s="8" t="str">
        <f t="shared" si="17"/>
        <v/>
      </c>
      <c r="N34" s="60">
        <f>S23</f>
        <v>0</v>
      </c>
      <c r="O34" s="60">
        <f>T23</f>
        <v>0</v>
      </c>
      <c r="P34" s="58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40" t="s">
        <v>5</v>
      </c>
      <c r="K35" s="141"/>
      <c r="L35" s="59">
        <f>AA23</f>
        <v>0</v>
      </c>
      <c r="M35" s="8" t="str">
        <f t="shared" si="17"/>
        <v/>
      </c>
      <c r="N35" s="60">
        <f>AC23</f>
        <v>0</v>
      </c>
      <c r="O35" s="60">
        <f>AD23</f>
        <v>0</v>
      </c>
      <c r="P35" s="58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4" t="s">
        <v>32</v>
      </c>
      <c r="B36" s="15">
        <f t="shared" si="13"/>
        <v>160</v>
      </c>
      <c r="C36" s="8">
        <f t="shared" si="14"/>
        <v>0.12549019607843137</v>
      </c>
      <c r="D36" s="13">
        <f t="shared" si="15"/>
        <v>1597974.71</v>
      </c>
      <c r="E36" s="22">
        <f t="shared" si="15"/>
        <v>1914317.25</v>
      </c>
      <c r="F36" s="21">
        <f t="shared" si="16"/>
        <v>1.6453893593072526E-2</v>
      </c>
      <c r="G36" s="25"/>
      <c r="H36" s="25"/>
      <c r="I36" s="25"/>
      <c r="J36" s="140" t="s">
        <v>4</v>
      </c>
      <c r="K36" s="141"/>
      <c r="L36" s="59">
        <f>V23</f>
        <v>0</v>
      </c>
      <c r="M36" s="8" t="str">
        <f t="shared" si="17"/>
        <v/>
      </c>
      <c r="N36" s="60">
        <f>X23</f>
        <v>0</v>
      </c>
      <c r="O36" s="60">
        <f>Y23</f>
        <v>0</v>
      </c>
      <c r="P36" s="58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thickBot="1" x14ac:dyDescent="0.35">
      <c r="A37" s="44" t="s">
        <v>28</v>
      </c>
      <c r="B37" s="12">
        <f t="shared" si="13"/>
        <v>51</v>
      </c>
      <c r="C37" s="8">
        <f t="shared" si="14"/>
        <v>0.04</v>
      </c>
      <c r="D37" s="13">
        <f t="shared" si="15"/>
        <v>4911757.2700000005</v>
      </c>
      <c r="E37" s="23">
        <f t="shared" si="15"/>
        <v>5943226.29</v>
      </c>
      <c r="F37" s="21">
        <f t="shared" si="16"/>
        <v>5.1083075689367159E-2</v>
      </c>
      <c r="G37" s="25"/>
      <c r="H37" s="25"/>
      <c r="I37" s="25"/>
      <c r="J37" s="142" t="s">
        <v>0</v>
      </c>
      <c r="K37" s="143"/>
      <c r="L37" s="82">
        <f>SUM(L31:L36)</f>
        <v>1275</v>
      </c>
      <c r="M37" s="17">
        <f>SUM(M31:M36)</f>
        <v>1</v>
      </c>
      <c r="N37" s="83">
        <f>SUM(N31:N36)</f>
        <v>96174596.189999998</v>
      </c>
      <c r="O37" s="84">
        <f>SUM(O31:O36)</f>
        <v>116344331.45999998</v>
      </c>
      <c r="P37" s="85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5" t="s">
        <v>29</v>
      </c>
      <c r="B38" s="12">
        <f t="shared" si="13"/>
        <v>860</v>
      </c>
      <c r="C38" s="8">
        <f>IF(B38,B38/$B$41,"")</f>
        <v>0.67450980392156867</v>
      </c>
      <c r="D38" s="13">
        <f t="shared" si="15"/>
        <v>6328013.8900000006</v>
      </c>
      <c r="E38" s="23">
        <f t="shared" si="15"/>
        <v>7649199.0200000005</v>
      </c>
      <c r="F38" s="21">
        <f>IF(E38,E38/$E$41,"")</f>
        <v>6.574621147425519E-2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79" t="s">
        <v>42</v>
      </c>
      <c r="B39" s="12">
        <f t="shared" ref="B39" si="19">B21+G21+L21+Q21+V21+AA21</f>
        <v>18</v>
      </c>
      <c r="C39" s="8">
        <f>IF(B39,B39/$B$41,"")</f>
        <v>1.411764705882353E-2</v>
      </c>
      <c r="D39" s="13">
        <f t="shared" ref="D39" si="20">D21+I21+N21+S21+X21+AC21</f>
        <v>1311383.77</v>
      </c>
      <c r="E39" s="14">
        <f t="shared" ref="E39" si="21">E21+J21+O21+T21+Y21+AD21</f>
        <v>1586774.3599999999</v>
      </c>
      <c r="F39" s="21">
        <f>IF(E39,E39/$E$41,"")</f>
        <v>1.3638604821460891E-2</v>
      </c>
      <c r="G39" s="25"/>
      <c r="H39" s="25"/>
      <c r="I39" s="25"/>
      <c r="J39" s="49"/>
      <c r="K39" s="49"/>
      <c r="L39" s="88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x14ac:dyDescent="0.3">
      <c r="A40" s="93" t="s">
        <v>44</v>
      </c>
      <c r="B40" s="12">
        <f>B22+G22+L22+Q22+V22+AA22</f>
        <v>0</v>
      </c>
      <c r="C40" s="8" t="str">
        <f>IF(B40,B40/$B$41,"")</f>
        <v/>
      </c>
      <c r="D40" s="13">
        <f>D22+I22+N22+S22+X22+AC22</f>
        <v>0</v>
      </c>
      <c r="E40" s="14">
        <f>E22+J22+O22+T22+Y22+AD22</f>
        <v>0</v>
      </c>
      <c r="F40" s="21" t="str">
        <f>IF(E40,E40/$E$41,"")</f>
        <v/>
      </c>
      <c r="G40" s="25"/>
      <c r="H40" s="25"/>
      <c r="I40" s="25"/>
      <c r="J40" s="49"/>
      <c r="K40" s="49"/>
      <c r="L40" s="94"/>
      <c r="M40" s="50"/>
      <c r="N40" s="46"/>
      <c r="O40" s="46"/>
      <c r="P40" s="4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2" customFormat="1" ht="29.95" customHeight="1" thickBot="1" x14ac:dyDescent="0.35">
      <c r="A41" s="63" t="s">
        <v>0</v>
      </c>
      <c r="B41" s="16">
        <f>SUM(B31:B40)</f>
        <v>1275</v>
      </c>
      <c r="C41" s="17">
        <f>SUM(C31:C40)</f>
        <v>1</v>
      </c>
      <c r="D41" s="18">
        <f>SUM(D31:D40)</f>
        <v>96174596.189999983</v>
      </c>
      <c r="E41" s="18">
        <f>SUM(E31:E40)</f>
        <v>116344331.45999999</v>
      </c>
      <c r="F41" s="19">
        <f>SUM(F31:F40)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49"/>
      <c r="R41" s="71"/>
      <c r="S41" s="46"/>
      <c r="T41" s="46"/>
      <c r="U41" s="46"/>
      <c r="V41" s="49"/>
      <c r="W41" s="49"/>
      <c r="X41" s="71"/>
      <c r="Y41" s="48"/>
      <c r="Z41" s="48"/>
      <c r="AA41" s="48"/>
      <c r="AB41" s="48"/>
      <c r="AC41" s="49"/>
      <c r="AD41" s="49"/>
      <c r="AE41" s="71"/>
    </row>
    <row r="42" spans="1:33" s="52" customFormat="1" ht="29.95" customHeight="1" x14ac:dyDescent="0.3">
      <c r="A42" s="71"/>
      <c r="B42" s="71"/>
      <c r="C42" s="71"/>
      <c r="D42" s="71"/>
      <c r="E42" s="71"/>
      <c r="F42" s="71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64"/>
      <c r="V42" s="49"/>
      <c r="W42" s="49"/>
      <c r="X42" s="71"/>
      <c r="Y42" s="48"/>
      <c r="Z42" s="48"/>
      <c r="AA42" s="48"/>
      <c r="AB42" s="48"/>
      <c r="AC42" s="49"/>
      <c r="AD42" s="49"/>
      <c r="AE42" s="71"/>
    </row>
    <row r="43" spans="1:33" ht="36" customHeight="1" x14ac:dyDescent="0.3">
      <c r="A43" s="25"/>
      <c r="B43" s="26"/>
      <c r="C43" s="25"/>
      <c r="D43" s="25"/>
      <c r="E43" s="25"/>
      <c r="F43" s="25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25" customFormat="1" ht="23.1" customHeight="1" x14ac:dyDescent="0.3">
      <c r="B44" s="26"/>
      <c r="H44" s="26"/>
      <c r="N44" s="26"/>
    </row>
    <row r="45" spans="1:33" s="25" customFormat="1" ht="14.4" x14ac:dyDescent="0.3">
      <c r="B45" s="26"/>
      <c r="H45" s="26"/>
      <c r="N45" s="26"/>
    </row>
    <row r="46" spans="1:33" s="25" customFormat="1" ht="14.4" x14ac:dyDescent="0.3">
      <c r="B46" s="26"/>
      <c r="H46" s="26"/>
      <c r="N46" s="26"/>
    </row>
    <row r="47" spans="1:33" s="25" customFormat="1" ht="14.4" x14ac:dyDescent="0.3">
      <c r="B47" s="26"/>
      <c r="H47" s="26"/>
      <c r="N47" s="26"/>
    </row>
    <row r="48" spans="1:33" s="25" customFormat="1" ht="14.4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ht="14.4" x14ac:dyDescent="0.3">
      <c r="B54" s="26"/>
      <c r="H54" s="26"/>
      <c r="N54" s="26"/>
    </row>
    <row r="55" spans="2:14" s="25" customFormat="1" ht="14.4" x14ac:dyDescent="0.3">
      <c r="B55" s="26"/>
      <c r="H55" s="26"/>
      <c r="N55" s="26"/>
    </row>
    <row r="56" spans="2:14" s="25" customFormat="1" ht="14.4" x14ac:dyDescent="0.3">
      <c r="B56" s="26"/>
      <c r="H56" s="26"/>
      <c r="N56" s="26"/>
    </row>
    <row r="57" spans="2:14" s="25" customFormat="1" ht="14.4" x14ac:dyDescent="0.3">
      <c r="B57" s="26"/>
      <c r="H57" s="26"/>
      <c r="N57" s="26"/>
    </row>
    <row r="58" spans="2:14" s="25" customFormat="1" ht="14.4" x14ac:dyDescent="0.3">
      <c r="B58" s="26"/>
      <c r="H58" s="26"/>
      <c r="N58" s="26"/>
    </row>
    <row r="59" spans="2:14" s="25" customFormat="1" ht="14.4" x14ac:dyDescent="0.3">
      <c r="B59" s="26"/>
      <c r="H59" s="26"/>
      <c r="N59" s="26"/>
    </row>
    <row r="60" spans="2:14" s="25" customFormat="1" ht="14.4" x14ac:dyDescent="0.3">
      <c r="B60" s="26"/>
      <c r="H60" s="26"/>
      <c r="N60" s="26"/>
    </row>
    <row r="61" spans="2:14" s="25" customFormat="1" ht="14.4" x14ac:dyDescent="0.3">
      <c r="B61" s="26"/>
      <c r="H61" s="26"/>
      <c r="N61" s="26"/>
    </row>
    <row r="62" spans="2:14" s="25" customFormat="1" ht="14.4" x14ac:dyDescent="0.3">
      <c r="B62" s="26"/>
      <c r="H62" s="26"/>
      <c r="N62" s="26"/>
    </row>
    <row r="63" spans="2:14" s="25" customFormat="1" ht="14.4" x14ac:dyDescent="0.3">
      <c r="B63" s="26"/>
      <c r="H63" s="26"/>
      <c r="N63" s="26"/>
    </row>
    <row r="64" spans="2:14" s="25" customFormat="1" ht="14.4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G101" s="27"/>
      <c r="H101" s="61"/>
      <c r="I101" s="27"/>
      <c r="J101" s="27"/>
      <c r="K101" s="27"/>
      <c r="L101" s="27"/>
      <c r="M101" s="27"/>
      <c r="N101" s="61"/>
      <c r="O101" s="27"/>
      <c r="P101" s="27"/>
    </row>
    <row r="102" spans="1:21" s="25" customFormat="1" x14ac:dyDescent="0.3">
      <c r="B102" s="26"/>
      <c r="G102" s="27"/>
      <c r="H102" s="61"/>
      <c r="I102" s="27"/>
      <c r="J102" s="27"/>
      <c r="K102" s="27"/>
      <c r="L102" s="27"/>
      <c r="M102" s="27"/>
      <c r="N102" s="61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B103" s="26"/>
      <c r="F103" s="27"/>
      <c r="G103" s="27"/>
      <c r="H103" s="61"/>
      <c r="I103" s="27"/>
      <c r="J103" s="27"/>
      <c r="K103" s="27"/>
      <c r="L103" s="27"/>
      <c r="M103" s="27"/>
      <c r="N103" s="61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A104" s="27"/>
      <c r="B104" s="61"/>
      <c r="C104" s="27"/>
      <c r="D104" s="27"/>
      <c r="E104" s="27"/>
      <c r="F104" s="27"/>
      <c r="G104" s="27"/>
      <c r="H104" s="61"/>
      <c r="I104" s="27"/>
      <c r="J104" s="27"/>
      <c r="K104" s="27"/>
      <c r="L104" s="27"/>
      <c r="M104" s="27"/>
      <c r="N104" s="61"/>
      <c r="O104" s="27"/>
      <c r="P104" s="27"/>
      <c r="Q104" s="27"/>
      <c r="R104" s="27"/>
      <c r="S104" s="27"/>
      <c r="T104" s="27"/>
      <c r="U104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J37:K37"/>
    <mergeCell ref="J31:K31"/>
    <mergeCell ref="J32:K32"/>
    <mergeCell ref="J33:K33"/>
    <mergeCell ref="J34:K34"/>
    <mergeCell ref="J36:K36"/>
    <mergeCell ref="J35:K35"/>
    <mergeCell ref="A25:R25"/>
    <mergeCell ref="A26:H26"/>
    <mergeCell ref="A28:A30"/>
    <mergeCell ref="B28:F29"/>
    <mergeCell ref="J28:K30"/>
    <mergeCell ref="L28:P29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8" unlockedFormula="1"/>
    <ignoredError sqref="C40 M31:M36 C31:C38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2019</vt:lpstr>
      <vt:lpstr>CONTRACTACIO 2n TR 2019</vt:lpstr>
      <vt:lpstr>CONTRACTACIO 3r TR 2019</vt:lpstr>
      <vt:lpstr>CONTRACTACIO 4t TR 2019</vt:lpstr>
      <vt:lpstr>2019 - CONTRACTACIÓ ANUAL</vt:lpstr>
      <vt:lpstr>'2019 - CONTRACTACIÓ ANUAL'!Àrea_d'impressió</vt:lpstr>
      <vt:lpstr>'CONTRACTACIO 1r TR 2019'!Àrea_d'impressió</vt:lpstr>
      <vt:lpstr>'CONTRACTACIO 2n TR 2019'!Àrea_d'impressió</vt:lpstr>
      <vt:lpstr>'CONTRACTACIO 3r TR 2019'!Àrea_d'impressió</vt:lpstr>
      <vt:lpstr>'CONTRACTACIO 4t TR 2019'!Àrea_d'impressió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2020-12-11T10:16:25Z</dcterms:modified>
</cp:coreProperties>
</file>