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2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62913"/>
</workbook>
</file>

<file path=xl/calcChain.xml><?xml version="1.0" encoding="utf-8"?>
<calcChain xmlns="http://schemas.openxmlformats.org/spreadsheetml/2006/main">
  <c r="O18" i="6" l="1"/>
  <c r="O15" i="6"/>
  <c r="O14" i="6"/>
  <c r="O13" i="6"/>
  <c r="J18" i="6"/>
  <c r="J15" i="6"/>
  <c r="J14" i="6"/>
  <c r="J13" i="6"/>
  <c r="E15" i="6"/>
  <c r="E14" i="6"/>
  <c r="E13" i="6"/>
  <c r="O19" i="6"/>
  <c r="J19" i="6"/>
  <c r="E19" i="6"/>
  <c r="O20" i="6" l="1"/>
  <c r="J20" i="6"/>
  <c r="N20" i="5" l="1"/>
  <c r="I20" i="5"/>
  <c r="O19" i="5"/>
  <c r="O13" i="5"/>
  <c r="J19" i="5"/>
  <c r="J18" i="5"/>
  <c r="J14" i="5"/>
  <c r="J13" i="5"/>
  <c r="E14" i="5"/>
  <c r="E13" i="5"/>
  <c r="J15" i="4" l="1"/>
  <c r="J14" i="4"/>
  <c r="J13" i="4"/>
  <c r="O13" i="4"/>
  <c r="E13" i="4"/>
  <c r="O20" i="4" l="1"/>
  <c r="J20" i="4"/>
  <c r="O19" i="4"/>
  <c r="J19" i="4"/>
  <c r="B16" i="7" l="1"/>
  <c r="D16" i="7"/>
  <c r="D34" i="7" s="1"/>
  <c r="J21" i="7"/>
  <c r="E21" i="7"/>
  <c r="O21" i="7"/>
  <c r="T21" i="7"/>
  <c r="U21" i="7" s="1"/>
  <c r="Y21" i="7"/>
  <c r="AD21" i="7"/>
  <c r="E13" i="7"/>
  <c r="J13" i="7"/>
  <c r="O13" i="7"/>
  <c r="T13" i="7"/>
  <c r="Y13" i="7"/>
  <c r="AD13" i="7"/>
  <c r="E20" i="7"/>
  <c r="J20" i="7"/>
  <c r="O20" i="7"/>
  <c r="AD20" i="7"/>
  <c r="T20" i="7"/>
  <c r="Y20" i="7"/>
  <c r="Z20" i="7" s="1"/>
  <c r="J14" i="7"/>
  <c r="O14" i="7"/>
  <c r="E14" i="7"/>
  <c r="T14" i="7"/>
  <c r="Y14" i="7"/>
  <c r="Z14" i="7" s="1"/>
  <c r="AD14" i="7"/>
  <c r="J15" i="7"/>
  <c r="O15" i="7"/>
  <c r="E15" i="7"/>
  <c r="T15" i="7"/>
  <c r="Y15" i="7"/>
  <c r="AD15" i="7"/>
  <c r="J16" i="7"/>
  <c r="K16" i="7" s="1"/>
  <c r="O16" i="7"/>
  <c r="E16" i="7"/>
  <c r="F16" i="7" s="1"/>
  <c r="T16" i="7"/>
  <c r="Y16" i="7"/>
  <c r="AD16" i="7"/>
  <c r="J17" i="7"/>
  <c r="O17" i="7"/>
  <c r="E17" i="7"/>
  <c r="T17" i="7"/>
  <c r="Y17" i="7"/>
  <c r="AD17" i="7"/>
  <c r="J18" i="7"/>
  <c r="O18" i="7"/>
  <c r="AD18" i="7"/>
  <c r="AE18" i="7" s="1"/>
  <c r="E18" i="7"/>
  <c r="T18" i="7"/>
  <c r="Y18" i="7"/>
  <c r="J19" i="7"/>
  <c r="O19" i="7"/>
  <c r="AD19" i="7"/>
  <c r="E19" i="7"/>
  <c r="T19" i="7"/>
  <c r="Y19" i="7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D35" i="7" s="1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1" i="7"/>
  <c r="B21" i="7"/>
  <c r="L21" i="7"/>
  <c r="M21" i="7" s="1"/>
  <c r="Q21" i="7"/>
  <c r="V21" i="7"/>
  <c r="W21" i="7" s="1"/>
  <c r="AA21" i="7"/>
  <c r="G16" i="7"/>
  <c r="L16" i="7"/>
  <c r="M16" i="7" s="1"/>
  <c r="Q16" i="7"/>
  <c r="V16" i="7"/>
  <c r="W16" i="7" s="1"/>
  <c r="AA16" i="7"/>
  <c r="B13" i="7"/>
  <c r="G13" i="7"/>
  <c r="L13" i="7"/>
  <c r="Q13" i="7"/>
  <c r="V13" i="7"/>
  <c r="AA13" i="7"/>
  <c r="AA22" i="7" s="1"/>
  <c r="L35" i="7" s="1"/>
  <c r="M35" i="7" s="1"/>
  <c r="B20" i="7"/>
  <c r="G20" i="7"/>
  <c r="L20" i="7"/>
  <c r="AA20" i="7"/>
  <c r="Q20" i="7"/>
  <c r="R20" i="7" s="1"/>
  <c r="V20" i="7"/>
  <c r="G14" i="7"/>
  <c r="L14" i="7"/>
  <c r="B14" i="7"/>
  <c r="Q14" i="7"/>
  <c r="R14" i="7" s="1"/>
  <c r="V14" i="7"/>
  <c r="AA14" i="7"/>
  <c r="AB14" i="7" s="1"/>
  <c r="G15" i="7"/>
  <c r="L15" i="7"/>
  <c r="B15" i="7"/>
  <c r="Q15" i="7"/>
  <c r="V15" i="7"/>
  <c r="W15" i="7" s="1"/>
  <c r="AA15" i="7"/>
  <c r="G17" i="7"/>
  <c r="L17" i="7"/>
  <c r="B17" i="7"/>
  <c r="Q17" i="7"/>
  <c r="R17" i="7" s="1"/>
  <c r="V17" i="7"/>
  <c r="AA17" i="7"/>
  <c r="AB17" i="7" s="1"/>
  <c r="G18" i="7"/>
  <c r="L18" i="7"/>
  <c r="AA18" i="7"/>
  <c r="AB18" i="7" s="1"/>
  <c r="B18" i="7"/>
  <c r="Q18" i="7"/>
  <c r="R18" i="7" s="1"/>
  <c r="V18" i="7"/>
  <c r="G19" i="7"/>
  <c r="L19" i="7"/>
  <c r="AA19" i="7"/>
  <c r="B19" i="7"/>
  <c r="Q19" i="7"/>
  <c r="V19" i="7"/>
  <c r="W19" i="7" s="1"/>
  <c r="AE21" i="7"/>
  <c r="AB21" i="7"/>
  <c r="AE20" i="7"/>
  <c r="AB20" i="7"/>
  <c r="AE19" i="7"/>
  <c r="AB19" i="7"/>
  <c r="AE17" i="7"/>
  <c r="AE16" i="7"/>
  <c r="AB16" i="7"/>
  <c r="AB15" i="7"/>
  <c r="AE14" i="7"/>
  <c r="Z21" i="7"/>
  <c r="W20" i="7"/>
  <c r="Z19" i="7"/>
  <c r="Z18" i="7"/>
  <c r="W18" i="7"/>
  <c r="Z17" i="7"/>
  <c r="W17" i="7"/>
  <c r="Z16" i="7"/>
  <c r="Z15" i="7"/>
  <c r="W14" i="7"/>
  <c r="R21" i="7"/>
  <c r="U20" i="7"/>
  <c r="U19" i="7"/>
  <c r="R19" i="7"/>
  <c r="U18" i="7"/>
  <c r="U17" i="7"/>
  <c r="U16" i="7"/>
  <c r="R16" i="7"/>
  <c r="U15" i="7"/>
  <c r="R15" i="7"/>
  <c r="U14" i="7"/>
  <c r="P21" i="7"/>
  <c r="P17" i="7"/>
  <c r="P16" i="7"/>
  <c r="AE13" i="7"/>
  <c r="AB13" i="7"/>
  <c r="AB22" i="7" s="1"/>
  <c r="W13" i="7"/>
  <c r="U13" i="7"/>
  <c r="R13" i="7"/>
  <c r="R22" i="7" s="1"/>
  <c r="K17" i="7"/>
  <c r="K21" i="7"/>
  <c r="H16" i="7"/>
  <c r="H17" i="7"/>
  <c r="F17" i="7"/>
  <c r="F21" i="7"/>
  <c r="C16" i="7"/>
  <c r="C17" i="7"/>
  <c r="C21" i="7"/>
  <c r="J22" i="6"/>
  <c r="O33" i="6" s="1"/>
  <c r="E22" i="6"/>
  <c r="O32" i="6" s="1"/>
  <c r="O22" i="6"/>
  <c r="O34" i="6" s="1"/>
  <c r="Y22" i="6"/>
  <c r="O36" i="6" s="1"/>
  <c r="P36" i="6" s="1"/>
  <c r="T22" i="6"/>
  <c r="O35" i="6" s="1"/>
  <c r="AD22" i="6"/>
  <c r="O37" i="6" s="1"/>
  <c r="P35" i="6"/>
  <c r="P37" i="6"/>
  <c r="I22" i="6"/>
  <c r="N33" i="6" s="1"/>
  <c r="D22" i="6"/>
  <c r="N32" i="6" s="1"/>
  <c r="N22" i="6"/>
  <c r="N34" i="6" s="1"/>
  <c r="X22" i="6"/>
  <c r="N36" i="6" s="1"/>
  <c r="S22" i="6"/>
  <c r="N35" i="6" s="1"/>
  <c r="AC22" i="6"/>
  <c r="N37" i="6" s="1"/>
  <c r="G22" i="6"/>
  <c r="L33" i="6" s="1"/>
  <c r="B22" i="6"/>
  <c r="C14" i="6" s="1"/>
  <c r="L32" i="6"/>
  <c r="L22" i="6"/>
  <c r="L34" i="6" s="1"/>
  <c r="V22" i="6"/>
  <c r="L36" i="6"/>
  <c r="M36" i="6" s="1"/>
  <c r="Q22" i="6"/>
  <c r="L35" i="6"/>
  <c r="M35" i="6" s="1"/>
  <c r="AA22" i="6"/>
  <c r="L37" i="6"/>
  <c r="M37" i="6" s="1"/>
  <c r="E40" i="6"/>
  <c r="E32" i="6"/>
  <c r="E33" i="6"/>
  <c r="E34" i="6"/>
  <c r="E35" i="6"/>
  <c r="E36" i="6"/>
  <c r="F36" i="6" s="1"/>
  <c r="E37" i="6"/>
  <c r="E38" i="6"/>
  <c r="E39" i="6"/>
  <c r="F35" i="6"/>
  <c r="F40" i="6"/>
  <c r="D40" i="6"/>
  <c r="D32" i="6"/>
  <c r="D33" i="6"/>
  <c r="D34" i="6"/>
  <c r="D35" i="6"/>
  <c r="D36" i="6"/>
  <c r="D37" i="6"/>
  <c r="D38" i="6"/>
  <c r="D39" i="6"/>
  <c r="B40" i="6"/>
  <c r="B32" i="6"/>
  <c r="B33" i="6"/>
  <c r="B34" i="6"/>
  <c r="B35" i="6"/>
  <c r="B36" i="6"/>
  <c r="C36" i="6" s="1"/>
  <c r="B37" i="6"/>
  <c r="B38" i="6"/>
  <c r="B39" i="6"/>
  <c r="C35" i="6"/>
  <c r="C40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22" i="6" s="1"/>
  <c r="AB17" i="6"/>
  <c r="AB18" i="6"/>
  <c r="AB19" i="6"/>
  <c r="AB20" i="6"/>
  <c r="AB21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22" i="6" s="1"/>
  <c r="W17" i="6"/>
  <c r="W18" i="6"/>
  <c r="W19" i="6"/>
  <c r="W20" i="6"/>
  <c r="W21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22" i="6" s="1"/>
  <c r="R17" i="6"/>
  <c r="R18" i="6"/>
  <c r="R19" i="6"/>
  <c r="R20" i="6"/>
  <c r="R21" i="6"/>
  <c r="P16" i="6"/>
  <c r="P18" i="6"/>
  <c r="P21" i="6"/>
  <c r="M16" i="6"/>
  <c r="M21" i="6"/>
  <c r="K16" i="6"/>
  <c r="K17" i="6"/>
  <c r="K18" i="6"/>
  <c r="K21" i="6"/>
  <c r="H15" i="6"/>
  <c r="H16" i="6"/>
  <c r="H17" i="6"/>
  <c r="H18" i="6"/>
  <c r="H21" i="6"/>
  <c r="F16" i="6"/>
  <c r="F17" i="6"/>
  <c r="F18" i="6"/>
  <c r="F20" i="6"/>
  <c r="F21" i="6"/>
  <c r="C15" i="6"/>
  <c r="C16" i="6"/>
  <c r="C17" i="6"/>
  <c r="C18" i="6"/>
  <c r="C19" i="6"/>
  <c r="C20" i="6"/>
  <c r="C21" i="6"/>
  <c r="AD22" i="5"/>
  <c r="O37" i="5"/>
  <c r="P37" i="5" s="1"/>
  <c r="AC22" i="5"/>
  <c r="N37" i="5" s="1"/>
  <c r="AA22" i="5"/>
  <c r="L37" i="5" s="1"/>
  <c r="M37" i="5"/>
  <c r="E22" i="5"/>
  <c r="F13" i="5" s="1"/>
  <c r="O32" i="5"/>
  <c r="J22" i="5"/>
  <c r="K19" i="5" s="1"/>
  <c r="O22" i="5"/>
  <c r="O34" i="5" s="1"/>
  <c r="T22" i="5"/>
  <c r="O35" i="5"/>
  <c r="P35" i="5" s="1"/>
  <c r="Y22" i="5"/>
  <c r="O36" i="5"/>
  <c r="P36" i="5"/>
  <c r="D22" i="5"/>
  <c r="N32" i="5" s="1"/>
  <c r="I22" i="5"/>
  <c r="N33" i="5" s="1"/>
  <c r="N22" i="5"/>
  <c r="N34" i="5" s="1"/>
  <c r="S22" i="5"/>
  <c r="N35" i="5" s="1"/>
  <c r="X22" i="5"/>
  <c r="N36" i="5" s="1"/>
  <c r="B22" i="5"/>
  <c r="L32" i="5" s="1"/>
  <c r="G22" i="5"/>
  <c r="H13" i="5" s="1"/>
  <c r="L22" i="5"/>
  <c r="L34" i="5" s="1"/>
  <c r="Q22" i="5"/>
  <c r="L35" i="5"/>
  <c r="M35" i="5" s="1"/>
  <c r="V22" i="5"/>
  <c r="L36" i="5"/>
  <c r="M36" i="5" s="1"/>
  <c r="E32" i="5"/>
  <c r="E33" i="5"/>
  <c r="E34" i="5"/>
  <c r="E39" i="5"/>
  <c r="E37" i="5"/>
  <c r="E38" i="5"/>
  <c r="E40" i="5"/>
  <c r="E35" i="5"/>
  <c r="E36" i="5"/>
  <c r="F36" i="5" s="1"/>
  <c r="F34" i="5"/>
  <c r="F35" i="5"/>
  <c r="F40" i="5"/>
  <c r="D32" i="5"/>
  <c r="D33" i="5"/>
  <c r="D34" i="5"/>
  <c r="D39" i="5"/>
  <c r="D37" i="5"/>
  <c r="D38" i="5"/>
  <c r="D40" i="5"/>
  <c r="D35" i="5"/>
  <c r="D36" i="5"/>
  <c r="B32" i="5"/>
  <c r="B33" i="5"/>
  <c r="B34" i="5"/>
  <c r="C34" i="5" s="1"/>
  <c r="B39" i="5"/>
  <c r="B40" i="5"/>
  <c r="B37" i="5"/>
  <c r="B38" i="5"/>
  <c r="B35" i="5"/>
  <c r="C35" i="5" s="1"/>
  <c r="B36" i="5"/>
  <c r="C36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E22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Z20" i="5"/>
  <c r="Z22" i="5"/>
  <c r="W13" i="5"/>
  <c r="W14" i="5"/>
  <c r="W15" i="5"/>
  <c r="W16" i="5"/>
  <c r="W17" i="5"/>
  <c r="W18" i="5"/>
  <c r="W19" i="5"/>
  <c r="W20" i="5"/>
  <c r="U13" i="5"/>
  <c r="U14" i="5"/>
  <c r="U15" i="5"/>
  <c r="U22" i="5" s="1"/>
  <c r="U16" i="5"/>
  <c r="U17" i="5"/>
  <c r="U18" i="5"/>
  <c r="U19" i="5"/>
  <c r="U20" i="5"/>
  <c r="R13" i="5"/>
  <c r="R14" i="5"/>
  <c r="R15" i="5"/>
  <c r="R16" i="5"/>
  <c r="R17" i="5"/>
  <c r="R18" i="5"/>
  <c r="R19" i="5"/>
  <c r="R20" i="5"/>
  <c r="P14" i="5"/>
  <c r="P15" i="5"/>
  <c r="P16" i="5"/>
  <c r="P17" i="5"/>
  <c r="P18" i="5"/>
  <c r="P19" i="5"/>
  <c r="P20" i="5"/>
  <c r="M14" i="5"/>
  <c r="M15" i="5"/>
  <c r="M16" i="5"/>
  <c r="M17" i="5"/>
  <c r="M18" i="5"/>
  <c r="K15" i="5"/>
  <c r="K16" i="5"/>
  <c r="K17" i="5"/>
  <c r="K20" i="5"/>
  <c r="H15" i="5"/>
  <c r="H16" i="5"/>
  <c r="H17" i="5"/>
  <c r="F14" i="5"/>
  <c r="F15" i="5"/>
  <c r="F16" i="5"/>
  <c r="F17" i="5"/>
  <c r="F18" i="5"/>
  <c r="F19" i="5"/>
  <c r="F20" i="5"/>
  <c r="C15" i="5"/>
  <c r="C16" i="5"/>
  <c r="C17" i="5"/>
  <c r="C18" i="5"/>
  <c r="C19" i="5"/>
  <c r="C20" i="5"/>
  <c r="E40" i="4"/>
  <c r="E32" i="4"/>
  <c r="E33" i="4"/>
  <c r="E34" i="4"/>
  <c r="E35" i="4"/>
  <c r="E36" i="4"/>
  <c r="E37" i="4"/>
  <c r="F37" i="4" s="1"/>
  <c r="E38" i="4"/>
  <c r="E39" i="4"/>
  <c r="F40" i="4"/>
  <c r="D40" i="4"/>
  <c r="B40" i="4"/>
  <c r="C40" i="4" s="1"/>
  <c r="B32" i="4"/>
  <c r="B33" i="4"/>
  <c r="B34" i="4"/>
  <c r="B35" i="4"/>
  <c r="B36" i="4"/>
  <c r="B37" i="4"/>
  <c r="B38" i="4"/>
  <c r="B39" i="4"/>
  <c r="AE13" i="4"/>
  <c r="AE14" i="4"/>
  <c r="AE15" i="4"/>
  <c r="AE16" i="4"/>
  <c r="AE17" i="4"/>
  <c r="AE18" i="4"/>
  <c r="AE22" i="4" s="1"/>
  <c r="AE19" i="4"/>
  <c r="AE20" i="4"/>
  <c r="AE21" i="4"/>
  <c r="AD22" i="4"/>
  <c r="AC22" i="4"/>
  <c r="N37" i="4" s="1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Z22" i="4" s="1"/>
  <c r="Y22" i="4"/>
  <c r="Z20" i="4"/>
  <c r="Z21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S22" i="4"/>
  <c r="N35" i="4" s="1"/>
  <c r="Q22" i="4"/>
  <c r="R13" i="4"/>
  <c r="R14" i="4"/>
  <c r="R15" i="4"/>
  <c r="R16" i="4"/>
  <c r="R17" i="4"/>
  <c r="R18" i="4"/>
  <c r="R19" i="4"/>
  <c r="R20" i="4"/>
  <c r="R21" i="4"/>
  <c r="O22" i="4"/>
  <c r="P19" i="4" s="1"/>
  <c r="P13" i="4"/>
  <c r="P14" i="4"/>
  <c r="P15" i="4"/>
  <c r="P16" i="4"/>
  <c r="P17" i="4"/>
  <c r="P18" i="4"/>
  <c r="P21" i="4"/>
  <c r="N22" i="4"/>
  <c r="N34" i="4" s="1"/>
  <c r="L22" i="4"/>
  <c r="L34" i="4" s="1"/>
  <c r="M14" i="4"/>
  <c r="M15" i="4"/>
  <c r="M16" i="4"/>
  <c r="M17" i="4"/>
  <c r="M18" i="4"/>
  <c r="M20" i="4"/>
  <c r="M21" i="4"/>
  <c r="J22" i="4"/>
  <c r="K19" i="4" s="1"/>
  <c r="K16" i="4"/>
  <c r="K17" i="4"/>
  <c r="K18" i="4"/>
  <c r="K21" i="4"/>
  <c r="I22" i="4"/>
  <c r="N33" i="4" s="1"/>
  <c r="G22" i="4"/>
  <c r="H19" i="4" s="1"/>
  <c r="H14" i="4"/>
  <c r="H16" i="4"/>
  <c r="H17" i="4"/>
  <c r="H18" i="4"/>
  <c r="H21" i="4"/>
  <c r="E22" i="4"/>
  <c r="O32" i="4" s="1"/>
  <c r="F13" i="4"/>
  <c r="F14" i="4"/>
  <c r="F15" i="4"/>
  <c r="F16" i="4"/>
  <c r="F17" i="4"/>
  <c r="F18" i="4"/>
  <c r="F21" i="4"/>
  <c r="D22" i="4"/>
  <c r="N32" i="4" s="1"/>
  <c r="B22" i="4"/>
  <c r="L32" i="4" s="1"/>
  <c r="C14" i="4"/>
  <c r="C15" i="4"/>
  <c r="C16" i="4"/>
  <c r="C17" i="4"/>
  <c r="C18" i="4"/>
  <c r="C21" i="4"/>
  <c r="O35" i="4"/>
  <c r="O36" i="4"/>
  <c r="P36" i="4" s="1"/>
  <c r="O37" i="4"/>
  <c r="P35" i="4"/>
  <c r="P37" i="4"/>
  <c r="N36" i="4"/>
  <c r="L35" i="4"/>
  <c r="M35" i="4" s="1"/>
  <c r="L36" i="4"/>
  <c r="L37" i="4"/>
  <c r="M37" i="4" s="1"/>
  <c r="M36" i="4"/>
  <c r="F35" i="4"/>
  <c r="F36" i="4"/>
  <c r="D32" i="4"/>
  <c r="D33" i="4"/>
  <c r="D34" i="4"/>
  <c r="D35" i="4"/>
  <c r="D36" i="4"/>
  <c r="D37" i="4"/>
  <c r="D38" i="4"/>
  <c r="D39" i="4"/>
  <c r="C35" i="4"/>
  <c r="C36" i="4"/>
  <c r="C37" i="4"/>
  <c r="J22" i="1"/>
  <c r="K19" i="1" s="1"/>
  <c r="O22" i="1"/>
  <c r="O34" i="1" s="1"/>
  <c r="E22" i="1"/>
  <c r="O32" i="1" s="1"/>
  <c r="Y22" i="1"/>
  <c r="O36" i="1" s="1"/>
  <c r="P36" i="1" s="1"/>
  <c r="T22" i="1"/>
  <c r="O35" i="1"/>
  <c r="P35" i="1" s="1"/>
  <c r="AD22" i="1"/>
  <c r="O37" i="1" s="1"/>
  <c r="P37" i="1"/>
  <c r="I22" i="1"/>
  <c r="N33" i="1" s="1"/>
  <c r="N22" i="1"/>
  <c r="N34" i="1" s="1"/>
  <c r="D22" i="1"/>
  <c r="N32" i="1" s="1"/>
  <c r="X22" i="1"/>
  <c r="N36" i="1" s="1"/>
  <c r="S22" i="1"/>
  <c r="N35" i="1"/>
  <c r="AC22" i="1"/>
  <c r="N37" i="1" s="1"/>
  <c r="B22" i="1"/>
  <c r="L32" i="1" s="1"/>
  <c r="G22" i="1"/>
  <c r="L33" i="1" s="1"/>
  <c r="L22" i="1"/>
  <c r="L34" i="1" s="1"/>
  <c r="V22" i="1"/>
  <c r="L36" i="1" s="1"/>
  <c r="Q22" i="1"/>
  <c r="L35" i="1"/>
  <c r="M35" i="1" s="1"/>
  <c r="AA22" i="1"/>
  <c r="L37" i="1" s="1"/>
  <c r="M37" i="1" s="1"/>
  <c r="M36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18" i="1"/>
  <c r="P17" i="1"/>
  <c r="P16" i="1"/>
  <c r="P15" i="1"/>
  <c r="P14" i="1"/>
  <c r="M21" i="1"/>
  <c r="M19" i="1"/>
  <c r="M18" i="1"/>
  <c r="M17" i="1"/>
  <c r="M16" i="1"/>
  <c r="M15" i="1"/>
  <c r="M14" i="1"/>
  <c r="K21" i="1"/>
  <c r="K18" i="1"/>
  <c r="K17" i="1"/>
  <c r="K16" i="1"/>
  <c r="K15" i="1"/>
  <c r="H21" i="1"/>
  <c r="H17" i="1"/>
  <c r="H16" i="1"/>
  <c r="C21" i="1"/>
  <c r="C20" i="1"/>
  <c r="C18" i="1"/>
  <c r="C17" i="1"/>
  <c r="C16" i="1"/>
  <c r="C15" i="1"/>
  <c r="F21" i="1"/>
  <c r="E40" i="1"/>
  <c r="E32" i="1"/>
  <c r="E39" i="1"/>
  <c r="E33" i="1"/>
  <c r="E34" i="1"/>
  <c r="E35" i="1"/>
  <c r="E36" i="1"/>
  <c r="E37" i="1"/>
  <c r="E38" i="1"/>
  <c r="F35" i="1"/>
  <c r="F36" i="1"/>
  <c r="F40" i="1"/>
  <c r="D40" i="1"/>
  <c r="D32" i="1"/>
  <c r="D39" i="1"/>
  <c r="D33" i="1"/>
  <c r="D34" i="1"/>
  <c r="D35" i="1"/>
  <c r="D36" i="1"/>
  <c r="D37" i="1"/>
  <c r="D38" i="1"/>
  <c r="B40" i="1"/>
  <c r="C40" i="1" s="1"/>
  <c r="B32" i="1"/>
  <c r="B39" i="1"/>
  <c r="B33" i="1"/>
  <c r="B34" i="1"/>
  <c r="B35" i="1"/>
  <c r="C35" i="1" s="1"/>
  <c r="B36" i="1"/>
  <c r="B37" i="1"/>
  <c r="B38" i="1"/>
  <c r="C36" i="1"/>
  <c r="AE13" i="1"/>
  <c r="AE22" i="1"/>
  <c r="AB13" i="1"/>
  <c r="AB22" i="1" s="1"/>
  <c r="Z13" i="1"/>
  <c r="Z22" i="1"/>
  <c r="W13" i="1"/>
  <c r="W22" i="1" s="1"/>
  <c r="U13" i="1"/>
  <c r="U14" i="1"/>
  <c r="U15" i="1"/>
  <c r="U16" i="1"/>
  <c r="U17" i="1"/>
  <c r="U18" i="1"/>
  <c r="U19" i="1"/>
  <c r="U20" i="1"/>
  <c r="R13" i="1"/>
  <c r="R22" i="1" s="1"/>
  <c r="M13" i="1"/>
  <c r="K13" i="1"/>
  <c r="F20" i="1"/>
  <c r="F16" i="1"/>
  <c r="F17" i="1"/>
  <c r="P15" i="6" l="1"/>
  <c r="P14" i="6"/>
  <c r="P19" i="6"/>
  <c r="P13" i="6"/>
  <c r="M18" i="6"/>
  <c r="B33" i="7"/>
  <c r="M15" i="6"/>
  <c r="M14" i="6"/>
  <c r="M13" i="6"/>
  <c r="K20" i="6"/>
  <c r="K15" i="6"/>
  <c r="K14" i="6"/>
  <c r="K13" i="6"/>
  <c r="H19" i="6"/>
  <c r="H14" i="6"/>
  <c r="H13" i="6"/>
  <c r="F15" i="6"/>
  <c r="F14" i="6"/>
  <c r="F13" i="6"/>
  <c r="F22" i="6" s="1"/>
  <c r="C13" i="6"/>
  <c r="K19" i="6"/>
  <c r="F19" i="6"/>
  <c r="M19" i="6"/>
  <c r="B41" i="6"/>
  <c r="P20" i="6"/>
  <c r="M20" i="6"/>
  <c r="D41" i="6"/>
  <c r="H20" i="6"/>
  <c r="N38" i="6"/>
  <c r="C22" i="6"/>
  <c r="M13" i="5"/>
  <c r="M20" i="5"/>
  <c r="M19" i="5"/>
  <c r="H20" i="5"/>
  <c r="H18" i="5"/>
  <c r="H14" i="5"/>
  <c r="H22" i="5" s="1"/>
  <c r="P13" i="5"/>
  <c r="K13" i="5"/>
  <c r="K18" i="5"/>
  <c r="K14" i="5"/>
  <c r="O33" i="5"/>
  <c r="O38" i="5" s="1"/>
  <c r="P32" i="5" s="1"/>
  <c r="F22" i="5"/>
  <c r="H19" i="5"/>
  <c r="L33" i="5"/>
  <c r="L38" i="5" s="1"/>
  <c r="M33" i="5" s="1"/>
  <c r="D32" i="7"/>
  <c r="N38" i="5"/>
  <c r="C14" i="5"/>
  <c r="C13" i="5"/>
  <c r="C22" i="5" s="1"/>
  <c r="K15" i="4"/>
  <c r="H15" i="4"/>
  <c r="K14" i="4"/>
  <c r="K13" i="4"/>
  <c r="L33" i="4"/>
  <c r="L38" i="4" s="1"/>
  <c r="M32" i="4" s="1"/>
  <c r="H20" i="4"/>
  <c r="H13" i="4"/>
  <c r="P20" i="4"/>
  <c r="M19" i="4"/>
  <c r="M13" i="4"/>
  <c r="C13" i="4"/>
  <c r="O34" i="4"/>
  <c r="P22" i="4"/>
  <c r="M22" i="4"/>
  <c r="K20" i="4"/>
  <c r="D41" i="4"/>
  <c r="F20" i="4"/>
  <c r="C20" i="4"/>
  <c r="E41" i="4"/>
  <c r="N38" i="4"/>
  <c r="O33" i="4"/>
  <c r="F19" i="4"/>
  <c r="F22" i="4" s="1"/>
  <c r="C19" i="4"/>
  <c r="C22" i="4" s="1"/>
  <c r="H14" i="1"/>
  <c r="H18" i="1"/>
  <c r="H15" i="1"/>
  <c r="F15" i="1"/>
  <c r="F18" i="1"/>
  <c r="F13" i="1"/>
  <c r="F14" i="1"/>
  <c r="C14" i="1"/>
  <c r="C13" i="1"/>
  <c r="P20" i="1"/>
  <c r="E32" i="7"/>
  <c r="P13" i="1"/>
  <c r="M20" i="1"/>
  <c r="B31" i="7"/>
  <c r="E36" i="7"/>
  <c r="D36" i="7"/>
  <c r="K14" i="1"/>
  <c r="O33" i="1"/>
  <c r="O38" i="1" s="1"/>
  <c r="P32" i="1" s="1"/>
  <c r="H13" i="1"/>
  <c r="H20" i="1"/>
  <c r="L22" i="7"/>
  <c r="M14" i="7" s="1"/>
  <c r="B39" i="7"/>
  <c r="C39" i="7" s="1"/>
  <c r="K20" i="1"/>
  <c r="H21" i="7"/>
  <c r="D38" i="7"/>
  <c r="B41" i="1"/>
  <c r="B38" i="7"/>
  <c r="P19" i="1"/>
  <c r="E37" i="7"/>
  <c r="D37" i="7"/>
  <c r="M22" i="1"/>
  <c r="H19" i="1"/>
  <c r="E41" i="1"/>
  <c r="F34" i="1" s="1"/>
  <c r="F19" i="1"/>
  <c r="C19" i="1"/>
  <c r="U22" i="1"/>
  <c r="N38" i="1"/>
  <c r="R22" i="4"/>
  <c r="P22" i="5"/>
  <c r="E41" i="5"/>
  <c r="O38" i="6"/>
  <c r="P33" i="6" s="1"/>
  <c r="D41" i="1"/>
  <c r="L38" i="1"/>
  <c r="M32" i="1" s="1"/>
  <c r="D22" i="7"/>
  <c r="N31" i="7" s="1"/>
  <c r="AD22" i="7"/>
  <c r="O35" i="7" s="1"/>
  <c r="P35" i="7" s="1"/>
  <c r="R22" i="5"/>
  <c r="U22" i="7"/>
  <c r="G22" i="7"/>
  <c r="H14" i="7" s="1"/>
  <c r="S22" i="7"/>
  <c r="N34" i="7" s="1"/>
  <c r="E38" i="7"/>
  <c r="Y22" i="7"/>
  <c r="O36" i="7" s="1"/>
  <c r="P36" i="7" s="1"/>
  <c r="B41" i="4"/>
  <c r="C34" i="4" s="1"/>
  <c r="W22" i="5"/>
  <c r="B41" i="5"/>
  <c r="C37" i="5" s="1"/>
  <c r="W22" i="7"/>
  <c r="AE15" i="7"/>
  <c r="B22" i="7"/>
  <c r="C15" i="7" s="1"/>
  <c r="B35" i="7"/>
  <c r="C35" i="7" s="1"/>
  <c r="M17" i="7"/>
  <c r="B34" i="7"/>
  <c r="C34" i="7" s="1"/>
  <c r="D31" i="7"/>
  <c r="N22" i="7"/>
  <c r="N33" i="7" s="1"/>
  <c r="D39" i="7"/>
  <c r="T22" i="7"/>
  <c r="O34" i="7" s="1"/>
  <c r="P34" i="7" s="1"/>
  <c r="E39" i="7"/>
  <c r="F39" i="7" s="1"/>
  <c r="X22" i="7"/>
  <c r="N36" i="7" s="1"/>
  <c r="E33" i="7"/>
  <c r="J22" i="7"/>
  <c r="K15" i="7" s="1"/>
  <c r="L38" i="6"/>
  <c r="AE22" i="7"/>
  <c r="V22" i="7"/>
  <c r="L36" i="7" s="1"/>
  <c r="M36" i="7" s="1"/>
  <c r="E34" i="7"/>
  <c r="F34" i="7" s="1"/>
  <c r="E22" i="7"/>
  <c r="U22" i="4"/>
  <c r="AB22" i="5"/>
  <c r="D41" i="5"/>
  <c r="E41" i="6"/>
  <c r="Z13" i="7"/>
  <c r="Z22" i="7" s="1"/>
  <c r="Q22" i="7"/>
  <c r="L34" i="7" s="1"/>
  <c r="M34" i="7" s="1"/>
  <c r="B37" i="7"/>
  <c r="B36" i="7"/>
  <c r="B32" i="7"/>
  <c r="AC22" i="7"/>
  <c r="N35" i="7" s="1"/>
  <c r="D33" i="7"/>
  <c r="I22" i="7"/>
  <c r="N32" i="7" s="1"/>
  <c r="E35" i="7"/>
  <c r="F35" i="7" s="1"/>
  <c r="E31" i="7"/>
  <c r="O22" i="7"/>
  <c r="P14" i="7" l="1"/>
  <c r="P18" i="7"/>
  <c r="P22" i="6"/>
  <c r="M18" i="7"/>
  <c r="M22" i="6"/>
  <c r="F34" i="6"/>
  <c r="F37" i="6"/>
  <c r="K22" i="6"/>
  <c r="C38" i="6"/>
  <c r="C37" i="6"/>
  <c r="H22" i="6"/>
  <c r="F39" i="6"/>
  <c r="F33" i="6"/>
  <c r="F32" i="6"/>
  <c r="F38" i="6"/>
  <c r="C33" i="6"/>
  <c r="C34" i="6"/>
  <c r="C39" i="6"/>
  <c r="C32" i="6"/>
  <c r="P32" i="6"/>
  <c r="M33" i="6"/>
  <c r="M32" i="6"/>
  <c r="P34" i="6"/>
  <c r="M34" i="6"/>
  <c r="M22" i="5"/>
  <c r="F33" i="5"/>
  <c r="F39" i="5"/>
  <c r="K22" i="5"/>
  <c r="C39" i="5"/>
  <c r="P34" i="5"/>
  <c r="M34" i="5"/>
  <c r="F38" i="5"/>
  <c r="F32" i="5"/>
  <c r="F37" i="5"/>
  <c r="P33" i="5"/>
  <c r="C38" i="5"/>
  <c r="M32" i="5"/>
  <c r="C32" i="5"/>
  <c r="C33" i="5"/>
  <c r="F33" i="4"/>
  <c r="F34" i="4"/>
  <c r="K22" i="4"/>
  <c r="H22" i="4"/>
  <c r="C32" i="4"/>
  <c r="C33" i="4"/>
  <c r="F38" i="4"/>
  <c r="F32" i="4"/>
  <c r="F18" i="7"/>
  <c r="F20" i="7"/>
  <c r="F39" i="4"/>
  <c r="C38" i="4"/>
  <c r="C39" i="4"/>
  <c r="C20" i="7"/>
  <c r="M33" i="4"/>
  <c r="M34" i="4"/>
  <c r="K14" i="7"/>
  <c r="O38" i="4"/>
  <c r="F22" i="1"/>
  <c r="C18" i="7"/>
  <c r="F13" i="7"/>
  <c r="F15" i="7"/>
  <c r="F14" i="7"/>
  <c r="L31" i="7"/>
  <c r="C14" i="7"/>
  <c r="C13" i="7"/>
  <c r="C22" i="1"/>
  <c r="P13" i="7"/>
  <c r="P15" i="7"/>
  <c r="L33" i="7"/>
  <c r="M15" i="7"/>
  <c r="M19" i="7"/>
  <c r="M20" i="7"/>
  <c r="P22" i="1"/>
  <c r="M13" i="7"/>
  <c r="F37" i="1"/>
  <c r="F33" i="1"/>
  <c r="K18" i="7"/>
  <c r="C34" i="1"/>
  <c r="C37" i="1"/>
  <c r="H15" i="7"/>
  <c r="H18" i="7"/>
  <c r="H22" i="1"/>
  <c r="K22" i="1"/>
  <c r="C39" i="1"/>
  <c r="C33" i="1"/>
  <c r="H13" i="7"/>
  <c r="C38" i="1"/>
  <c r="K20" i="7"/>
  <c r="K13" i="7"/>
  <c r="F38" i="1"/>
  <c r="F32" i="1"/>
  <c r="C32" i="1"/>
  <c r="D40" i="7"/>
  <c r="C19" i="7"/>
  <c r="O33" i="7"/>
  <c r="P20" i="7"/>
  <c r="P19" i="7"/>
  <c r="P34" i="1"/>
  <c r="P33" i="1"/>
  <c r="F39" i="1"/>
  <c r="L32" i="7"/>
  <c r="H20" i="7"/>
  <c r="M34" i="1"/>
  <c r="O32" i="7"/>
  <c r="K19" i="7"/>
  <c r="M33" i="1"/>
  <c r="H19" i="7"/>
  <c r="O31" i="7"/>
  <c r="F19" i="7"/>
  <c r="E40" i="7"/>
  <c r="F33" i="7" s="1"/>
  <c r="B40" i="7"/>
  <c r="C36" i="7" s="1"/>
  <c r="N37" i="7"/>
  <c r="F41" i="6" l="1"/>
  <c r="C41" i="6"/>
  <c r="P38" i="6"/>
  <c r="M38" i="6"/>
  <c r="F41" i="5"/>
  <c r="P38" i="5"/>
  <c r="M38" i="5"/>
  <c r="C41" i="5"/>
  <c r="M38" i="4"/>
  <c r="F41" i="4"/>
  <c r="K22" i="7"/>
  <c r="C41" i="4"/>
  <c r="P32" i="4"/>
  <c r="P34" i="4"/>
  <c r="P33" i="4"/>
  <c r="F22" i="7"/>
  <c r="L37" i="7"/>
  <c r="M32" i="7" s="1"/>
  <c r="C41" i="1"/>
  <c r="C22" i="7"/>
  <c r="M22" i="7"/>
  <c r="P22" i="7"/>
  <c r="F36" i="7"/>
  <c r="C31" i="7"/>
  <c r="C33" i="7"/>
  <c r="F37" i="7"/>
  <c r="F32" i="7"/>
  <c r="C32" i="7"/>
  <c r="F41" i="1"/>
  <c r="F31" i="7"/>
  <c r="H22" i="7"/>
  <c r="O37" i="7"/>
  <c r="P33" i="7" s="1"/>
  <c r="P38" i="1"/>
  <c r="F38" i="7"/>
  <c r="C37" i="7"/>
  <c r="C38" i="7"/>
  <c r="M38" i="1"/>
  <c r="P38" i="4" l="1"/>
  <c r="M33" i="7"/>
  <c r="M31" i="7"/>
  <c r="F40" i="7"/>
  <c r="P31" i="7"/>
  <c r="P32" i="7"/>
  <c r="C40" i="7"/>
  <c r="P37" i="7" l="1"/>
  <c r="M37" i="7"/>
</calcChain>
</file>

<file path=xl/sharedStrings.xml><?xml version="1.0" encoding="utf-8"?>
<sst xmlns="http://schemas.openxmlformats.org/spreadsheetml/2006/main" count="430" uniqueCount="53">
  <si>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</si>
  <si>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</si>
  <si>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</si>
  <si>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</si>
  <si>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</si>
  <si>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</si>
  <si>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</si>
  <si>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</si>
  <si>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</si>
  <si>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</si>
  <si>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</si>
  <si>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</si>
  <si>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</si>
  <si>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</si>
  <si>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</si>
  <si>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</si>
  <si>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</si>
  <si>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</si>
  <si>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</si>
  <si>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</si>
  <si>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</si>
  <si>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</si>
  <si>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</si>
  <si>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</si>
  <si>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</si>
  <si>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</si>
  <si>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</si>
  <si>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</si>
  <si>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</si>
  <si>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</si>
  <si>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</si>
  <si>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</si>
  <si>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</si>
  <si>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</si>
  <si>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</si>
  <si>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</si>
  <si>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</si>
  <si>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</si>
  <si>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</si>
  <si>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</si>
  <si>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</si>
  <si>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</si>
  <si>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</si>
  <si>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</si>
  <si>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</si>
  <si>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</si>
  <si>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</si>
  <si>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</si>
  <si>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</si>
  <si>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</si>
  <si>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</si>
  <si>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BARCELONA DE SERVEIS MUNICIPALS, S.A.</t>
  </si>
  <si>
    <t>BARCELONA DE SERVEIS MUNICIPALS, S.A.  (BSM)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</si>
</sst>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66FF"/>
      <color rgb="FFCCFF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72-401B-8C41-341C614F4BF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72-401B-8C41-341C614F4BF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72-401B-8C41-341C614F4BF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72-401B-8C41-341C614F4BF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72-401B-8C41-341C614F4BF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72-401B-8C41-341C614F4BF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72-401B-8C41-341C614F4BF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72-401B-8C41-341C614F4BF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72-401B-8C41-341C614F4BF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72-401B-8C41-341C614F4BF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232</c:v>
                </c:pt>
                <c:pt idx="1">
                  <c:v>39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47</c:v>
                </c:pt>
                <c:pt idx="7">
                  <c:v>274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272-401B-8C41-341C614F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96-4B47-B688-BF88A422BE6F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96-4B47-B688-BF88A422BE6F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6-4B47-B688-BF88A422BE6F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96-4B47-B688-BF88A422BE6F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96-4B47-B688-BF88A422BE6F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96-4B47-B688-BF88A422BE6F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96-4B47-B688-BF88A422BE6F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96-4B47-B688-BF88A422BE6F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96-4B47-B688-BF88A422BE6F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96-4B47-B688-BF88A422BE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71865377.537900001</c:v>
                </c:pt>
                <c:pt idx="1">
                  <c:v>3222046.1159000001</c:v>
                </c:pt>
                <c:pt idx="2">
                  <c:v>272129.86780000001</c:v>
                </c:pt>
                <c:pt idx="3">
                  <c:v>0</c:v>
                </c:pt>
                <c:pt idx="4">
                  <c:v>0</c:v>
                </c:pt>
                <c:pt idx="5">
                  <c:v>3832055.375</c:v>
                </c:pt>
                <c:pt idx="6">
                  <c:v>3527014.4828999997</c:v>
                </c:pt>
                <c:pt idx="7">
                  <c:v>2130054.4476999999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596-4B47-B688-BF88A422BE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2-4A0D-BD68-97BC0D01A30F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92-4A0D-BD68-97BC0D01A30F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92-4A0D-BD68-97BC0D01A30F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92-4A0D-BD68-97BC0D01A30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34</c:v>
                </c:pt>
                <c:pt idx="1">
                  <c:v>457</c:v>
                </c:pt>
                <c:pt idx="2">
                  <c:v>136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92-4A0D-BD68-97BC0D01A3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2-451E-B992-997045793FE6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2-451E-B992-997045793FE6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2-451E-B992-997045793FE6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2-451E-B992-997045793FE6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82-451E-B992-997045793FE6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2-451E-B992-997045793FE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4409240.2212999994</c:v>
                </c:pt>
                <c:pt idx="1">
                  <c:v>70595629.216000006</c:v>
                </c:pt>
                <c:pt idx="2">
                  <c:v>9843808.3899000008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82-451E-B992-997045793F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>
      <selection activeCell="H15" sqref="H15"/>
    </sheetView>
  </sheetViews>
  <sheetFormatPr defaultColWidth="9.21875" defaultRowHeight="15.05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29.95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8.950000000000003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4</v>
      </c>
      <c r="C13" s="20">
        <f t="shared" ref="C13:C21" si="0">IF(B13,B13/$B$22,"")</f>
        <v>0.4</v>
      </c>
      <c r="D13" s="4">
        <v>193239.07</v>
      </c>
      <c r="E13" s="5">
        <v>233819.27</v>
      </c>
      <c r="F13" s="21">
        <f t="shared" ref="F13:F21" si="1">IF(E13,E13/$E$22,"")</f>
        <v>0.2824064564341992</v>
      </c>
      <c r="G13" s="1">
        <v>53</v>
      </c>
      <c r="H13" s="20">
        <f t="shared" ref="H13:H21" si="2">IF(G13,G13/$G$22,"")</f>
        <v>0.34868421052631576</v>
      </c>
      <c r="I13" s="4">
        <v>11178854.189999999</v>
      </c>
      <c r="J13" s="5">
        <v>13526413.57</v>
      </c>
      <c r="K13" s="21">
        <f t="shared" ref="K13:K21" si="3">IF(J13,J13/$J$22,"")</f>
        <v>0.92943932394494011</v>
      </c>
      <c r="L13" s="1">
        <v>5</v>
      </c>
      <c r="M13" s="20">
        <f t="shared" ref="M13:M21" si="4">IF(L13,L13/$L$22,"")</f>
        <v>0.26315789473684209</v>
      </c>
      <c r="N13" s="4">
        <v>358421.75</v>
      </c>
      <c r="O13" s="5">
        <v>433690.32</v>
      </c>
      <c r="P13" s="21">
        <f t="shared" ref="P13:P21" si="5">IF(O13,O13/$O$22,"")</f>
        <v>0.61924645519539812</v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2">
        <v>1</v>
      </c>
      <c r="C14" s="20">
        <f t="shared" si="0"/>
        <v>0.1</v>
      </c>
      <c r="D14" s="6">
        <v>121694.24</v>
      </c>
      <c r="E14" s="7">
        <v>147250.03</v>
      </c>
      <c r="F14" s="21">
        <f t="shared" si="1"/>
        <v>0.17784829788464199</v>
      </c>
      <c r="G14" s="2">
        <v>10</v>
      </c>
      <c r="H14" s="20">
        <f t="shared" si="2"/>
        <v>6.5789473684210523E-2</v>
      </c>
      <c r="I14" s="6">
        <v>107925</v>
      </c>
      <c r="J14" s="7">
        <v>130589.25</v>
      </c>
      <c r="K14" s="21">
        <f t="shared" si="3"/>
        <v>8.973168209470677E-3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>
        <v>1</v>
      </c>
      <c r="C15" s="20">
        <f t="shared" si="0"/>
        <v>0.1</v>
      </c>
      <c r="D15" s="6">
        <v>68946.17</v>
      </c>
      <c r="E15" s="7">
        <v>83424.87</v>
      </c>
      <c r="F15" s="21">
        <f t="shared" si="1"/>
        <v>0.10076039462095547</v>
      </c>
      <c r="G15" s="2">
        <v>2</v>
      </c>
      <c r="H15" s="20">
        <f t="shared" si="2"/>
        <v>1.3157894736842105E-2</v>
      </c>
      <c r="I15" s="6">
        <v>13895.36</v>
      </c>
      <c r="J15" s="7">
        <v>16813.39</v>
      </c>
      <c r="K15" s="21">
        <f t="shared" si="3"/>
        <v>1.1552970603738988E-3</v>
      </c>
      <c r="L15" s="2">
        <v>1</v>
      </c>
      <c r="M15" s="20">
        <f t="shared" si="4"/>
        <v>5.2631578947368418E-2</v>
      </c>
      <c r="N15" s="6">
        <v>16200</v>
      </c>
      <c r="O15" s="7">
        <v>20110.2</v>
      </c>
      <c r="P15" s="21">
        <f t="shared" si="5"/>
        <v>2.8714429372715757E-2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32</v>
      </c>
      <c r="B18" s="71">
        <v>1</v>
      </c>
      <c r="C18" s="66">
        <f t="shared" si="0"/>
        <v>0.1</v>
      </c>
      <c r="D18" s="69">
        <v>24480</v>
      </c>
      <c r="E18" s="70">
        <v>29620.799999999999</v>
      </c>
      <c r="F18" s="67">
        <f t="shared" si="1"/>
        <v>3.5775944235674539E-2</v>
      </c>
      <c r="G18" s="71">
        <v>3</v>
      </c>
      <c r="H18" s="66">
        <f t="shared" si="2"/>
        <v>1.9736842105263157E-2</v>
      </c>
      <c r="I18" s="69">
        <v>111304.41</v>
      </c>
      <c r="J18" s="70">
        <v>134678.34</v>
      </c>
      <c r="K18" s="67">
        <f t="shared" si="3"/>
        <v>9.2541415085260308E-3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3</v>
      </c>
      <c r="C19" s="20">
        <f t="shared" si="0"/>
        <v>0.3</v>
      </c>
      <c r="D19" s="6">
        <v>275899.19</v>
      </c>
      <c r="E19" s="7">
        <v>333838.02</v>
      </c>
      <c r="F19" s="21">
        <f t="shared" si="1"/>
        <v>0.40320890682452881</v>
      </c>
      <c r="G19" s="2">
        <v>5</v>
      </c>
      <c r="H19" s="20">
        <f t="shared" si="2"/>
        <v>3.2894736842105261E-2</v>
      </c>
      <c r="I19" s="6">
        <v>122900</v>
      </c>
      <c r="J19" s="7">
        <v>148709</v>
      </c>
      <c r="K19" s="21">
        <f t="shared" si="3"/>
        <v>1.0218229075227668E-2</v>
      </c>
      <c r="L19" s="2">
        <v>2</v>
      </c>
      <c r="M19" s="20">
        <f t="shared" si="4"/>
        <v>0.10526315789473684</v>
      </c>
      <c r="N19" s="6">
        <v>89386.32</v>
      </c>
      <c r="O19" s="7">
        <v>108157.45</v>
      </c>
      <c r="P19" s="21">
        <f t="shared" si="5"/>
        <v>0.15443304686965001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8">
        <v>0</v>
      </c>
      <c r="C20" s="66" t="str">
        <f t="shared" si="0"/>
        <v/>
      </c>
      <c r="D20" s="69">
        <v>0</v>
      </c>
      <c r="E20" s="70">
        <v>0</v>
      </c>
      <c r="F20" s="21" t="str">
        <f t="shared" si="1"/>
        <v/>
      </c>
      <c r="G20" s="68">
        <v>79</v>
      </c>
      <c r="H20" s="66">
        <f t="shared" si="2"/>
        <v>0.51973684210526316</v>
      </c>
      <c r="I20" s="69">
        <v>492645.48</v>
      </c>
      <c r="J20" s="70">
        <v>596101.03</v>
      </c>
      <c r="K20" s="67">
        <f t="shared" si="3"/>
        <v>4.0959840201461657E-2</v>
      </c>
      <c r="L20" s="68">
        <v>11</v>
      </c>
      <c r="M20" s="66">
        <f t="shared" si="4"/>
        <v>0.57894736842105265</v>
      </c>
      <c r="N20" s="69">
        <v>114375</v>
      </c>
      <c r="O20" s="70">
        <v>138393.75</v>
      </c>
      <c r="P20" s="67">
        <f t="shared" si="5"/>
        <v>0.19760606856223614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>
        <v>0</v>
      </c>
      <c r="C21" s="66" t="str">
        <f t="shared" si="0"/>
        <v/>
      </c>
      <c r="D21" s="69">
        <v>0</v>
      </c>
      <c r="E21" s="70">
        <v>0</v>
      </c>
      <c r="F21" s="67" t="str">
        <f t="shared" si="1"/>
        <v/>
      </c>
      <c r="G21" s="68">
        <v>0</v>
      </c>
      <c r="H21" s="66" t="str">
        <f t="shared" si="2"/>
        <v/>
      </c>
      <c r="I21" s="69">
        <v>0</v>
      </c>
      <c r="J21" s="70">
        <v>0</v>
      </c>
      <c r="K21" s="67" t="str">
        <f t="shared" si="3"/>
        <v/>
      </c>
      <c r="L21" s="68">
        <v>0</v>
      </c>
      <c r="M21" s="66" t="str">
        <f t="shared" si="4"/>
        <v/>
      </c>
      <c r="N21" s="69">
        <v>0</v>
      </c>
      <c r="O21" s="70">
        <v>0</v>
      </c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.049999999999997" customHeight="1" thickBot="1" x14ac:dyDescent="0.35">
      <c r="A22" s="83" t="s">
        <v>0</v>
      </c>
      <c r="B22" s="16">
        <f t="shared" ref="B22:AE22" si="12">SUM(B13:B21)</f>
        <v>10</v>
      </c>
      <c r="C22" s="17">
        <f t="shared" si="12"/>
        <v>1</v>
      </c>
      <c r="D22" s="18">
        <f t="shared" si="12"/>
        <v>684258.66999999993</v>
      </c>
      <c r="E22" s="18">
        <f t="shared" si="12"/>
        <v>827952.99</v>
      </c>
      <c r="F22" s="19">
        <f t="shared" si="12"/>
        <v>1</v>
      </c>
      <c r="G22" s="16">
        <f t="shared" si="12"/>
        <v>152</v>
      </c>
      <c r="H22" s="17">
        <f t="shared" si="12"/>
        <v>1</v>
      </c>
      <c r="I22" s="18">
        <f t="shared" si="12"/>
        <v>12027524.439999999</v>
      </c>
      <c r="J22" s="18">
        <f t="shared" si="12"/>
        <v>14553304.58</v>
      </c>
      <c r="K22" s="19">
        <f t="shared" si="12"/>
        <v>1</v>
      </c>
      <c r="L22" s="16">
        <f t="shared" si="12"/>
        <v>19</v>
      </c>
      <c r="M22" s="17">
        <f t="shared" si="12"/>
        <v>1</v>
      </c>
      <c r="N22" s="18">
        <f t="shared" si="12"/>
        <v>578383.07000000007</v>
      </c>
      <c r="O22" s="18">
        <f t="shared" si="12"/>
        <v>700351.72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customHeight="1" x14ac:dyDescent="0.3">
      <c r="A24" s="111" t="s">
        <v>48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5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65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13">B13+G13+L13+Q13+AA13+V13</f>
        <v>62</v>
      </c>
      <c r="C32" s="8">
        <f t="shared" ref="C32:C39" si="14">IF(B32,B32/$B$41,"")</f>
        <v>0.34254143646408841</v>
      </c>
      <c r="D32" s="10">
        <f t="shared" ref="D32:D40" si="15">D13+I13+N13+S13+AC13+X13</f>
        <v>11730515.01</v>
      </c>
      <c r="E32" s="11">
        <f t="shared" ref="E32:E40" si="16">E13+J13+O13+T13+AD13+Y13</f>
        <v>14193923.16</v>
      </c>
      <c r="F32" s="21">
        <f t="shared" ref="F32:F39" si="17">IF(E32,E32/$E$41,"")</f>
        <v>0.88261833153888292</v>
      </c>
      <c r="J32" s="134" t="s">
        <v>3</v>
      </c>
      <c r="K32" s="135"/>
      <c r="L32" s="57">
        <f>B22</f>
        <v>10</v>
      </c>
      <c r="M32" s="8">
        <f t="shared" ref="M32:M37" si="18">IF(L32,L32/$L$38,"")</f>
        <v>5.5248618784530384E-2</v>
      </c>
      <c r="N32" s="58">
        <f>D22</f>
        <v>684258.66999999993</v>
      </c>
      <c r="O32" s="58">
        <f>E22</f>
        <v>827952.99</v>
      </c>
      <c r="P32" s="59">
        <f t="shared" ref="P32:P37" si="19">IF(O32,O32/$O$38,"")</f>
        <v>5.1484461229563919E-2</v>
      </c>
    </row>
    <row r="33" spans="1:33" s="25" customFormat="1" ht="29.95" customHeight="1" x14ac:dyDescent="0.3">
      <c r="A33" s="43" t="s">
        <v>18</v>
      </c>
      <c r="B33" s="12">
        <f t="shared" si="13"/>
        <v>11</v>
      </c>
      <c r="C33" s="8">
        <f t="shared" si="14"/>
        <v>6.0773480662983423E-2</v>
      </c>
      <c r="D33" s="13">
        <f t="shared" si="15"/>
        <v>229619.24</v>
      </c>
      <c r="E33" s="14">
        <f t="shared" si="16"/>
        <v>277839.28000000003</v>
      </c>
      <c r="F33" s="21">
        <f t="shared" si="17"/>
        <v>1.7276833119728156E-2</v>
      </c>
      <c r="J33" s="130" t="s">
        <v>1</v>
      </c>
      <c r="K33" s="131"/>
      <c r="L33" s="60">
        <f>G22</f>
        <v>152</v>
      </c>
      <c r="M33" s="8">
        <f t="shared" si="18"/>
        <v>0.83977900552486184</v>
      </c>
      <c r="N33" s="61">
        <f>I22</f>
        <v>12027524.439999999</v>
      </c>
      <c r="O33" s="61">
        <f>J22</f>
        <v>14553304.58</v>
      </c>
      <c r="P33" s="59">
        <f t="shared" si="19"/>
        <v>0.90496568580668457</v>
      </c>
    </row>
    <row r="34" spans="1:33" ht="29.95" customHeight="1" x14ac:dyDescent="0.3">
      <c r="A34" s="43" t="s">
        <v>19</v>
      </c>
      <c r="B34" s="12">
        <f t="shared" si="13"/>
        <v>4</v>
      </c>
      <c r="C34" s="8">
        <f t="shared" si="14"/>
        <v>2.2099447513812154E-2</v>
      </c>
      <c r="D34" s="13">
        <f t="shared" si="15"/>
        <v>99041.53</v>
      </c>
      <c r="E34" s="14">
        <f t="shared" si="16"/>
        <v>120348.45999999999</v>
      </c>
      <c r="F34" s="21">
        <f t="shared" si="17"/>
        <v>7.4836080040096521E-3</v>
      </c>
      <c r="G34" s="25"/>
      <c r="J34" s="130" t="s">
        <v>2</v>
      </c>
      <c r="K34" s="131"/>
      <c r="L34" s="60">
        <f>L22</f>
        <v>19</v>
      </c>
      <c r="M34" s="8">
        <f t="shared" si="18"/>
        <v>0.10497237569060773</v>
      </c>
      <c r="N34" s="61">
        <f>N22</f>
        <v>578383.07000000007</v>
      </c>
      <c r="O34" s="61">
        <f>O22</f>
        <v>700351.72</v>
      </c>
      <c r="P34" s="59">
        <f t="shared" si="19"/>
        <v>4.3549852963751488E-2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0" t="s">
        <v>33</v>
      </c>
      <c r="K35" s="131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0" t="s">
        <v>5</v>
      </c>
      <c r="K36" s="131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13"/>
        <v>4</v>
      </c>
      <c r="C37" s="8">
        <f t="shared" si="14"/>
        <v>2.2099447513812154E-2</v>
      </c>
      <c r="D37" s="13">
        <f t="shared" si="15"/>
        <v>135784.41</v>
      </c>
      <c r="E37" s="22">
        <f t="shared" si="16"/>
        <v>164299.13999999998</v>
      </c>
      <c r="F37" s="21">
        <f t="shared" si="17"/>
        <v>1.0216585730767992E-2</v>
      </c>
      <c r="G37" s="25"/>
      <c r="J37" s="130" t="s">
        <v>4</v>
      </c>
      <c r="K37" s="131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13"/>
        <v>10</v>
      </c>
      <c r="C38" s="8">
        <f t="shared" si="14"/>
        <v>5.5248618784530384E-2</v>
      </c>
      <c r="D38" s="13">
        <f t="shared" si="15"/>
        <v>488185.51</v>
      </c>
      <c r="E38" s="23">
        <f t="shared" si="16"/>
        <v>590704.47</v>
      </c>
      <c r="F38" s="21">
        <f t="shared" si="17"/>
        <v>3.6731676497532909E-2</v>
      </c>
      <c r="G38" s="25"/>
      <c r="J38" s="132" t="s">
        <v>0</v>
      </c>
      <c r="K38" s="133"/>
      <c r="L38" s="84">
        <f>SUM(L32:L37)</f>
        <v>181</v>
      </c>
      <c r="M38" s="17">
        <f>SUM(M32:M37)</f>
        <v>0.99999999999999989</v>
      </c>
      <c r="N38" s="85">
        <f>SUM(N32:N37)</f>
        <v>13290166.18</v>
      </c>
      <c r="O38" s="86">
        <f>SUM(O32:O37)</f>
        <v>16081609.290000001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13"/>
        <v>90</v>
      </c>
      <c r="C39" s="8">
        <f t="shared" si="14"/>
        <v>0.49723756906077349</v>
      </c>
      <c r="D39" s="13">
        <f t="shared" si="15"/>
        <v>607020.48</v>
      </c>
      <c r="E39" s="23">
        <f t="shared" si="16"/>
        <v>734494.78</v>
      </c>
      <c r="F39" s="21">
        <f t="shared" si="17"/>
        <v>4.5672965109078333E-2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181</v>
      </c>
      <c r="C41" s="17">
        <f>SUM(C32:C40)</f>
        <v>1</v>
      </c>
      <c r="D41" s="18">
        <f>SUM(D32:D40)</f>
        <v>13290166.18</v>
      </c>
      <c r="E41" s="18">
        <f>SUM(E32:E40)</f>
        <v>16081609.290000001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>
      <selection activeCell="E12" sqref="E12"/>
    </sheetView>
  </sheetViews>
  <sheetFormatPr defaultColWidth="9.21875" defaultRowHeight="15.05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29.95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8.950000000000003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3</v>
      </c>
      <c r="C13" s="20">
        <f t="shared" ref="C13:C20" si="0">IF(B13,B13/$B$22,"")</f>
        <v>0.5</v>
      </c>
      <c r="D13" s="4">
        <v>314964.55</v>
      </c>
      <c r="E13" s="5">
        <f>D13*1.21</f>
        <v>381107.10549999995</v>
      </c>
      <c r="F13" s="21">
        <f t="shared" ref="F13:F21" si="1">IF(E13,E13/$E$22,"")</f>
        <v>0.70202959890050909</v>
      </c>
      <c r="G13" s="1">
        <v>36</v>
      </c>
      <c r="H13" s="20">
        <f t="shared" ref="H13:H20" si="2">IF(G13,G13/$G$22,"")</f>
        <v>0.3</v>
      </c>
      <c r="I13" s="4">
        <v>14245255.109999999</v>
      </c>
      <c r="J13" s="5">
        <f>I13*1.21</f>
        <v>17236758.6831</v>
      </c>
      <c r="K13" s="21">
        <f t="shared" ref="K13:K20" si="3">IF(J13,J13/$J$22,"")</f>
        <v>0.92999729290437783</v>
      </c>
      <c r="L13" s="1">
        <v>10</v>
      </c>
      <c r="M13" s="20">
        <f t="shared" ref="M13:M20" si="4">IF(L13,L13/$L$22,"")</f>
        <v>0.34482758620689657</v>
      </c>
      <c r="N13" s="4">
        <v>1134487.06</v>
      </c>
      <c r="O13" s="5">
        <f>N13*1.21</f>
        <v>1372729.3426000001</v>
      </c>
      <c r="P13" s="21">
        <f t="shared" ref="P13:P20" si="5">IF(O13,O13/$O$22,"")</f>
        <v>0.72049900787202892</v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13</v>
      </c>
      <c r="H14" s="20">
        <f t="shared" si="2"/>
        <v>0.10833333333333334</v>
      </c>
      <c r="I14" s="6">
        <v>243378</v>
      </c>
      <c r="J14" s="7">
        <f>I14*1.21</f>
        <v>294487.38</v>
      </c>
      <c r="K14" s="21">
        <f t="shared" si="3"/>
        <v>1.5888861196567343E-2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8.3333333333333332E-3</v>
      </c>
      <c r="I15" s="6">
        <v>34000</v>
      </c>
      <c r="J15" s="7">
        <f>I15*1.21</f>
        <v>41140</v>
      </c>
      <c r="K15" s="21">
        <f t="shared" si="3"/>
        <v>2.219680006752006E-3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2</v>
      </c>
      <c r="C19" s="20">
        <f t="shared" si="0"/>
        <v>0.33333333333333331</v>
      </c>
      <c r="D19" s="6">
        <v>126085</v>
      </c>
      <c r="E19" s="7">
        <v>152562.85</v>
      </c>
      <c r="F19" s="21">
        <f t="shared" si="1"/>
        <v>0.28103290347237714</v>
      </c>
      <c r="G19" s="2">
        <v>11</v>
      </c>
      <c r="H19" s="20">
        <f t="shared" si="2"/>
        <v>9.166666666666666E-2</v>
      </c>
      <c r="I19" s="6">
        <v>397840</v>
      </c>
      <c r="J19" s="7">
        <f>I19*1.21</f>
        <v>481386.39999999997</v>
      </c>
      <c r="K19" s="21">
        <f t="shared" si="3"/>
        <v>2.5972867467241704E-2</v>
      </c>
      <c r="L19" s="2">
        <v>4</v>
      </c>
      <c r="M19" s="20">
        <f t="shared" si="4"/>
        <v>0.13793103448275862</v>
      </c>
      <c r="N19" s="6">
        <v>320746</v>
      </c>
      <c r="O19" s="7">
        <f>N19*1.21</f>
        <v>388102.66</v>
      </c>
      <c r="P19" s="21">
        <f t="shared" si="5"/>
        <v>0.20370190452319636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8">
        <v>1</v>
      </c>
      <c r="C20" s="66">
        <f t="shared" si="0"/>
        <v>0.16666666666666666</v>
      </c>
      <c r="D20" s="69">
        <v>7598.98</v>
      </c>
      <c r="E20" s="70">
        <v>9194.77</v>
      </c>
      <c r="F20" s="21">
        <f t="shared" si="1"/>
        <v>1.6937497627113739E-2</v>
      </c>
      <c r="G20" s="68">
        <v>59</v>
      </c>
      <c r="H20" s="66">
        <f t="shared" si="2"/>
        <v>0.49166666666666664</v>
      </c>
      <c r="I20" s="69">
        <v>397050.09</v>
      </c>
      <c r="J20" s="70">
        <f>I20*1.21</f>
        <v>480430.60889999999</v>
      </c>
      <c r="K20" s="67">
        <f t="shared" si="3"/>
        <v>2.5921298425061308E-2</v>
      </c>
      <c r="L20" s="68">
        <v>15</v>
      </c>
      <c r="M20" s="66">
        <f t="shared" si="4"/>
        <v>0.51724137931034486</v>
      </c>
      <c r="N20" s="69">
        <v>119352.12</v>
      </c>
      <c r="O20" s="70">
        <f>N20*1.21</f>
        <v>144416.06519999998</v>
      </c>
      <c r="P20" s="67">
        <f t="shared" si="5"/>
        <v>7.5799087604774731E-2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.049999999999997" customHeight="1" thickBot="1" x14ac:dyDescent="0.35">
      <c r="A22" s="83" t="s">
        <v>0</v>
      </c>
      <c r="B22" s="16">
        <f t="shared" ref="B22:AE22" si="22">SUM(B13:B21)</f>
        <v>6</v>
      </c>
      <c r="C22" s="17">
        <f t="shared" si="22"/>
        <v>0.99999999999999989</v>
      </c>
      <c r="D22" s="18">
        <f t="shared" si="22"/>
        <v>448648.52999999997</v>
      </c>
      <c r="E22" s="18">
        <f t="shared" si="22"/>
        <v>542864.72549999994</v>
      </c>
      <c r="F22" s="19">
        <f t="shared" si="22"/>
        <v>1</v>
      </c>
      <c r="G22" s="16">
        <f t="shared" si="22"/>
        <v>120</v>
      </c>
      <c r="H22" s="17">
        <f t="shared" si="22"/>
        <v>1</v>
      </c>
      <c r="I22" s="18">
        <f t="shared" si="22"/>
        <v>15317523.199999999</v>
      </c>
      <c r="J22" s="18">
        <f t="shared" si="22"/>
        <v>18534203.071999997</v>
      </c>
      <c r="K22" s="19">
        <f t="shared" si="22"/>
        <v>1.0000000000000002</v>
      </c>
      <c r="L22" s="16">
        <f t="shared" si="22"/>
        <v>29</v>
      </c>
      <c r="M22" s="17">
        <f t="shared" si="22"/>
        <v>1</v>
      </c>
      <c r="N22" s="18">
        <f t="shared" si="22"/>
        <v>1574585.1800000002</v>
      </c>
      <c r="O22" s="18">
        <f t="shared" si="22"/>
        <v>1905248.0678000001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customHeight="1" x14ac:dyDescent="0.3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5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6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65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23">B13+G13+L13+Q13+AA13+V13</f>
        <v>49</v>
      </c>
      <c r="C32" s="8">
        <f t="shared" ref="C32:C40" si="24">IF(B32,B32/$B$41,"")</f>
        <v>0.31612903225806449</v>
      </c>
      <c r="D32" s="10">
        <f t="shared" ref="D32:D40" si="25">D13+I13+N13+S13+AC13+X13</f>
        <v>15694706.720000001</v>
      </c>
      <c r="E32" s="11">
        <f t="shared" ref="E32:E40" si="26">E13+J13+O13+T13+AD13+Y13</f>
        <v>18990595.131200001</v>
      </c>
      <c r="F32" s="21">
        <f t="shared" ref="F32:F40" si="27">IF(E32,E32/$E$41,"")</f>
        <v>0.90507622004709909</v>
      </c>
      <c r="J32" s="134" t="s">
        <v>3</v>
      </c>
      <c r="K32" s="135"/>
      <c r="L32" s="57">
        <f>B22</f>
        <v>6</v>
      </c>
      <c r="M32" s="8">
        <f t="shared" ref="M32:M37" si="28">IF(L32,L32/$L$38,"")</f>
        <v>3.870967741935484E-2</v>
      </c>
      <c r="N32" s="58">
        <f>D22</f>
        <v>448648.52999999997</v>
      </c>
      <c r="O32" s="58">
        <f>E22</f>
        <v>542864.72549999994</v>
      </c>
      <c r="P32" s="59">
        <f t="shared" ref="P32:P37" si="29">IF(O32,O32/$O$38,"")</f>
        <v>2.5872488479585582E-2</v>
      </c>
    </row>
    <row r="33" spans="1:33" s="25" customFormat="1" ht="29.95" customHeight="1" x14ac:dyDescent="0.3">
      <c r="A33" s="43" t="s">
        <v>18</v>
      </c>
      <c r="B33" s="12">
        <f t="shared" si="23"/>
        <v>13</v>
      </c>
      <c r="C33" s="8">
        <f t="shared" si="24"/>
        <v>8.387096774193549E-2</v>
      </c>
      <c r="D33" s="13">
        <f t="shared" si="25"/>
        <v>243378</v>
      </c>
      <c r="E33" s="14">
        <f t="shared" si="26"/>
        <v>294487.38</v>
      </c>
      <c r="F33" s="21">
        <f t="shared" si="27"/>
        <v>1.4035027491270183E-2</v>
      </c>
      <c r="J33" s="130" t="s">
        <v>1</v>
      </c>
      <c r="K33" s="131"/>
      <c r="L33" s="60">
        <f>G22</f>
        <v>120</v>
      </c>
      <c r="M33" s="8">
        <f t="shared" si="28"/>
        <v>0.77419354838709675</v>
      </c>
      <c r="N33" s="61">
        <f>I22</f>
        <v>15317523.199999999</v>
      </c>
      <c r="O33" s="61">
        <f>J22</f>
        <v>18534203.071999997</v>
      </c>
      <c r="P33" s="59">
        <f t="shared" si="29"/>
        <v>0.8833249480650216</v>
      </c>
    </row>
    <row r="34" spans="1:33" ht="29.95" customHeight="1" x14ac:dyDescent="0.3">
      <c r="A34" s="43" t="s">
        <v>19</v>
      </c>
      <c r="B34" s="12">
        <f t="shared" si="23"/>
        <v>1</v>
      </c>
      <c r="C34" s="8">
        <f t="shared" si="24"/>
        <v>6.4516129032258064E-3</v>
      </c>
      <c r="D34" s="13">
        <f t="shared" si="25"/>
        <v>34000</v>
      </c>
      <c r="E34" s="14">
        <f t="shared" si="26"/>
        <v>41140</v>
      </c>
      <c r="F34" s="21">
        <f t="shared" si="27"/>
        <v>1.9606987266851819E-3</v>
      </c>
      <c r="G34" s="25"/>
      <c r="J34" s="130" t="s">
        <v>2</v>
      </c>
      <c r="K34" s="131"/>
      <c r="L34" s="60">
        <f>L22</f>
        <v>29</v>
      </c>
      <c r="M34" s="8">
        <f t="shared" si="28"/>
        <v>0.18709677419354839</v>
      </c>
      <c r="N34" s="61">
        <f>N22</f>
        <v>1574585.1800000002</v>
      </c>
      <c r="O34" s="61">
        <f>O22</f>
        <v>1905248.0678000001</v>
      </c>
      <c r="P34" s="59">
        <f t="shared" si="29"/>
        <v>9.0802563455392907E-2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0" t="s">
        <v>4</v>
      </c>
      <c r="K37" s="131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3"/>
        <v>17</v>
      </c>
      <c r="C38" s="8">
        <f t="shared" si="24"/>
        <v>0.10967741935483871</v>
      </c>
      <c r="D38" s="13">
        <f t="shared" si="25"/>
        <v>844671</v>
      </c>
      <c r="E38" s="23">
        <f t="shared" si="26"/>
        <v>1022051.9099999999</v>
      </c>
      <c r="F38" s="21">
        <f t="shared" si="27"/>
        <v>4.8710157475526449E-2</v>
      </c>
      <c r="G38" s="25"/>
      <c r="J38" s="132" t="s">
        <v>0</v>
      </c>
      <c r="K38" s="133"/>
      <c r="L38" s="84">
        <f>SUM(L32:L37)</f>
        <v>155</v>
      </c>
      <c r="M38" s="17">
        <f>SUM(M32:M37)</f>
        <v>1</v>
      </c>
      <c r="N38" s="85">
        <f>SUM(N32:N37)</f>
        <v>17340756.91</v>
      </c>
      <c r="O38" s="86">
        <f>SUM(O32:O37)</f>
        <v>20982315.865299996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3"/>
        <v>75</v>
      </c>
      <c r="C39" s="8">
        <f t="shared" si="24"/>
        <v>0.4838709677419355</v>
      </c>
      <c r="D39" s="13">
        <f t="shared" si="25"/>
        <v>524001.19</v>
      </c>
      <c r="E39" s="23">
        <f t="shared" si="26"/>
        <v>634041.44409999996</v>
      </c>
      <c r="F39" s="21">
        <f t="shared" si="27"/>
        <v>3.021789625941915E-2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155</v>
      </c>
      <c r="C41" s="17">
        <f>SUM(C32:C40)</f>
        <v>1</v>
      </c>
      <c r="D41" s="18">
        <f>SUM(D32:D40)</f>
        <v>17340756.91</v>
      </c>
      <c r="E41" s="18">
        <f>SUM(E32:E40)</f>
        <v>20982315.8653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3" zoomScale="85" zoomScaleNormal="85" workbookViewId="0">
      <selection activeCell="F40" sqref="F40"/>
    </sheetView>
  </sheetViews>
  <sheetFormatPr defaultColWidth="9.21875" defaultRowHeight="15.05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49999999999999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29.95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8.950000000000003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3</v>
      </c>
      <c r="C13" s="20">
        <f t="shared" ref="C13:C20" si="0">IF(B13,B13/$B$22,"")</f>
        <v>0.42857142857142855</v>
      </c>
      <c r="D13" s="4">
        <v>231522.96</v>
      </c>
      <c r="E13" s="5">
        <f>D13*1.21</f>
        <v>280142.78159999999</v>
      </c>
      <c r="F13" s="21">
        <f t="shared" ref="F13:F21" si="1">IF(E13,E13/$E$22,"")</f>
        <v>0.1827754195244993</v>
      </c>
      <c r="G13" s="1">
        <v>39</v>
      </c>
      <c r="H13" s="20">
        <f t="shared" ref="H13:H20" si="2">IF(G13,G13/$G$22,"")</f>
        <v>0.70909090909090911</v>
      </c>
      <c r="I13" s="4">
        <v>7359407.4500000002</v>
      </c>
      <c r="J13" s="5">
        <f>I13*1.21</f>
        <v>8904883.0144999996</v>
      </c>
      <c r="K13" s="21">
        <f t="shared" ref="K13:K20" si="3">IF(J13,J13/$J$22,"")</f>
        <v>0.92645716083022989</v>
      </c>
      <c r="L13" s="1">
        <v>9</v>
      </c>
      <c r="M13" s="20">
        <f t="shared" ref="M13:M20" si="4">IF(L13,L13/$L$22,"")</f>
        <v>0.15517241379310345</v>
      </c>
      <c r="N13" s="4">
        <v>3645685.48</v>
      </c>
      <c r="O13" s="5">
        <f>N13*1.21</f>
        <v>4411279.4308000002</v>
      </c>
      <c r="P13" s="21">
        <f t="shared" ref="P13:P20" si="5">IF(O13,O13/$O$22,"")</f>
        <v>0.91019827962785438</v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>
        <v>4</v>
      </c>
      <c r="C14" s="20">
        <f t="shared" si="0"/>
        <v>0.5714285714285714</v>
      </c>
      <c r="D14" s="6">
        <v>1035184.35</v>
      </c>
      <c r="E14" s="7">
        <f>D14*1.21</f>
        <v>1252573.0634999999</v>
      </c>
      <c r="F14" s="21">
        <f t="shared" si="1"/>
        <v>0.81722458047550062</v>
      </c>
      <c r="G14" s="2">
        <v>3</v>
      </c>
      <c r="H14" s="20">
        <f t="shared" si="2"/>
        <v>5.4545454545454543E-2</v>
      </c>
      <c r="I14" s="6">
        <v>44896</v>
      </c>
      <c r="J14" s="7">
        <f>I14*1.21</f>
        <v>54324.159999999996</v>
      </c>
      <c r="K14" s="21">
        <f t="shared" si="3"/>
        <v>5.6518437082368634E-3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7</v>
      </c>
      <c r="H18" s="66">
        <f t="shared" si="2"/>
        <v>0.12727272727272726</v>
      </c>
      <c r="I18" s="69">
        <v>479996.91</v>
      </c>
      <c r="J18" s="70">
        <f>I18*1.21</f>
        <v>580796.2611</v>
      </c>
      <c r="K18" s="67">
        <f t="shared" si="3"/>
        <v>6.0425595058727639E-2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5.4545454545454543E-2</v>
      </c>
      <c r="I19" s="6">
        <v>57400</v>
      </c>
      <c r="J19" s="7">
        <f>I19*1.21</f>
        <v>69454</v>
      </c>
      <c r="K19" s="21">
        <f t="shared" si="3"/>
        <v>7.2259405927654133E-3</v>
      </c>
      <c r="L19" s="2">
        <v>1</v>
      </c>
      <c r="M19" s="20">
        <f t="shared" si="4"/>
        <v>1.7241379310344827E-2</v>
      </c>
      <c r="N19" s="6">
        <v>65520</v>
      </c>
      <c r="O19" s="7">
        <f>N19*1.21</f>
        <v>79279.199999999997</v>
      </c>
      <c r="P19" s="21">
        <f t="shared" si="5"/>
        <v>1.6358018706873478E-2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5.4545454545454543E-2</v>
      </c>
      <c r="I20" s="69">
        <f>J20/1.21</f>
        <v>1902.1735537190084</v>
      </c>
      <c r="J20" s="70">
        <v>2301.63</v>
      </c>
      <c r="K20" s="67">
        <f t="shared" si="3"/>
        <v>2.3945981004012235E-4</v>
      </c>
      <c r="L20" s="68">
        <v>48</v>
      </c>
      <c r="M20" s="66">
        <f t="shared" si="4"/>
        <v>0.82758620689655171</v>
      </c>
      <c r="N20" s="69">
        <f>O20/1.21</f>
        <v>294169.57024793391</v>
      </c>
      <c r="O20" s="70">
        <v>355945.18</v>
      </c>
      <c r="P20" s="67">
        <f t="shared" si="5"/>
        <v>7.3443701665272199E-2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.049999999999997" customHeight="1" thickBot="1" x14ac:dyDescent="0.4">
      <c r="A22" s="83" t="s">
        <v>0</v>
      </c>
      <c r="B22" s="16">
        <f t="shared" ref="B22:AE22" si="22">SUM(B13:B21)</f>
        <v>7</v>
      </c>
      <c r="C22" s="17">
        <f t="shared" si="22"/>
        <v>1</v>
      </c>
      <c r="D22" s="18">
        <f t="shared" si="22"/>
        <v>1266707.31</v>
      </c>
      <c r="E22" s="18">
        <f t="shared" si="22"/>
        <v>1532715.8451</v>
      </c>
      <c r="F22" s="19">
        <f t="shared" si="22"/>
        <v>0.99999999999999989</v>
      </c>
      <c r="G22" s="16">
        <f t="shared" si="22"/>
        <v>55</v>
      </c>
      <c r="H22" s="17">
        <f t="shared" si="22"/>
        <v>1</v>
      </c>
      <c r="I22" s="18">
        <f t="shared" si="22"/>
        <v>7943602.5335537195</v>
      </c>
      <c r="J22" s="18">
        <f t="shared" si="22"/>
        <v>9611759.0656000003</v>
      </c>
      <c r="K22" s="19">
        <f t="shared" si="22"/>
        <v>1</v>
      </c>
      <c r="L22" s="16">
        <f t="shared" si="22"/>
        <v>58</v>
      </c>
      <c r="M22" s="17">
        <f t="shared" si="22"/>
        <v>1</v>
      </c>
      <c r="N22" s="18">
        <f t="shared" si="22"/>
        <v>4005375.0502479337</v>
      </c>
      <c r="O22" s="18">
        <f t="shared" si="22"/>
        <v>4846503.8108000001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850000000000001" customHeight="1" x14ac:dyDescent="0.35">
      <c r="B23" s="26"/>
      <c r="H23" s="26"/>
      <c r="N23" s="26"/>
    </row>
    <row r="24" spans="1:31" s="48" customFormat="1" ht="47.95" customHeight="1" x14ac:dyDescent="0.3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5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6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65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23">B13+G13+L13+Q13+AA13+V13</f>
        <v>51</v>
      </c>
      <c r="C32" s="8">
        <f t="shared" ref="C32:C39" si="24">IF(B32,B32/$B$41,"")</f>
        <v>0.42499999999999999</v>
      </c>
      <c r="D32" s="10">
        <f t="shared" ref="D32:D40" si="25">D13+I13+N13+S13+AC13+X13</f>
        <v>11236615.890000001</v>
      </c>
      <c r="E32" s="11">
        <f t="shared" ref="E32:E40" si="26">E13+J13+O13+T13+AD13+Y13</f>
        <v>13596305.2269</v>
      </c>
      <c r="F32" s="21">
        <f t="shared" ref="F32:F39" si="27">IF(E32,E32/$E$41,"")</f>
        <v>0.85024847219761834</v>
      </c>
      <c r="J32" s="134" t="s">
        <v>3</v>
      </c>
      <c r="K32" s="135"/>
      <c r="L32" s="57">
        <f>B22</f>
        <v>7</v>
      </c>
      <c r="M32" s="8">
        <f>IF(L32,L32/$L$38,"")</f>
        <v>5.8333333333333334E-2</v>
      </c>
      <c r="N32" s="58">
        <f>D22</f>
        <v>1266707.31</v>
      </c>
      <c r="O32" s="58">
        <f>E22</f>
        <v>1532715.8451</v>
      </c>
      <c r="P32" s="59">
        <f>IF(O32,O32/$O$38,"")</f>
        <v>9.5848782728930215E-2</v>
      </c>
    </row>
    <row r="33" spans="1:33" s="25" customFormat="1" ht="29.95" customHeight="1" x14ac:dyDescent="0.3">
      <c r="A33" s="43" t="s">
        <v>18</v>
      </c>
      <c r="B33" s="12">
        <f t="shared" si="23"/>
        <v>7</v>
      </c>
      <c r="C33" s="8">
        <f t="shared" si="24"/>
        <v>5.8333333333333334E-2</v>
      </c>
      <c r="D33" s="13">
        <f t="shared" si="25"/>
        <v>1080080.3500000001</v>
      </c>
      <c r="E33" s="14">
        <f t="shared" si="26"/>
        <v>1306897.2234999998</v>
      </c>
      <c r="F33" s="21">
        <f t="shared" si="27"/>
        <v>8.1727156683841118E-2</v>
      </c>
      <c r="J33" s="130" t="s">
        <v>1</v>
      </c>
      <c r="K33" s="131"/>
      <c r="L33" s="60">
        <f>G22</f>
        <v>55</v>
      </c>
      <c r="M33" s="8">
        <f>IF(L33,L33/$L$38,"")</f>
        <v>0.45833333333333331</v>
      </c>
      <c r="N33" s="61">
        <f>I22</f>
        <v>7943602.5335537195</v>
      </c>
      <c r="O33" s="61">
        <f>J22</f>
        <v>9611759.0656000003</v>
      </c>
      <c r="P33" s="59">
        <f>IF(O33,O33/$O$38,"")</f>
        <v>0.60107384500968108</v>
      </c>
    </row>
    <row r="34" spans="1:33" ht="29.95" customHeight="1" x14ac:dyDescent="0.3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30" t="s">
        <v>2</v>
      </c>
      <c r="K34" s="131"/>
      <c r="L34" s="60">
        <f>L22</f>
        <v>58</v>
      </c>
      <c r="M34" s="8">
        <f>IF(L34,L34/$L$38,"")</f>
        <v>0.48333333333333334</v>
      </c>
      <c r="N34" s="61">
        <f>N22</f>
        <v>4005375.0502479337</v>
      </c>
      <c r="O34" s="61">
        <f>O22</f>
        <v>4846503.8108000001</v>
      </c>
      <c r="P34" s="59">
        <f>IF(O34,O34/$O$38,"")</f>
        <v>0.30307737226138859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3"/>
        <v>7</v>
      </c>
      <c r="C37" s="8">
        <f t="shared" si="24"/>
        <v>5.8333333333333334E-2</v>
      </c>
      <c r="D37" s="13">
        <f t="shared" si="25"/>
        <v>479996.91</v>
      </c>
      <c r="E37" s="22">
        <f t="shared" si="26"/>
        <v>580796.2611</v>
      </c>
      <c r="F37" s="21">
        <f t="shared" si="27"/>
        <v>3.6320244758947413E-2</v>
      </c>
      <c r="G37" s="25"/>
      <c r="J37" s="130" t="s">
        <v>4</v>
      </c>
      <c r="K37" s="131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3"/>
        <v>4</v>
      </c>
      <c r="C38" s="8">
        <f t="shared" si="24"/>
        <v>3.3333333333333333E-2</v>
      </c>
      <c r="D38" s="13">
        <f t="shared" si="25"/>
        <v>122920</v>
      </c>
      <c r="E38" s="23">
        <f t="shared" si="26"/>
        <v>148733.20000000001</v>
      </c>
      <c r="F38" s="21">
        <f t="shared" si="27"/>
        <v>9.3010692209868941E-3</v>
      </c>
      <c r="G38" s="25"/>
      <c r="J38" s="132" t="s">
        <v>0</v>
      </c>
      <c r="K38" s="133"/>
      <c r="L38" s="84">
        <f>SUM(L32:L37)</f>
        <v>120</v>
      </c>
      <c r="M38" s="17">
        <f>SUM(M32:M37)</f>
        <v>1</v>
      </c>
      <c r="N38" s="85">
        <f>SUM(N32:N37)</f>
        <v>13215684.893801654</v>
      </c>
      <c r="O38" s="86">
        <f>SUM(O32:O37)</f>
        <v>15990978.721500002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3"/>
        <v>51</v>
      </c>
      <c r="C39" s="8">
        <f t="shared" si="24"/>
        <v>0.42499999999999999</v>
      </c>
      <c r="D39" s="13">
        <f t="shared" si="25"/>
        <v>296071.74380165292</v>
      </c>
      <c r="E39" s="23">
        <f t="shared" si="26"/>
        <v>358246.81</v>
      </c>
      <c r="F39" s="21">
        <f t="shared" si="27"/>
        <v>2.2403057138606172E-2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120</v>
      </c>
      <c r="C41" s="17">
        <f>SUM(C32:C40)</f>
        <v>1</v>
      </c>
      <c r="D41" s="18">
        <f>SUM(D32:D40)</f>
        <v>13215684.893801654</v>
      </c>
      <c r="E41" s="18">
        <f>SUM(E32:E40)</f>
        <v>15990978.7215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21875" defaultRowHeight="15.05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29.95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8.950000000000003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3</v>
      </c>
      <c r="C13" s="20">
        <f t="shared" ref="C13:C20" si="0">IF(B13,B13/$B$22,"")</f>
        <v>0.27272727272727271</v>
      </c>
      <c r="D13" s="4">
        <v>68301.72</v>
      </c>
      <c r="E13" s="5">
        <f>D13*1.21</f>
        <v>82645.081200000001</v>
      </c>
      <c r="F13" s="21">
        <f t="shared" ref="F13:F21" si="1">IF(E13,E13/$E$22,"")</f>
        <v>5.4887903040542092E-2</v>
      </c>
      <c r="G13" s="1">
        <v>54</v>
      </c>
      <c r="H13" s="20">
        <f t="shared" ref="H13:H20" si="2">IF(G13,G13/$G$22,"")</f>
        <v>0.41538461538461541</v>
      </c>
      <c r="I13" s="4">
        <v>19229626.149999999</v>
      </c>
      <c r="J13" s="5">
        <f>I13*1.21</f>
        <v>23267847.641499996</v>
      </c>
      <c r="K13" s="21">
        <f t="shared" ref="K13:K20" si="3">IF(J13,J13/$J$22,"")</f>
        <v>0.83408177832627917</v>
      </c>
      <c r="L13" s="1">
        <v>13</v>
      </c>
      <c r="M13" s="20">
        <f>IF(L13,L13/$L$22,"")</f>
        <v>0.43333333333333335</v>
      </c>
      <c r="N13" s="4">
        <v>1433108.51</v>
      </c>
      <c r="O13" s="5">
        <f>N13*1.21</f>
        <v>1734061.2970999999</v>
      </c>
      <c r="P13" s="21">
        <f>IF(O13,O13/$O$22,"")</f>
        <v>0.72503149360563812</v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35">
      <c r="A14" s="43" t="s">
        <v>18</v>
      </c>
      <c r="B14" s="2">
        <v>3</v>
      </c>
      <c r="C14" s="20">
        <f t="shared" si="0"/>
        <v>0.27272727272727271</v>
      </c>
      <c r="D14" s="6">
        <v>949024.45</v>
      </c>
      <c r="E14" s="7">
        <f>D14*1.21</f>
        <v>1148319.5844999999</v>
      </c>
      <c r="F14" s="21">
        <f t="shared" si="1"/>
        <v>0.76264495234825391</v>
      </c>
      <c r="G14" s="2">
        <v>3</v>
      </c>
      <c r="H14" s="20">
        <f t="shared" si="2"/>
        <v>2.3076923076923078E-2</v>
      </c>
      <c r="I14" s="6">
        <v>115900</v>
      </c>
      <c r="J14" s="7">
        <f>I14*1.21</f>
        <v>140239</v>
      </c>
      <c r="K14" s="21">
        <f t="shared" si="3"/>
        <v>5.0271428759947976E-3</v>
      </c>
      <c r="L14" s="2">
        <v>2</v>
      </c>
      <c r="M14" s="20">
        <f>IF(L14,L14/$L$22,"")</f>
        <v>6.6666666666666666E-2</v>
      </c>
      <c r="N14" s="6">
        <v>44845.99</v>
      </c>
      <c r="O14" s="7">
        <f>N14*1.21</f>
        <v>54263.647899999996</v>
      </c>
      <c r="P14" s="21">
        <f>IF(O14,O14/$O$22,"")</f>
        <v>2.2688271603329962E-2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>
        <v>1</v>
      </c>
      <c r="C15" s="20">
        <f t="shared" si="0"/>
        <v>9.0909090909090912E-2</v>
      </c>
      <c r="D15" s="6">
        <v>10472</v>
      </c>
      <c r="E15" s="7">
        <f>D15*1.21</f>
        <v>12671.119999999999</v>
      </c>
      <c r="F15" s="21">
        <f t="shared" si="1"/>
        <v>8.4153974547135375E-3</v>
      </c>
      <c r="G15" s="2">
        <v>1</v>
      </c>
      <c r="H15" s="20">
        <f t="shared" si="2"/>
        <v>7.6923076923076927E-3</v>
      </c>
      <c r="I15" s="6">
        <v>32153.79</v>
      </c>
      <c r="J15" s="7">
        <f>I15*1.21</f>
        <v>38906.085899999998</v>
      </c>
      <c r="K15" s="21">
        <f t="shared" si="3"/>
        <v>1.3946651970209902E-3</v>
      </c>
      <c r="L15" s="2">
        <v>2</v>
      </c>
      <c r="M15" s="20">
        <f>IF(L15,L15/$L$22,"")</f>
        <v>6.6666666666666666E-2</v>
      </c>
      <c r="N15" s="6">
        <v>48813.39</v>
      </c>
      <c r="O15" s="7">
        <f>N15*1.21</f>
        <v>59064.2019</v>
      </c>
      <c r="P15" s="21">
        <f>IF(O15,O15/$O$22,"")</f>
        <v>2.4695439886582297E-2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12</v>
      </c>
      <c r="H18" s="66">
        <f t="shared" si="2"/>
        <v>9.2307692307692313E-2</v>
      </c>
      <c r="I18" s="69">
        <v>2364639.1</v>
      </c>
      <c r="J18" s="70">
        <f>I18*1.21</f>
        <v>2861213.3110000002</v>
      </c>
      <c r="K18" s="67">
        <f t="shared" si="3"/>
        <v>0.10256582058553712</v>
      </c>
      <c r="L18" s="71">
        <v>3</v>
      </c>
      <c r="M18" s="66">
        <f>IF(L18,L18/$L$22,"")</f>
        <v>0.1</v>
      </c>
      <c r="N18" s="69">
        <v>186567.49</v>
      </c>
      <c r="O18" s="70">
        <f>N18*1.21</f>
        <v>225746.6629</v>
      </c>
      <c r="P18" s="67">
        <f>IF(O18,O18/$O$22,"")</f>
        <v>9.4387344007157536E-2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>
        <v>4</v>
      </c>
      <c r="C19" s="20">
        <f t="shared" si="0"/>
        <v>0.36363636363636365</v>
      </c>
      <c r="D19" s="6">
        <v>216587.5</v>
      </c>
      <c r="E19" s="7">
        <f>D19*1.21</f>
        <v>262070.875</v>
      </c>
      <c r="F19" s="21">
        <f t="shared" si="1"/>
        <v>0.17405174715649049</v>
      </c>
      <c r="G19" s="2">
        <v>9</v>
      </c>
      <c r="H19" s="20">
        <f t="shared" si="2"/>
        <v>6.9230769230769235E-2</v>
      </c>
      <c r="I19" s="6">
        <v>1037870.34</v>
      </c>
      <c r="J19" s="7">
        <f>I19*1.21</f>
        <v>1255823.1113999998</v>
      </c>
      <c r="K19" s="21">
        <f t="shared" si="3"/>
        <v>4.5017450266930957E-2</v>
      </c>
      <c r="L19" s="2">
        <v>3</v>
      </c>
      <c r="M19" s="20">
        <f>IF(L19,L19/$L$22,"")</f>
        <v>0.1</v>
      </c>
      <c r="N19" s="6">
        <v>204653.65</v>
      </c>
      <c r="O19" s="7">
        <f>N19*1.21</f>
        <v>247630.91649999999</v>
      </c>
      <c r="P19" s="21">
        <f>IF(O19,O19/$O$22,"")</f>
        <v>0.10353740871397485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5">
      <c r="A20" s="81" t="s">
        <v>29</v>
      </c>
      <c r="B20" s="68">
        <v>0</v>
      </c>
      <c r="C20" s="66" t="str">
        <f t="shared" si="0"/>
        <v/>
      </c>
      <c r="D20" s="69">
        <v>0</v>
      </c>
      <c r="E20" s="70">
        <v>0</v>
      </c>
      <c r="F20" s="21" t="str">
        <f t="shared" si="1"/>
        <v/>
      </c>
      <c r="G20" s="68">
        <v>51</v>
      </c>
      <c r="H20" s="66">
        <f t="shared" si="2"/>
        <v>0.3923076923076923</v>
      </c>
      <c r="I20" s="69">
        <v>274655.65999999997</v>
      </c>
      <c r="J20" s="70">
        <f>I20*1.21</f>
        <v>332333.34859999997</v>
      </c>
      <c r="K20" s="67">
        <f t="shared" si="3"/>
        <v>1.1913142748236835E-2</v>
      </c>
      <c r="L20" s="68">
        <v>7</v>
      </c>
      <c r="M20" s="66">
        <f>IF(L20,L20/$L$22,"")</f>
        <v>0.23333333333333334</v>
      </c>
      <c r="N20" s="69">
        <v>58626.5</v>
      </c>
      <c r="O20" s="70">
        <f>N20*1.21</f>
        <v>70938.065000000002</v>
      </c>
      <c r="P20" s="67">
        <f>IF(O20,O20/$O$22,"")</f>
        <v>2.9660042183317262E-2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.049999999999997" customHeight="1" thickBot="1" x14ac:dyDescent="0.35">
      <c r="A22" s="83" t="s">
        <v>0</v>
      </c>
      <c r="B22" s="16">
        <f t="shared" ref="B22:AE22" si="20">SUM(B13:B21)</f>
        <v>11</v>
      </c>
      <c r="C22" s="17">
        <f t="shared" si="20"/>
        <v>1</v>
      </c>
      <c r="D22" s="18">
        <f t="shared" si="20"/>
        <v>1244385.67</v>
      </c>
      <c r="E22" s="18">
        <f t="shared" si="20"/>
        <v>1505706.6606999999</v>
      </c>
      <c r="F22" s="19">
        <f t="shared" si="20"/>
        <v>1</v>
      </c>
      <c r="G22" s="16">
        <f t="shared" si="20"/>
        <v>130</v>
      </c>
      <c r="H22" s="17">
        <f t="shared" si="20"/>
        <v>1</v>
      </c>
      <c r="I22" s="18">
        <f t="shared" si="20"/>
        <v>23054845.039999999</v>
      </c>
      <c r="J22" s="18">
        <f t="shared" si="20"/>
        <v>27896362.498399999</v>
      </c>
      <c r="K22" s="19">
        <f t="shared" si="20"/>
        <v>0.99999999999999989</v>
      </c>
      <c r="L22" s="16">
        <f t="shared" si="20"/>
        <v>30</v>
      </c>
      <c r="M22" s="17">
        <f t="shared" si="20"/>
        <v>1</v>
      </c>
      <c r="N22" s="18">
        <f t="shared" si="20"/>
        <v>1976615.5299999998</v>
      </c>
      <c r="O22" s="18">
        <f t="shared" si="20"/>
        <v>2391704.7912999997</v>
      </c>
      <c r="P22" s="19">
        <f t="shared" si="20"/>
        <v>1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customHeight="1" x14ac:dyDescent="0.3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5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6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65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21">B13+G13+L13+Q13+AA13+V13</f>
        <v>70</v>
      </c>
      <c r="C32" s="8">
        <f t="shared" ref="C32:C40" si="22">IF(B32,B32/$B$41,"")</f>
        <v>0.40935672514619881</v>
      </c>
      <c r="D32" s="10">
        <f t="shared" ref="D32:D40" si="23">D13+I13+N13+S13+AC13+X13</f>
        <v>20731036.379999999</v>
      </c>
      <c r="E32" s="11">
        <f t="shared" ref="E32:E40" si="24">E13+J13+O13+T13+AD13+Y13</f>
        <v>25084554.019799996</v>
      </c>
      <c r="F32" s="21">
        <f t="shared" ref="F32:F40" si="25">IF(E32,E32/$E$41,"")</f>
        <v>0.78897692544877662</v>
      </c>
      <c r="J32" s="134" t="s">
        <v>3</v>
      </c>
      <c r="K32" s="135"/>
      <c r="L32" s="57">
        <f>B22</f>
        <v>11</v>
      </c>
      <c r="M32" s="8">
        <f t="shared" ref="M32:M37" si="26">IF(L32,L32/$L$38,"")</f>
        <v>6.4327485380116955E-2</v>
      </c>
      <c r="N32" s="58">
        <f>D22</f>
        <v>1244385.67</v>
      </c>
      <c r="O32" s="58">
        <f>E22</f>
        <v>1505706.6606999999</v>
      </c>
      <c r="P32" s="59">
        <f t="shared" ref="P32:P37" si="27">IF(O32,O32/$O$38,"")</f>
        <v>4.7358538280135712E-2</v>
      </c>
    </row>
    <row r="33" spans="1:33" s="25" customFormat="1" ht="29.95" customHeight="1" x14ac:dyDescent="0.3">
      <c r="A33" s="43" t="s">
        <v>18</v>
      </c>
      <c r="B33" s="12">
        <f t="shared" si="21"/>
        <v>8</v>
      </c>
      <c r="C33" s="8">
        <f t="shared" si="22"/>
        <v>4.6783625730994149E-2</v>
      </c>
      <c r="D33" s="13">
        <f t="shared" si="23"/>
        <v>1109770.44</v>
      </c>
      <c r="E33" s="14">
        <f t="shared" si="24"/>
        <v>1342822.2323999999</v>
      </c>
      <c r="F33" s="21">
        <f t="shared" si="25"/>
        <v>4.2235383395971646E-2</v>
      </c>
      <c r="J33" s="130" t="s">
        <v>1</v>
      </c>
      <c r="K33" s="131"/>
      <c r="L33" s="60">
        <f>G22</f>
        <v>130</v>
      </c>
      <c r="M33" s="8">
        <f t="shared" si="26"/>
        <v>0.76023391812865493</v>
      </c>
      <c r="N33" s="61">
        <f>I22</f>
        <v>23054845.039999999</v>
      </c>
      <c r="O33" s="61">
        <f>J22</f>
        <v>27896362.498399999</v>
      </c>
      <c r="P33" s="59">
        <f t="shared" si="27"/>
        <v>0.87741589098292727</v>
      </c>
    </row>
    <row r="34" spans="1:33" ht="29.95" customHeight="1" x14ac:dyDescent="0.3">
      <c r="A34" s="43" t="s">
        <v>19</v>
      </c>
      <c r="B34" s="12">
        <f t="shared" si="21"/>
        <v>4</v>
      </c>
      <c r="C34" s="8">
        <f t="shared" si="22"/>
        <v>2.3391812865497075E-2</v>
      </c>
      <c r="D34" s="13">
        <f t="shared" si="23"/>
        <v>91439.18</v>
      </c>
      <c r="E34" s="14">
        <f t="shared" si="24"/>
        <v>110641.4078</v>
      </c>
      <c r="F34" s="21">
        <f t="shared" si="25"/>
        <v>3.4799708890365317E-3</v>
      </c>
      <c r="G34" s="25"/>
      <c r="J34" s="130" t="s">
        <v>2</v>
      </c>
      <c r="K34" s="131"/>
      <c r="L34" s="60">
        <f>L22</f>
        <v>30</v>
      </c>
      <c r="M34" s="8">
        <f t="shared" si="26"/>
        <v>0.17543859649122806</v>
      </c>
      <c r="N34" s="61">
        <f>N22</f>
        <v>1976615.5299999998</v>
      </c>
      <c r="O34" s="61">
        <f>O22</f>
        <v>2391704.7912999997</v>
      </c>
      <c r="P34" s="59">
        <f t="shared" si="27"/>
        <v>7.5225570736936989E-2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0" t="s">
        <v>33</v>
      </c>
      <c r="K35" s="131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130" t="s">
        <v>5</v>
      </c>
      <c r="K36" s="131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1"/>
        <v>15</v>
      </c>
      <c r="C37" s="8">
        <f t="shared" si="22"/>
        <v>8.771929824561403E-2</v>
      </c>
      <c r="D37" s="13">
        <f t="shared" si="23"/>
        <v>2551206.59</v>
      </c>
      <c r="E37" s="22">
        <f t="shared" si="24"/>
        <v>3086959.9739000001</v>
      </c>
      <c r="F37" s="21">
        <f t="shared" si="25"/>
        <v>9.7093222676736146E-2</v>
      </c>
      <c r="G37" s="25"/>
      <c r="J37" s="130" t="s">
        <v>4</v>
      </c>
      <c r="K37" s="131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1"/>
        <v>16</v>
      </c>
      <c r="C38" s="8">
        <f t="shared" si="22"/>
        <v>9.3567251461988299E-2</v>
      </c>
      <c r="D38" s="13">
        <f t="shared" si="23"/>
        <v>1459111.4899999998</v>
      </c>
      <c r="E38" s="23">
        <f t="shared" si="24"/>
        <v>1765524.9028999999</v>
      </c>
      <c r="F38" s="21">
        <f t="shared" si="25"/>
        <v>5.5530523229306274E-2</v>
      </c>
      <c r="G38" s="25"/>
      <c r="J38" s="132" t="s">
        <v>0</v>
      </c>
      <c r="K38" s="133"/>
      <c r="L38" s="84">
        <f>SUM(L32:L37)</f>
        <v>171</v>
      </c>
      <c r="M38" s="17">
        <f>SUM(M32:M37)</f>
        <v>0.99999999999999989</v>
      </c>
      <c r="N38" s="85">
        <f>SUM(N32:N37)</f>
        <v>26275846.240000002</v>
      </c>
      <c r="O38" s="86">
        <f>SUM(O32:O37)</f>
        <v>31793773.950399999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1"/>
        <v>58</v>
      </c>
      <c r="C39" s="8">
        <f t="shared" si="22"/>
        <v>0.33918128654970758</v>
      </c>
      <c r="D39" s="13">
        <f t="shared" si="23"/>
        <v>333282.15999999997</v>
      </c>
      <c r="E39" s="23">
        <f t="shared" si="24"/>
        <v>403271.41359999997</v>
      </c>
      <c r="F39" s="21">
        <f t="shared" si="25"/>
        <v>1.2683974360172691E-2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171</v>
      </c>
      <c r="C41" s="17">
        <f>SUM(C32:C40)</f>
        <v>0.99999999999999989</v>
      </c>
      <c r="D41" s="18">
        <f>SUM(D32:D40)</f>
        <v>26275846.239999998</v>
      </c>
      <c r="E41" s="18">
        <f>SUM(E32:E40)</f>
        <v>31793773.950399999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ht="14.4" x14ac:dyDescent="0.3">
      <c r="B44" s="26"/>
      <c r="H44" s="26"/>
      <c r="N44" s="26"/>
    </row>
    <row r="45" spans="1:33" s="25" customFormat="1" ht="14.4" x14ac:dyDescent="0.3">
      <c r="B45" s="26"/>
      <c r="H45" s="26"/>
      <c r="N45" s="26"/>
    </row>
    <row r="46" spans="1:33" s="25" customFormat="1" ht="14.4" x14ac:dyDescent="0.3">
      <c r="B46" s="26"/>
      <c r="H46" s="26"/>
      <c r="N46" s="26"/>
    </row>
    <row r="47" spans="1:33" s="25" customFormat="1" ht="14.4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opLeftCell="A28" zoomScale="85" zoomScaleNormal="85" workbookViewId="0">
      <selection activeCell="D36" sqref="D36"/>
    </sheetView>
  </sheetViews>
  <sheetFormatPr defaultColWidth="9.21875" defaultRowHeight="15.05" x14ac:dyDescent="0.3"/>
  <cols>
    <col min="1" max="1" width="30.44140625" style="27" customWidth="1"/>
    <col min="2" max="2" width="11.21875" style="62" customWidth="1"/>
    <col min="3" max="3" width="10.55468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54" t="s">
        <v>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</row>
    <row r="11" spans="1:31" ht="29.95" customHeight="1" thickBot="1" x14ac:dyDescent="0.35">
      <c r="A11" s="15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4" t="s">
        <v>4</v>
      </c>
      <c r="W11" s="125"/>
      <c r="X11" s="125"/>
      <c r="Y11" s="125"/>
      <c r="Z11" s="126"/>
      <c r="AA11" s="127" t="s">
        <v>5</v>
      </c>
      <c r="AB11" s="128"/>
      <c r="AC11" s="128"/>
      <c r="AD11" s="128"/>
      <c r="AE11" s="129"/>
    </row>
    <row r="12" spans="1:31" ht="38.950000000000003" customHeight="1" thickBot="1" x14ac:dyDescent="0.35">
      <c r="A12" s="15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13</v>
      </c>
      <c r="C13" s="20">
        <f t="shared" ref="C13:C21" si="0">IF(B13,B13/$B$22,"")</f>
        <v>0.38235294117647056</v>
      </c>
      <c r="D13" s="10">
        <f>'1T'!D13+'2T'!D13+'3T'!D13+'4T'!D13</f>
        <v>808028.29999999993</v>
      </c>
      <c r="E13" s="10">
        <f>'1T'!E13+'2T'!E13+'3T'!E13+'4T'!E13</f>
        <v>977714.23829999997</v>
      </c>
      <c r="F13" s="21">
        <f t="shared" ref="F13:F21" si="1">IF(E13,E13/$E$22,"")</f>
        <v>0.22174211184432482</v>
      </c>
      <c r="G13" s="9">
        <f>'1T'!G13+'2T'!G13+'3T'!G13+'4T'!G13</f>
        <v>182</v>
      </c>
      <c r="H13" s="20">
        <f t="shared" ref="H13:H21" si="2">IF(G13,G13/$G$22,"")</f>
        <v>0.39824945295404812</v>
      </c>
      <c r="I13" s="10">
        <f>'1T'!I13+'2T'!I13+'3T'!I13+'4T'!I13</f>
        <v>52013142.899999991</v>
      </c>
      <c r="J13" s="10">
        <f>'1T'!J13+'2T'!J13+'3T'!J13+'4T'!J13</f>
        <v>62935902.909099996</v>
      </c>
      <c r="K13" s="21">
        <f t="shared" ref="K13:K21" si="3">IF(J13,J13/$J$22,"")</f>
        <v>0.89149857587551629</v>
      </c>
      <c r="L13" s="9">
        <f>'1T'!L13+'2T'!L13+'3T'!L13+'4T'!L13</f>
        <v>37</v>
      </c>
      <c r="M13" s="20">
        <f t="shared" ref="M13:M21" si="4">IF(L13,L13/$L$22,"")</f>
        <v>0.27205882352941174</v>
      </c>
      <c r="N13" s="10">
        <f>'1T'!N13+'2T'!N13+'3T'!N13+'4T'!N13</f>
        <v>6571702.7999999998</v>
      </c>
      <c r="O13" s="10">
        <f>'1T'!O13+'2T'!O13+'3T'!O13+'4T'!O13</f>
        <v>7951760.3905000007</v>
      </c>
      <c r="P13" s="21">
        <f t="shared" ref="P13:P21" si="5">IF(O13,O13/$O$22,"")</f>
        <v>0.8077930893757248</v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8</v>
      </c>
      <c r="C14" s="20">
        <f t="shared" si="0"/>
        <v>0.23529411764705882</v>
      </c>
      <c r="D14" s="13">
        <f>'1T'!D14+'2T'!D14+'3T'!D14+'4T'!D14</f>
        <v>2105903.04</v>
      </c>
      <c r="E14" s="13">
        <f>'1T'!E14+'2T'!E14+'3T'!E14+'4T'!E14</f>
        <v>2548142.6779999998</v>
      </c>
      <c r="F14" s="21">
        <f t="shared" si="1"/>
        <v>0.57790969648025159</v>
      </c>
      <c r="G14" s="9">
        <f>'1T'!G14+'2T'!G14+'3T'!G14+'4T'!G14</f>
        <v>29</v>
      </c>
      <c r="H14" s="20">
        <f t="shared" si="2"/>
        <v>6.3457330415754923E-2</v>
      </c>
      <c r="I14" s="13">
        <f>'1T'!I14+'2T'!I14+'3T'!I14+'4T'!I14</f>
        <v>512099</v>
      </c>
      <c r="J14" s="13">
        <f>'1T'!J14+'2T'!J14+'3T'!J14+'4T'!J14</f>
        <v>619639.79</v>
      </c>
      <c r="K14" s="21">
        <f t="shared" si="3"/>
        <v>8.77731095935275E-3</v>
      </c>
      <c r="L14" s="9">
        <f>'1T'!L14+'2T'!L14+'3T'!L14+'4T'!L14</f>
        <v>2</v>
      </c>
      <c r="M14" s="20">
        <f t="shared" si="4"/>
        <v>1.4705882352941176E-2</v>
      </c>
      <c r="N14" s="13">
        <f>'1T'!N14+'2T'!N14+'3T'!N14+'4T'!N14</f>
        <v>44845.99</v>
      </c>
      <c r="O14" s="13">
        <f>'1T'!O14+'2T'!O14+'3T'!O14+'4T'!O14</f>
        <v>54263.647899999996</v>
      </c>
      <c r="P14" s="21">
        <f t="shared" si="5"/>
        <v>5.5124648663088449E-3</v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2</v>
      </c>
      <c r="C15" s="20">
        <f t="shared" si="0"/>
        <v>5.8823529411764705E-2</v>
      </c>
      <c r="D15" s="13">
        <f>'1T'!D15+'2T'!D15+'3T'!D15+'4T'!D15</f>
        <v>79418.17</v>
      </c>
      <c r="E15" s="13">
        <f>'1T'!E15+'2T'!E15+'3T'!E15+'4T'!E15</f>
        <v>96095.989999999991</v>
      </c>
      <c r="F15" s="21">
        <f t="shared" si="1"/>
        <v>2.179422875074552E-2</v>
      </c>
      <c r="G15" s="9">
        <f>'1T'!G15+'2T'!G15+'3T'!G15+'4T'!G15</f>
        <v>4</v>
      </c>
      <c r="H15" s="20">
        <f t="shared" si="2"/>
        <v>8.7527352297592995E-3</v>
      </c>
      <c r="I15" s="13">
        <f>'1T'!I15+'2T'!I15+'3T'!I15+'4T'!I15</f>
        <v>80049.149999999994</v>
      </c>
      <c r="J15" s="13">
        <f>'1T'!J15+'2T'!J15+'3T'!J15+'4T'!J15</f>
        <v>96859.47589999999</v>
      </c>
      <c r="K15" s="21">
        <f t="shared" si="3"/>
        <v>1.3720321920163219E-3</v>
      </c>
      <c r="L15" s="9">
        <f>'1T'!L15+'2T'!L15+'3T'!L15+'4T'!L15</f>
        <v>3</v>
      </c>
      <c r="M15" s="20">
        <f t="shared" si="4"/>
        <v>2.2058823529411766E-2</v>
      </c>
      <c r="N15" s="13">
        <f>'1T'!N15+'2T'!N15+'3T'!N15+'4T'!N15</f>
        <v>65013.39</v>
      </c>
      <c r="O15" s="13">
        <f>'1T'!O15+'2T'!O15+'3T'!O15+'4T'!O15</f>
        <v>79174.401899999997</v>
      </c>
      <c r="P15" s="21">
        <f t="shared" si="5"/>
        <v>8.0430661349762712E-3</v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32</v>
      </c>
      <c r="B18" s="9">
        <f>'1T'!B18+'2T'!B18+'3T'!B18+'4T'!B18</f>
        <v>1</v>
      </c>
      <c r="C18" s="20">
        <f t="shared" si="0"/>
        <v>2.9411764705882353E-2</v>
      </c>
      <c r="D18" s="13">
        <f>'1T'!D18+'2T'!D18+'3T'!D18+'4T'!D18</f>
        <v>24480</v>
      </c>
      <c r="E18" s="13">
        <f>'1T'!E18+'2T'!E18+'3T'!E18+'4T'!E18</f>
        <v>29620.799999999999</v>
      </c>
      <c r="F18" s="21">
        <f t="shared" si="1"/>
        <v>6.7178920887342227E-3</v>
      </c>
      <c r="G18" s="9">
        <f>'1T'!G18+'2T'!G18+'3T'!G18+'4T'!G18</f>
        <v>22</v>
      </c>
      <c r="H18" s="20">
        <f t="shared" si="2"/>
        <v>4.8140043763676151E-2</v>
      </c>
      <c r="I18" s="13">
        <f>'1T'!I18+'2T'!I18+'3T'!I18+'4T'!I18</f>
        <v>2955940.42</v>
      </c>
      <c r="J18" s="13">
        <f>'1T'!J18+'2T'!J18+'3T'!J18+'4T'!J18</f>
        <v>3576687.9121000003</v>
      </c>
      <c r="K18" s="21">
        <f t="shared" si="3"/>
        <v>5.0664438461997148E-2</v>
      </c>
      <c r="L18" s="9">
        <f>'1T'!L18+'2T'!L18+'3T'!L18+'4T'!L18</f>
        <v>3</v>
      </c>
      <c r="M18" s="20">
        <f t="shared" si="4"/>
        <v>2.2058823529411766E-2</v>
      </c>
      <c r="N18" s="13">
        <f>'1T'!N18+'2T'!N18+'3T'!N18+'4T'!N18</f>
        <v>186567.49</v>
      </c>
      <c r="O18" s="13">
        <f>'1T'!O18+'2T'!O18+'3T'!O18+'4T'!O18</f>
        <v>225746.6629</v>
      </c>
      <c r="P18" s="21">
        <f t="shared" si="5"/>
        <v>2.2932858296147031E-2</v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'1T'!B19+'2T'!B19+'3T'!B19+'4T'!B19</f>
        <v>9</v>
      </c>
      <c r="C19" s="20">
        <f t="shared" si="0"/>
        <v>0.26470588235294118</v>
      </c>
      <c r="D19" s="13">
        <f>'1T'!D19+'2T'!D19+'3T'!D19+'4T'!D19</f>
        <v>618571.68999999994</v>
      </c>
      <c r="E19" s="13">
        <f>'1T'!E19+'2T'!E19+'3T'!E19+'4T'!E19</f>
        <v>748471.745</v>
      </c>
      <c r="F19" s="21">
        <f t="shared" si="1"/>
        <v>0.16975072970266158</v>
      </c>
      <c r="G19" s="9">
        <f>'1T'!G19+'2T'!G19+'3T'!G19+'4T'!G19</f>
        <v>28</v>
      </c>
      <c r="H19" s="20">
        <f t="shared" si="2"/>
        <v>6.1269146608315096E-2</v>
      </c>
      <c r="I19" s="13">
        <f>'1T'!I19+'2T'!I19+'3T'!I19+'4T'!I19</f>
        <v>1616010.3399999999</v>
      </c>
      <c r="J19" s="13">
        <f>'1T'!J19+'2T'!J19+'3T'!J19+'4T'!J19</f>
        <v>1955372.5113999997</v>
      </c>
      <c r="K19" s="21">
        <f t="shared" si="3"/>
        <v>2.7698209267562252E-2</v>
      </c>
      <c r="L19" s="9">
        <f>'1T'!L19+'2T'!L19+'3T'!L19+'4T'!L19</f>
        <v>10</v>
      </c>
      <c r="M19" s="20">
        <f t="shared" si="4"/>
        <v>7.3529411764705885E-2</v>
      </c>
      <c r="N19" s="13">
        <f>'1T'!N19+'2T'!N19+'3T'!N19+'4T'!N19</f>
        <v>680305.97</v>
      </c>
      <c r="O19" s="13">
        <f>'1T'!O19+'2T'!O19+'3T'!O19+'4T'!O19</f>
        <v>823170.22649999987</v>
      </c>
      <c r="P19" s="21">
        <f t="shared" si="5"/>
        <v>8.3623146032037105E-2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1</v>
      </c>
      <c r="C20" s="20">
        <f t="shared" si="0"/>
        <v>2.9411764705882353E-2</v>
      </c>
      <c r="D20" s="13">
        <f>'1T'!D20+'2T'!D20+'3T'!D20+'4T'!D20</f>
        <v>7598.98</v>
      </c>
      <c r="E20" s="13">
        <f>'1T'!E20+'2T'!E20+'3T'!E20+'4T'!E20</f>
        <v>9194.77</v>
      </c>
      <c r="F20" s="21">
        <f t="shared" si="1"/>
        <v>2.0853411332823818E-3</v>
      </c>
      <c r="G20" s="9">
        <f>'1T'!G20+'2T'!G20+'3T'!G20+'4T'!G20</f>
        <v>192</v>
      </c>
      <c r="H20" s="20">
        <f t="shared" si="2"/>
        <v>0.42013129102844637</v>
      </c>
      <c r="I20" s="13">
        <f>'1T'!I20+'2T'!I20+'3T'!I20+'4T'!I20</f>
        <v>1166253.4035537189</v>
      </c>
      <c r="J20" s="13">
        <f>'1T'!J20+'2T'!J20+'3T'!J20+'4T'!J20</f>
        <v>1411166.6174999999</v>
      </c>
      <c r="K20" s="21">
        <f t="shared" si="3"/>
        <v>1.9989433243555097E-2</v>
      </c>
      <c r="L20" s="9">
        <f>'1T'!L20+'2T'!L20+'3T'!L20+'4T'!L20</f>
        <v>81</v>
      </c>
      <c r="M20" s="20">
        <f t="shared" si="4"/>
        <v>0.59558823529411764</v>
      </c>
      <c r="N20" s="13">
        <f>'1T'!N20+'2T'!N20+'3T'!N20+'4T'!N20</f>
        <v>586523.19024793385</v>
      </c>
      <c r="O20" s="13">
        <f>'1T'!O20+'2T'!O20+'3T'!O20+'4T'!O20</f>
        <v>709693.06019999995</v>
      </c>
      <c r="P20" s="21">
        <f t="shared" si="5"/>
        <v>7.2095375294805933E-2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.049999999999997" customHeight="1" thickBot="1" x14ac:dyDescent="0.35">
      <c r="A22" s="83" t="s">
        <v>0</v>
      </c>
      <c r="B22" s="16">
        <f t="shared" ref="B22:AE22" si="12">SUM(B13:B21)</f>
        <v>34</v>
      </c>
      <c r="C22" s="17">
        <f t="shared" si="12"/>
        <v>1</v>
      </c>
      <c r="D22" s="18">
        <f t="shared" si="12"/>
        <v>3644000.1799999997</v>
      </c>
      <c r="E22" s="18">
        <f t="shared" si="12"/>
        <v>4409240.2212999994</v>
      </c>
      <c r="F22" s="19">
        <f t="shared" si="12"/>
        <v>1</v>
      </c>
      <c r="G22" s="16">
        <f t="shared" si="12"/>
        <v>457</v>
      </c>
      <c r="H22" s="17">
        <f t="shared" si="12"/>
        <v>0.99999999999999989</v>
      </c>
      <c r="I22" s="18">
        <f t="shared" si="12"/>
        <v>58343495.213553704</v>
      </c>
      <c r="J22" s="18">
        <f t="shared" si="12"/>
        <v>70595629.216000006</v>
      </c>
      <c r="K22" s="19">
        <f t="shared" si="12"/>
        <v>0.99999999999999989</v>
      </c>
      <c r="L22" s="16">
        <f t="shared" si="12"/>
        <v>136</v>
      </c>
      <c r="M22" s="17">
        <f t="shared" si="12"/>
        <v>1</v>
      </c>
      <c r="N22" s="18">
        <f t="shared" si="12"/>
        <v>8134958.830247933</v>
      </c>
      <c r="O22" s="18">
        <f t="shared" si="12"/>
        <v>9843808.3899000008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55" customHeight="1" x14ac:dyDescent="0.3">
      <c r="B23" s="26"/>
      <c r="H23" s="26"/>
      <c r="N23" s="26"/>
    </row>
    <row r="24" spans="1:31" s="48" customFormat="1" ht="47.95" customHeight="1" x14ac:dyDescent="0.3">
      <c r="A24" s="111" t="s">
        <v>50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5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5" customHeight="1" thickBo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36" t="s">
        <v>10</v>
      </c>
      <c r="B28" s="139" t="s">
        <v>17</v>
      </c>
      <c r="C28" s="140"/>
      <c r="D28" s="140"/>
      <c r="E28" s="140"/>
      <c r="F28" s="141"/>
      <c r="G28" s="25"/>
      <c r="H28" s="54"/>
      <c r="I28" s="54"/>
      <c r="J28" s="145" t="s">
        <v>15</v>
      </c>
      <c r="K28" s="146"/>
      <c r="L28" s="139" t="s">
        <v>16</v>
      </c>
      <c r="M28" s="140"/>
      <c r="N28" s="140"/>
      <c r="O28" s="140"/>
      <c r="P28" s="141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37"/>
      <c r="B29" s="142"/>
      <c r="C29" s="143"/>
      <c r="D29" s="143"/>
      <c r="E29" s="143"/>
      <c r="F29" s="144"/>
      <c r="G29" s="25"/>
      <c r="J29" s="147"/>
      <c r="K29" s="148"/>
      <c r="L29" s="151"/>
      <c r="M29" s="152"/>
      <c r="N29" s="152"/>
      <c r="O29" s="152"/>
      <c r="P29" s="153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40.1" customHeight="1" thickBot="1" x14ac:dyDescent="0.35">
      <c r="A30" s="138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49"/>
      <c r="K30" s="150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65" customHeight="1" x14ac:dyDescent="0.3">
      <c r="A31" s="41" t="s">
        <v>25</v>
      </c>
      <c r="B31" s="9">
        <f t="shared" ref="B31:B38" si="13">B13+G13+L13+Q13+V13+AA13</f>
        <v>232</v>
      </c>
      <c r="C31" s="8">
        <f t="shared" ref="C31:C37" si="14">IF(B31,B31/$B$40,"")</f>
        <v>0.37001594896331741</v>
      </c>
      <c r="D31" s="10">
        <f t="shared" ref="D31:E38" si="15">D13+I13+N13+S13+X13+AC13</f>
        <v>59392873.999999985</v>
      </c>
      <c r="E31" s="11">
        <f t="shared" si="15"/>
        <v>71865377.537900001</v>
      </c>
      <c r="F31" s="21">
        <f t="shared" ref="F31:F37" si="16">IF(E31,E31/$E$40,"")</f>
        <v>0.84698288032559166</v>
      </c>
      <c r="J31" s="134" t="s">
        <v>3</v>
      </c>
      <c r="K31" s="135"/>
      <c r="L31" s="57">
        <f>B22</f>
        <v>34</v>
      </c>
      <c r="M31" s="8">
        <f t="shared" ref="M31:M36" si="17">IF(L31,L31/$L$37,"")</f>
        <v>5.4226475279106859E-2</v>
      </c>
      <c r="N31" s="58">
        <f>D22</f>
        <v>3644000.1799999997</v>
      </c>
      <c r="O31" s="58">
        <f>E22</f>
        <v>4409240.2212999994</v>
      </c>
      <c r="P31" s="59">
        <f t="shared" ref="P31:P36" si="18">IF(O31,O31/$O$37,"")</f>
        <v>5.1965927274432153E-2</v>
      </c>
    </row>
    <row r="32" spans="1:31" s="25" customFormat="1" ht="29.95" customHeight="1" x14ac:dyDescent="0.3">
      <c r="A32" s="43" t="s">
        <v>18</v>
      </c>
      <c r="B32" s="12">
        <f t="shared" si="13"/>
        <v>39</v>
      </c>
      <c r="C32" s="8">
        <f t="shared" si="14"/>
        <v>6.2200956937799042E-2</v>
      </c>
      <c r="D32" s="13">
        <f t="shared" si="15"/>
        <v>2662848.0300000003</v>
      </c>
      <c r="E32" s="14">
        <f t="shared" si="15"/>
        <v>3222046.1159000001</v>
      </c>
      <c r="F32" s="21">
        <f t="shared" si="16"/>
        <v>3.7974028569566082E-2</v>
      </c>
      <c r="J32" s="130" t="s">
        <v>1</v>
      </c>
      <c r="K32" s="131"/>
      <c r="L32" s="60">
        <f>G22</f>
        <v>457</v>
      </c>
      <c r="M32" s="8">
        <f t="shared" si="17"/>
        <v>0.72886762360446566</v>
      </c>
      <c r="N32" s="61">
        <f>I22</f>
        <v>58343495.213553704</v>
      </c>
      <c r="O32" s="61">
        <f>J22</f>
        <v>70595629.216000006</v>
      </c>
      <c r="P32" s="59">
        <f t="shared" si="18"/>
        <v>0.83201802342486364</v>
      </c>
    </row>
    <row r="33" spans="1:33" s="25" customFormat="1" ht="29.95" customHeight="1" x14ac:dyDescent="0.3">
      <c r="A33" s="43" t="s">
        <v>19</v>
      </c>
      <c r="B33" s="12">
        <f t="shared" si="13"/>
        <v>9</v>
      </c>
      <c r="C33" s="8">
        <f t="shared" si="14"/>
        <v>1.4354066985645933E-2</v>
      </c>
      <c r="D33" s="13">
        <f t="shared" si="15"/>
        <v>224480.71000000002</v>
      </c>
      <c r="E33" s="14">
        <f t="shared" si="15"/>
        <v>272129.86780000001</v>
      </c>
      <c r="F33" s="21">
        <f t="shared" si="16"/>
        <v>3.2072375759845161E-3</v>
      </c>
      <c r="J33" s="130" t="s">
        <v>2</v>
      </c>
      <c r="K33" s="131"/>
      <c r="L33" s="60">
        <f>L22</f>
        <v>136</v>
      </c>
      <c r="M33" s="8">
        <f t="shared" si="17"/>
        <v>0.21690590111642744</v>
      </c>
      <c r="N33" s="61">
        <f>N22</f>
        <v>8134958.830247933</v>
      </c>
      <c r="O33" s="61">
        <f>O22</f>
        <v>9843808.3899000008</v>
      </c>
      <c r="P33" s="59">
        <f t="shared" si="18"/>
        <v>0.11601604930070417</v>
      </c>
    </row>
    <row r="34" spans="1:33" ht="29.95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30" t="s">
        <v>33</v>
      </c>
      <c r="K34" s="131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30" t="s">
        <v>5</v>
      </c>
      <c r="K35" s="131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4" t="s">
        <v>32</v>
      </c>
      <c r="B36" s="15">
        <f t="shared" si="13"/>
        <v>26</v>
      </c>
      <c r="C36" s="8">
        <f t="shared" si="14"/>
        <v>4.1467304625199361E-2</v>
      </c>
      <c r="D36" s="13">
        <f t="shared" si="15"/>
        <v>3166987.91</v>
      </c>
      <c r="E36" s="22">
        <f t="shared" si="15"/>
        <v>3832055.375</v>
      </c>
      <c r="F36" s="21">
        <f t="shared" si="16"/>
        <v>4.5163407057494019E-2</v>
      </c>
      <c r="G36" s="25"/>
      <c r="H36" s="25"/>
      <c r="I36" s="25"/>
      <c r="J36" s="130" t="s">
        <v>4</v>
      </c>
      <c r="K36" s="131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thickBot="1" x14ac:dyDescent="0.35">
      <c r="A37" s="44" t="s">
        <v>28</v>
      </c>
      <c r="B37" s="12">
        <f t="shared" si="13"/>
        <v>47</v>
      </c>
      <c r="C37" s="8">
        <f t="shared" si="14"/>
        <v>7.4960127591706532E-2</v>
      </c>
      <c r="D37" s="13">
        <f t="shared" si="15"/>
        <v>2914888</v>
      </c>
      <c r="E37" s="23">
        <f t="shared" si="15"/>
        <v>3527014.4828999997</v>
      </c>
      <c r="F37" s="21">
        <f t="shared" si="16"/>
        <v>4.1568290434448506E-2</v>
      </c>
      <c r="G37" s="25"/>
      <c r="H37" s="25"/>
      <c r="I37" s="25"/>
      <c r="J37" s="132" t="s">
        <v>0</v>
      </c>
      <c r="K37" s="133"/>
      <c r="L37" s="84">
        <f>SUM(L31:L36)</f>
        <v>627</v>
      </c>
      <c r="M37" s="17">
        <f>SUM(M31:M36)</f>
        <v>1</v>
      </c>
      <c r="N37" s="85">
        <f>SUM(N31:N36)</f>
        <v>70122454.223801643</v>
      </c>
      <c r="O37" s="86">
        <f>SUM(O31:O36)</f>
        <v>84848677.82720001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5" t="s">
        <v>29</v>
      </c>
      <c r="B38" s="12">
        <f t="shared" si="13"/>
        <v>274</v>
      </c>
      <c r="C38" s="8">
        <f>IF(B38,B38/$B$40,"")</f>
        <v>0.43700159489633172</v>
      </c>
      <c r="D38" s="13">
        <f t="shared" si="15"/>
        <v>1760375.5738016528</v>
      </c>
      <c r="E38" s="23">
        <f t="shared" si="15"/>
        <v>2130054.4476999999</v>
      </c>
      <c r="F38" s="21">
        <f>IF(E38,E38/$E$40,"")</f>
        <v>2.510415603691549E-2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thickBot="1" x14ac:dyDescent="0.35">
      <c r="A40" s="64" t="s">
        <v>0</v>
      </c>
      <c r="B40" s="16">
        <f>SUM(B31:B39)</f>
        <v>627</v>
      </c>
      <c r="C40" s="17">
        <f>SUM(C31:C39)</f>
        <v>1</v>
      </c>
      <c r="D40" s="18">
        <f>SUM(D31:D39)</f>
        <v>70122454.223801643</v>
      </c>
      <c r="E40" s="18">
        <f>SUM(E31:E39)</f>
        <v>84848677.827199981</v>
      </c>
      <c r="F40" s="19">
        <f>SUM(F31:F39)</f>
        <v>1.0000000000000002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ht="14.4" x14ac:dyDescent="0.3">
      <c r="B44" s="26"/>
      <c r="H44" s="26"/>
      <c r="N44" s="26"/>
    </row>
    <row r="45" spans="1:33" s="25" customFormat="1" ht="14.4" x14ac:dyDescent="0.3">
      <c r="B45" s="26"/>
      <c r="H45" s="26"/>
      <c r="N45" s="26"/>
    </row>
    <row r="46" spans="1:33" s="25" customFormat="1" ht="14.4" x14ac:dyDescent="0.3">
      <c r="B46" s="26"/>
      <c r="H46" s="26"/>
      <c r="N46" s="26"/>
    </row>
    <row r="47" spans="1:33" s="25" customFormat="1" ht="14.4" x14ac:dyDescent="0.3">
      <c r="B47" s="26"/>
      <c r="H47" s="26"/>
      <c r="N47" s="26"/>
    </row>
    <row r="48" spans="1:33" s="25" customFormat="1" ht="14.4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2020-01-16T17:01:32Z</cp:lastPrinted>
  <dcterms:created xsi:type="dcterms:W3CDTF">2016-02-03T12:33:15Z</dcterms:created>
  <dcterms:modified xsi:type="dcterms:W3CDTF">2020-07-27T06:21:17Z</dcterms:modified>
</cp:coreProperties>
</file>