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610" windowHeight="4815" tabRatio="657" activeTab="4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62913"/>
</workbook>
</file>

<file path=xl/calcChain.xml><?xml version="1.0" encoding="utf-8"?>
<calcChain xmlns="http://schemas.openxmlformats.org/spreadsheetml/2006/main">
  <c r="AD22" i="5" l="1"/>
  <c r="AC22" i="5"/>
  <c r="AA22" i="5"/>
  <c r="Y22" i="5"/>
  <c r="Z20" i="5" s="1"/>
  <c r="X22" i="5"/>
  <c r="V22" i="5"/>
  <c r="W20" i="5" s="1"/>
  <c r="T22" i="5"/>
  <c r="S22" i="5"/>
  <c r="Q22" i="5"/>
  <c r="O22" i="5"/>
  <c r="P20" i="5" s="1"/>
  <c r="N22" i="5"/>
  <c r="L22" i="5"/>
  <c r="J22" i="5"/>
  <c r="I22" i="5"/>
  <c r="G22" i="5"/>
  <c r="H18" i="5" s="1"/>
  <c r="AE21" i="5"/>
  <c r="AB21" i="5"/>
  <c r="Z21" i="5"/>
  <c r="W21" i="5"/>
  <c r="U21" i="5"/>
  <c r="R21" i="5"/>
  <c r="P21" i="5"/>
  <c r="M21" i="5"/>
  <c r="M22" i="5" s="1"/>
  <c r="K21" i="5"/>
  <c r="H21" i="5"/>
  <c r="F21" i="5"/>
  <c r="C21" i="5"/>
  <c r="AE20" i="5"/>
  <c r="AB20" i="5"/>
  <c r="U20" i="5"/>
  <c r="R20" i="5"/>
  <c r="M20" i="5"/>
  <c r="K20" i="5"/>
  <c r="F20" i="5"/>
  <c r="C20" i="5"/>
  <c r="AE19" i="5"/>
  <c r="AB19" i="5"/>
  <c r="Z19" i="5"/>
  <c r="W19" i="5"/>
  <c r="U19" i="5"/>
  <c r="R19" i="5"/>
  <c r="P19" i="5"/>
  <c r="M19" i="5"/>
  <c r="K19" i="5"/>
  <c r="H19" i="5"/>
  <c r="F19" i="5"/>
  <c r="C19" i="5"/>
  <c r="AE18" i="5"/>
  <c r="AB18" i="5"/>
  <c r="U18" i="5"/>
  <c r="R18" i="5"/>
  <c r="P18" i="5"/>
  <c r="M18" i="5"/>
  <c r="K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B14" i="5"/>
  <c r="Z14" i="5"/>
  <c r="W14" i="5"/>
  <c r="U14" i="5"/>
  <c r="R14" i="5"/>
  <c r="P14" i="5"/>
  <c r="M14" i="5"/>
  <c r="K14" i="5"/>
  <c r="H14" i="5"/>
  <c r="F14" i="5"/>
  <c r="C14" i="5"/>
  <c r="AE13" i="5"/>
  <c r="AE22" i="5" s="1"/>
  <c r="AB13" i="5"/>
  <c r="AB22" i="5" s="1"/>
  <c r="Z13" i="5"/>
  <c r="W13" i="5"/>
  <c r="U13" i="5"/>
  <c r="U22" i="5" s="1"/>
  <c r="R13" i="5"/>
  <c r="P13" i="5"/>
  <c r="M13" i="5"/>
  <c r="K13" i="5"/>
  <c r="K22" i="5" s="1"/>
  <c r="F13" i="5"/>
  <c r="C13" i="5"/>
  <c r="AD22" i="4"/>
  <c r="AC22" i="4"/>
  <c r="AA22" i="4"/>
  <c r="Y22" i="4"/>
  <c r="Z20" i="4" s="1"/>
  <c r="X22" i="4"/>
  <c r="V22" i="4"/>
  <c r="W20" i="4" s="1"/>
  <c r="T22" i="4"/>
  <c r="S22" i="4"/>
  <c r="Q22" i="4"/>
  <c r="O22" i="4"/>
  <c r="P20" i="4" s="1"/>
  <c r="N22" i="4"/>
  <c r="L22" i="4"/>
  <c r="J22" i="4"/>
  <c r="K13" i="4" s="1"/>
  <c r="K22" i="4" s="1"/>
  <c r="I22" i="4"/>
  <c r="G22" i="4"/>
  <c r="AE21" i="4"/>
  <c r="AB21" i="4"/>
  <c r="Z21" i="4"/>
  <c r="W21" i="4"/>
  <c r="U21" i="4"/>
  <c r="R21" i="4"/>
  <c r="P21" i="4"/>
  <c r="M21" i="4"/>
  <c r="K21" i="4"/>
  <c r="H21" i="4"/>
  <c r="F21" i="4"/>
  <c r="C21" i="4"/>
  <c r="AE20" i="4"/>
  <c r="AB20" i="4"/>
  <c r="U20" i="4"/>
  <c r="R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B14" i="4"/>
  <c r="Z14" i="4"/>
  <c r="W14" i="4"/>
  <c r="U14" i="4"/>
  <c r="R14" i="4"/>
  <c r="P14" i="4"/>
  <c r="M14" i="4"/>
  <c r="K14" i="4"/>
  <c r="H14" i="4"/>
  <c r="F14" i="4"/>
  <c r="C14" i="4"/>
  <c r="AE13" i="4"/>
  <c r="AB13" i="4"/>
  <c r="Z13" i="4"/>
  <c r="W13" i="4"/>
  <c r="U13" i="4"/>
  <c r="R13" i="4"/>
  <c r="P13" i="4"/>
  <c r="P22" i="4" s="1"/>
  <c r="M13" i="4"/>
  <c r="M22" i="4" s="1"/>
  <c r="F13" i="4"/>
  <c r="C13" i="4"/>
  <c r="AD22" i="1"/>
  <c r="AC22" i="1"/>
  <c r="AA22" i="1"/>
  <c r="Y22" i="1"/>
  <c r="Z20" i="1" s="1"/>
  <c r="X22" i="1"/>
  <c r="V22" i="1"/>
  <c r="T22" i="1"/>
  <c r="S22" i="1"/>
  <c r="Q22" i="1"/>
  <c r="O22" i="1"/>
  <c r="N22" i="1"/>
  <c r="L22" i="1"/>
  <c r="J22" i="1"/>
  <c r="I22" i="1"/>
  <c r="G22" i="1"/>
  <c r="H20" i="1" s="1"/>
  <c r="E22" i="1"/>
  <c r="D22" i="1"/>
  <c r="B22" i="1"/>
  <c r="AE21" i="1"/>
  <c r="AB21" i="1"/>
  <c r="Z21" i="1"/>
  <c r="W21" i="1"/>
  <c r="U21" i="1"/>
  <c r="R21" i="1"/>
  <c r="P21" i="1"/>
  <c r="M21" i="1"/>
  <c r="K21" i="1"/>
  <c r="H21" i="1"/>
  <c r="F21" i="1"/>
  <c r="C21" i="1"/>
  <c r="AE20" i="1"/>
  <c r="AB20" i="1"/>
  <c r="W20" i="1"/>
  <c r="U20" i="1"/>
  <c r="R20" i="1"/>
  <c r="P20" i="1"/>
  <c r="M20" i="1"/>
  <c r="K20" i="1"/>
  <c r="F20" i="1"/>
  <c r="C20" i="1"/>
  <c r="AE19" i="1"/>
  <c r="AB19" i="1"/>
  <c r="Z19" i="1"/>
  <c r="W19" i="1"/>
  <c r="U19" i="1"/>
  <c r="R19" i="1"/>
  <c r="P19" i="1"/>
  <c r="M19" i="1"/>
  <c r="K19" i="1"/>
  <c r="F19" i="1"/>
  <c r="C19" i="1"/>
  <c r="AE18" i="1"/>
  <c r="AB18" i="1"/>
  <c r="W18" i="1"/>
  <c r="U18" i="1"/>
  <c r="R18" i="1"/>
  <c r="P18" i="1"/>
  <c r="M18" i="1"/>
  <c r="K18" i="1"/>
  <c r="H18" i="1"/>
  <c r="F18" i="1"/>
  <c r="C18" i="1"/>
  <c r="AE17" i="1"/>
  <c r="AB17" i="1"/>
  <c r="Z17" i="1"/>
  <c r="W17" i="1"/>
  <c r="U17" i="1"/>
  <c r="R17" i="1"/>
  <c r="P17" i="1"/>
  <c r="M17" i="1"/>
  <c r="K17" i="1"/>
  <c r="H17" i="1"/>
  <c r="F17" i="1"/>
  <c r="C17" i="1"/>
  <c r="AE16" i="1"/>
  <c r="AB16" i="1"/>
  <c r="Z16" i="1"/>
  <c r="W16" i="1"/>
  <c r="U16" i="1"/>
  <c r="R16" i="1"/>
  <c r="P16" i="1"/>
  <c r="M16" i="1"/>
  <c r="K16" i="1"/>
  <c r="H16" i="1"/>
  <c r="F16" i="1"/>
  <c r="C16" i="1"/>
  <c r="AE15" i="1"/>
  <c r="AB15" i="1"/>
  <c r="Z15" i="1"/>
  <c r="W15" i="1"/>
  <c r="U15" i="1"/>
  <c r="R15" i="1"/>
  <c r="P15" i="1"/>
  <c r="M15" i="1"/>
  <c r="K15" i="1"/>
  <c r="H15" i="1"/>
  <c r="F15" i="1"/>
  <c r="C15" i="1"/>
  <c r="AE14" i="1"/>
  <c r="AB14" i="1"/>
  <c r="Z14" i="1"/>
  <c r="W14" i="1"/>
  <c r="U14" i="1"/>
  <c r="R14" i="1"/>
  <c r="P14" i="1"/>
  <c r="M14" i="1"/>
  <c r="K14" i="1"/>
  <c r="H14" i="1"/>
  <c r="F14" i="1"/>
  <c r="C14" i="1"/>
  <c r="AE13" i="1"/>
  <c r="AE22" i="1" s="1"/>
  <c r="AB13" i="1"/>
  <c r="Z13" i="1"/>
  <c r="W13" i="1"/>
  <c r="W22" i="1" s="1"/>
  <c r="U13" i="1"/>
  <c r="R13" i="1"/>
  <c r="R22" i="1" s="1"/>
  <c r="P13" i="1"/>
  <c r="P22" i="1" s="1"/>
  <c r="M13" i="1"/>
  <c r="M22" i="1" s="1"/>
  <c r="K13" i="1"/>
  <c r="H13" i="1"/>
  <c r="F13" i="1"/>
  <c r="F22" i="1" s="1"/>
  <c r="C13" i="1"/>
  <c r="C22" i="1" s="1"/>
  <c r="R22" i="4" l="1"/>
  <c r="AB22" i="4"/>
  <c r="H22" i="4"/>
  <c r="H20" i="5"/>
  <c r="AB22" i="1"/>
  <c r="U22" i="4"/>
  <c r="AE22" i="4"/>
  <c r="P22" i="5"/>
  <c r="K22" i="1"/>
  <c r="U22" i="1"/>
  <c r="R22" i="5"/>
  <c r="H22" i="5"/>
  <c r="W18" i="5"/>
  <c r="W22" i="5" s="1"/>
  <c r="Z18" i="5"/>
  <c r="Z22" i="5" s="1"/>
  <c r="W18" i="4"/>
  <c r="W22" i="4" s="1"/>
  <c r="Z18" i="4"/>
  <c r="Z22" i="4" s="1"/>
  <c r="Z18" i="1"/>
  <c r="Z22" i="1" s="1"/>
  <c r="H19" i="1"/>
  <c r="H22" i="1" s="1"/>
  <c r="B16" i="7"/>
  <c r="D16" i="7"/>
  <c r="J21" i="7"/>
  <c r="E21" i="7"/>
  <c r="F21" i="7" s="1"/>
  <c r="O21" i="7"/>
  <c r="P21" i="7" s="1"/>
  <c r="T21" i="7"/>
  <c r="Y21" i="7"/>
  <c r="Z21" i="7" s="1"/>
  <c r="AD21" i="7"/>
  <c r="E13" i="7"/>
  <c r="F13" i="7" s="1"/>
  <c r="J13" i="7"/>
  <c r="O13" i="7"/>
  <c r="T13" i="7"/>
  <c r="Y13" i="7"/>
  <c r="Z13" i="7" s="1"/>
  <c r="AD13" i="7"/>
  <c r="E20" i="7"/>
  <c r="J20" i="7"/>
  <c r="O20" i="7"/>
  <c r="AD20" i="7"/>
  <c r="T20" i="7"/>
  <c r="U20" i="7" s="1"/>
  <c r="Y20" i="7"/>
  <c r="J14" i="7"/>
  <c r="K14" i="7" s="1"/>
  <c r="O14" i="7"/>
  <c r="E14" i="7"/>
  <c r="T14" i="7"/>
  <c r="Y14" i="7"/>
  <c r="Z14" i="7" s="1"/>
  <c r="AD14" i="7"/>
  <c r="J15" i="7"/>
  <c r="O15" i="7"/>
  <c r="P15" i="7" s="1"/>
  <c r="E15" i="7"/>
  <c r="F15" i="7" s="1"/>
  <c r="T15" i="7"/>
  <c r="Y15" i="7"/>
  <c r="AD15" i="7"/>
  <c r="AE15" i="7" s="1"/>
  <c r="J16" i="7"/>
  <c r="K16" i="7" s="1"/>
  <c r="O16" i="7"/>
  <c r="E16" i="7"/>
  <c r="F16" i="7" s="1"/>
  <c r="T16" i="7"/>
  <c r="Y16" i="7"/>
  <c r="Z16" i="7" s="1"/>
  <c r="AD16" i="7"/>
  <c r="AE16" i="7" s="1"/>
  <c r="J17" i="7"/>
  <c r="O17" i="7"/>
  <c r="E17" i="7"/>
  <c r="T17" i="7"/>
  <c r="U17" i="7" s="1"/>
  <c r="Y17" i="7"/>
  <c r="AD17" i="7"/>
  <c r="J18" i="7"/>
  <c r="O18" i="7"/>
  <c r="AD18" i="7"/>
  <c r="E18" i="7"/>
  <c r="T18" i="7"/>
  <c r="U18" i="7" s="1"/>
  <c r="Y18" i="7"/>
  <c r="Z18" i="7" s="1"/>
  <c r="J19" i="7"/>
  <c r="O19" i="7"/>
  <c r="P19" i="7" s="1"/>
  <c r="AD19" i="7"/>
  <c r="AE19" i="7" s="1"/>
  <c r="E19" i="7"/>
  <c r="T19" i="7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H21" i="7" s="1"/>
  <c r="B21" i="7"/>
  <c r="L21" i="7"/>
  <c r="M21" i="7" s="1"/>
  <c r="Q21" i="7"/>
  <c r="R21" i="7" s="1"/>
  <c r="V21" i="7"/>
  <c r="W21" i="7" s="1"/>
  <c r="AA21" i="7"/>
  <c r="G16" i="7"/>
  <c r="H16" i="7" s="1"/>
  <c r="L16" i="7"/>
  <c r="M16" i="7" s="1"/>
  <c r="Q16" i="7"/>
  <c r="R16" i="7" s="1"/>
  <c r="V16" i="7"/>
  <c r="W16" i="7" s="1"/>
  <c r="AA16" i="7"/>
  <c r="AB16" i="7" s="1"/>
  <c r="B13" i="7"/>
  <c r="C13" i="7" s="1"/>
  <c r="G13" i="7"/>
  <c r="L13" i="7"/>
  <c r="M13" i="7" s="1"/>
  <c r="Q13" i="7"/>
  <c r="V13" i="7"/>
  <c r="W13" i="7" s="1"/>
  <c r="AA13" i="7"/>
  <c r="AB13" i="7" s="1"/>
  <c r="B20" i="7"/>
  <c r="C20" i="7" s="1"/>
  <c r="G20" i="7"/>
  <c r="L20" i="7"/>
  <c r="AA20" i="7"/>
  <c r="Q20" i="7"/>
  <c r="R20" i="7" s="1"/>
  <c r="V20" i="7"/>
  <c r="G14" i="7"/>
  <c r="H14" i="7" s="1"/>
  <c r="L14" i="7"/>
  <c r="B14" i="7"/>
  <c r="C14" i="7" s="1"/>
  <c r="Q14" i="7"/>
  <c r="V14" i="7"/>
  <c r="W14" i="7" s="1"/>
  <c r="AA14" i="7"/>
  <c r="G15" i="7"/>
  <c r="H15" i="7" s="1"/>
  <c r="L15" i="7"/>
  <c r="B15" i="7"/>
  <c r="Q15" i="7"/>
  <c r="R15" i="7" s="1"/>
  <c r="V15" i="7"/>
  <c r="W15" i="7" s="1"/>
  <c r="AA15" i="7"/>
  <c r="G17" i="7"/>
  <c r="B35" i="7" s="1"/>
  <c r="C35" i="7" s="1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AA18" i="7"/>
  <c r="B18" i="7"/>
  <c r="C18" i="7" s="1"/>
  <c r="Q18" i="7"/>
  <c r="V18" i="7"/>
  <c r="G19" i="7"/>
  <c r="L19" i="7"/>
  <c r="M19" i="7" s="1"/>
  <c r="AA19" i="7"/>
  <c r="B19" i="7"/>
  <c r="Q19" i="7"/>
  <c r="R19" i="7" s="1"/>
  <c r="V19" i="7"/>
  <c r="W19" i="7" s="1"/>
  <c r="AE21" i="7"/>
  <c r="AB19" i="7"/>
  <c r="AE17" i="7"/>
  <c r="AB15" i="7"/>
  <c r="AE14" i="7"/>
  <c r="AB14" i="7"/>
  <c r="Z20" i="7"/>
  <c r="W20" i="7"/>
  <c r="W18" i="7"/>
  <c r="Z17" i="7"/>
  <c r="Z15" i="7"/>
  <c r="U21" i="7"/>
  <c r="U19" i="7"/>
  <c r="R18" i="7"/>
  <c r="U16" i="7"/>
  <c r="U15" i="7"/>
  <c r="U14" i="7"/>
  <c r="R14" i="7"/>
  <c r="P17" i="7"/>
  <c r="P16" i="7"/>
  <c r="M15" i="7"/>
  <c r="P14" i="7"/>
  <c r="M14" i="7"/>
  <c r="U13" i="7"/>
  <c r="P13" i="7"/>
  <c r="K15" i="7"/>
  <c r="K17" i="7"/>
  <c r="K21" i="7"/>
  <c r="F14" i="7"/>
  <c r="F18" i="7"/>
  <c r="F19" i="7"/>
  <c r="F20" i="7"/>
  <c r="C19" i="7"/>
  <c r="C21" i="7"/>
  <c r="J22" i="6"/>
  <c r="O33" i="6" s="1"/>
  <c r="E22" i="6"/>
  <c r="O32" i="6" s="1"/>
  <c r="O22" i="6"/>
  <c r="O34" i="6" s="1"/>
  <c r="Y22" i="6"/>
  <c r="O36" i="6" s="1"/>
  <c r="T22" i="6"/>
  <c r="O35" i="6" s="1"/>
  <c r="P35" i="6" s="1"/>
  <c r="AD22" i="6"/>
  <c r="O37" i="6" s="1"/>
  <c r="P37" i="6" s="1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L33" i="6" s="1"/>
  <c r="B22" i="6"/>
  <c r="L32" i="6" s="1"/>
  <c r="L22" i="6"/>
  <c r="L34" i="6" s="1"/>
  <c r="V22" i="6"/>
  <c r="L36" i="6" s="1"/>
  <c r="Q22" i="6"/>
  <c r="L35" i="6" s="1"/>
  <c r="M35" i="6" s="1"/>
  <c r="AA22" i="6"/>
  <c r="L37" i="6" s="1"/>
  <c r="M37" i="6" s="1"/>
  <c r="E40" i="6"/>
  <c r="E32" i="6"/>
  <c r="F32" i="6" s="1"/>
  <c r="E33" i="6"/>
  <c r="E34" i="6"/>
  <c r="E35" i="6"/>
  <c r="E36" i="6"/>
  <c r="F36" i="6" s="1"/>
  <c r="E37" i="6"/>
  <c r="E38" i="6"/>
  <c r="E39" i="6"/>
  <c r="F33" i="6"/>
  <c r="F34" i="6"/>
  <c r="F35" i="6"/>
  <c r="F38" i="6"/>
  <c r="F40" i="6"/>
  <c r="D40" i="6"/>
  <c r="D32" i="6"/>
  <c r="D33" i="6"/>
  <c r="D34" i="6"/>
  <c r="D35" i="6"/>
  <c r="D36" i="6"/>
  <c r="D37" i="6"/>
  <c r="D38" i="6"/>
  <c r="D39" i="6"/>
  <c r="B40" i="6"/>
  <c r="B32" i="6"/>
  <c r="B33" i="6"/>
  <c r="B34" i="6"/>
  <c r="B35" i="6"/>
  <c r="B36" i="6"/>
  <c r="B37" i="6"/>
  <c r="B38" i="6"/>
  <c r="C38" i="6" s="1"/>
  <c r="B39" i="6"/>
  <c r="C32" i="6"/>
  <c r="C33" i="6"/>
  <c r="C36" i="6"/>
  <c r="C40" i="6"/>
  <c r="AE13" i="6"/>
  <c r="AE14" i="6"/>
  <c r="AE15" i="6"/>
  <c r="AE22" i="6" s="1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22" i="6" s="1"/>
  <c r="Z16" i="6"/>
  <c r="Z17" i="6"/>
  <c r="Z18" i="6"/>
  <c r="Z19" i="6"/>
  <c r="Z20" i="6"/>
  <c r="Z21" i="6"/>
  <c r="W13" i="6"/>
  <c r="W14" i="6"/>
  <c r="W22" i="6" s="1"/>
  <c r="W15" i="6"/>
  <c r="W16" i="6"/>
  <c r="W17" i="6"/>
  <c r="W18" i="6"/>
  <c r="W19" i="6"/>
  <c r="W20" i="6"/>
  <c r="W21" i="6"/>
  <c r="U13" i="6"/>
  <c r="U14" i="6"/>
  <c r="U15" i="6"/>
  <c r="U22" i="6" s="1"/>
  <c r="U16" i="6"/>
  <c r="U17" i="6"/>
  <c r="U18" i="6"/>
  <c r="U19" i="6"/>
  <c r="U20" i="6"/>
  <c r="U21" i="6"/>
  <c r="R13" i="6"/>
  <c r="R14" i="6"/>
  <c r="R15" i="6"/>
  <c r="R16" i="6"/>
  <c r="R17" i="6"/>
  <c r="R18" i="6"/>
  <c r="R22" i="6" s="1"/>
  <c r="R19" i="6"/>
  <c r="R20" i="6"/>
  <c r="R21" i="6"/>
  <c r="P13" i="6"/>
  <c r="P14" i="6"/>
  <c r="P15" i="6"/>
  <c r="P16" i="6"/>
  <c r="P18" i="6"/>
  <c r="P19" i="6"/>
  <c r="P20" i="6"/>
  <c r="P21" i="6"/>
  <c r="M13" i="6"/>
  <c r="M14" i="6"/>
  <c r="M15" i="6"/>
  <c r="M16" i="6"/>
  <c r="M18" i="6"/>
  <c r="M19" i="6"/>
  <c r="M20" i="6"/>
  <c r="M21" i="6"/>
  <c r="K13" i="6"/>
  <c r="K14" i="6"/>
  <c r="K15" i="6"/>
  <c r="K16" i="6"/>
  <c r="K17" i="6"/>
  <c r="K19" i="6"/>
  <c r="K21" i="6"/>
  <c r="H13" i="6"/>
  <c r="H14" i="6"/>
  <c r="H15" i="6"/>
  <c r="H16" i="6"/>
  <c r="H17" i="6"/>
  <c r="H19" i="6"/>
  <c r="H21" i="6"/>
  <c r="F13" i="6"/>
  <c r="F14" i="6"/>
  <c r="F15" i="6"/>
  <c r="F16" i="6"/>
  <c r="F17" i="6"/>
  <c r="F18" i="6"/>
  <c r="F22" i="6" s="1"/>
  <c r="F19" i="6"/>
  <c r="F20" i="6"/>
  <c r="F21" i="6"/>
  <c r="C13" i="6"/>
  <c r="C14" i="6"/>
  <c r="C17" i="6"/>
  <c r="C18" i="6"/>
  <c r="C19" i="6"/>
  <c r="C20" i="6"/>
  <c r="C21" i="6"/>
  <c r="O37" i="5"/>
  <c r="P37" i="5" s="1"/>
  <c r="N37" i="5"/>
  <c r="L37" i="5"/>
  <c r="M37" i="5"/>
  <c r="O32" i="5"/>
  <c r="O33" i="5"/>
  <c r="O34" i="5"/>
  <c r="O35" i="5"/>
  <c r="P35" i="5" s="1"/>
  <c r="O36" i="5"/>
  <c r="N32" i="5"/>
  <c r="N33" i="5"/>
  <c r="N34" i="5"/>
  <c r="N35" i="5"/>
  <c r="N36" i="5"/>
  <c r="L32" i="5"/>
  <c r="L33" i="5"/>
  <c r="L34" i="5"/>
  <c r="L35" i="5"/>
  <c r="L36" i="5"/>
  <c r="M32" i="5"/>
  <c r="M35" i="5"/>
  <c r="E32" i="5"/>
  <c r="E33" i="5"/>
  <c r="F33" i="5" s="1"/>
  <c r="E34" i="5"/>
  <c r="F34" i="5" s="1"/>
  <c r="E39" i="5"/>
  <c r="E37" i="5"/>
  <c r="E38" i="5"/>
  <c r="F38" i="5" s="1"/>
  <c r="E40" i="5"/>
  <c r="F40" i="5" s="1"/>
  <c r="E35" i="5"/>
  <c r="E36" i="5"/>
  <c r="F32" i="5"/>
  <c r="F35" i="5"/>
  <c r="F36" i="5"/>
  <c r="D32" i="5"/>
  <c r="D33" i="5"/>
  <c r="D34" i="5"/>
  <c r="D41" i="5" s="1"/>
  <c r="D39" i="5"/>
  <c r="D37" i="5"/>
  <c r="D38" i="5"/>
  <c r="D40" i="5"/>
  <c r="D35" i="5"/>
  <c r="D36" i="5"/>
  <c r="B32" i="5"/>
  <c r="B33" i="5"/>
  <c r="B34" i="5"/>
  <c r="B39" i="5"/>
  <c r="B40" i="5"/>
  <c r="C40" i="5" s="1"/>
  <c r="B37" i="5"/>
  <c r="B38" i="5"/>
  <c r="B35" i="5"/>
  <c r="C35" i="5" s="1"/>
  <c r="B36" i="5"/>
  <c r="C36" i="5" s="1"/>
  <c r="C33" i="5"/>
  <c r="C34" i="5"/>
  <c r="C38" i="5"/>
  <c r="E40" i="4"/>
  <c r="F40" i="4" s="1"/>
  <c r="E32" i="4"/>
  <c r="E33" i="4"/>
  <c r="E34" i="4"/>
  <c r="E35" i="4"/>
  <c r="F35" i="4" s="1"/>
  <c r="E36" i="4"/>
  <c r="F36" i="4" s="1"/>
  <c r="E37" i="4"/>
  <c r="E38" i="4"/>
  <c r="E39" i="4"/>
  <c r="D40" i="4"/>
  <c r="B40" i="4"/>
  <c r="C40" i="4" s="1"/>
  <c r="B32" i="4"/>
  <c r="B33" i="4"/>
  <c r="B34" i="4"/>
  <c r="C34" i="4" s="1"/>
  <c r="B35" i="4"/>
  <c r="C35" i="4" s="1"/>
  <c r="B36" i="4"/>
  <c r="B37" i="4"/>
  <c r="B38" i="4"/>
  <c r="C38" i="4" s="1"/>
  <c r="B39" i="4"/>
  <c r="O32" i="4"/>
  <c r="O33" i="4"/>
  <c r="O34" i="4"/>
  <c r="O35" i="4"/>
  <c r="P35" i="4" s="1"/>
  <c r="O36" i="4"/>
  <c r="O37" i="4"/>
  <c r="P37" i="4" s="1"/>
  <c r="N32" i="4"/>
  <c r="N33" i="4"/>
  <c r="N34" i="4"/>
  <c r="N35" i="4"/>
  <c r="N36" i="4"/>
  <c r="N37" i="4"/>
  <c r="L32" i="4"/>
  <c r="M32" i="4" s="1"/>
  <c r="L33" i="4"/>
  <c r="L34" i="4"/>
  <c r="L35" i="4"/>
  <c r="M35" i="4" s="1"/>
  <c r="L36" i="4"/>
  <c r="L37" i="4"/>
  <c r="M37" i="4"/>
  <c r="F33" i="4"/>
  <c r="F34" i="4"/>
  <c r="F38" i="4"/>
  <c r="D32" i="4"/>
  <c r="D33" i="4"/>
  <c r="D34" i="4"/>
  <c r="D35" i="4"/>
  <c r="D36" i="4"/>
  <c r="D37" i="4"/>
  <c r="D38" i="4"/>
  <c r="D39" i="4"/>
  <c r="C36" i="4"/>
  <c r="O33" i="1"/>
  <c r="O34" i="1"/>
  <c r="O32" i="1"/>
  <c r="O38" i="1" s="1"/>
  <c r="O36" i="1"/>
  <c r="O35" i="1"/>
  <c r="O37" i="1"/>
  <c r="P37" i="1" s="1"/>
  <c r="P32" i="1"/>
  <c r="P35" i="1"/>
  <c r="N33" i="1"/>
  <c r="N34" i="1"/>
  <c r="N32" i="1"/>
  <c r="N36" i="1"/>
  <c r="N35" i="1"/>
  <c r="N37" i="1"/>
  <c r="L32" i="1"/>
  <c r="M32" i="1" s="1"/>
  <c r="L33" i="1"/>
  <c r="L34" i="1"/>
  <c r="L36" i="1"/>
  <c r="L35" i="1"/>
  <c r="M35" i="1" s="1"/>
  <c r="L37" i="1"/>
  <c r="M37" i="1" s="1"/>
  <c r="E40" i="1"/>
  <c r="F40" i="1" s="1"/>
  <c r="E32" i="1"/>
  <c r="F32" i="1" s="1"/>
  <c r="E39" i="1"/>
  <c r="E33" i="1"/>
  <c r="E34" i="1"/>
  <c r="F34" i="1" s="1"/>
  <c r="E35" i="1"/>
  <c r="F35" i="1" s="1"/>
  <c r="E36" i="1"/>
  <c r="F36" i="1" s="1"/>
  <c r="E37" i="1"/>
  <c r="E38" i="1"/>
  <c r="F33" i="1"/>
  <c r="D40" i="1"/>
  <c r="D32" i="1"/>
  <c r="D39" i="1"/>
  <c r="D33" i="1"/>
  <c r="D34" i="1"/>
  <c r="D35" i="1"/>
  <c r="D36" i="1"/>
  <c r="D37" i="1"/>
  <c r="D38" i="1"/>
  <c r="B40" i="1"/>
  <c r="B32" i="1"/>
  <c r="B39" i="1"/>
  <c r="B33" i="1"/>
  <c r="C33" i="1" s="1"/>
  <c r="B34" i="1"/>
  <c r="B35" i="1"/>
  <c r="C35" i="1" s="1"/>
  <c r="B36" i="1"/>
  <c r="C36" i="1" s="1"/>
  <c r="B37" i="1"/>
  <c r="B38" i="1"/>
  <c r="C32" i="1"/>
  <c r="C34" i="1"/>
  <c r="C40" i="1"/>
  <c r="K18" i="6" l="1"/>
  <c r="H18" i="6"/>
  <c r="P22" i="6"/>
  <c r="M22" i="6"/>
  <c r="K20" i="6"/>
  <c r="K22" i="6" s="1"/>
  <c r="D41" i="6"/>
  <c r="H20" i="6"/>
  <c r="H22" i="6"/>
  <c r="N38" i="6"/>
  <c r="O38" i="6"/>
  <c r="P33" i="6" s="1"/>
  <c r="P32" i="6"/>
  <c r="N38" i="4"/>
  <c r="B41" i="4"/>
  <c r="C32" i="4" s="1"/>
  <c r="F39" i="4"/>
  <c r="B41" i="5"/>
  <c r="C37" i="5" s="1"/>
  <c r="O38" i="4"/>
  <c r="P34" i="4" s="1"/>
  <c r="C39" i="5"/>
  <c r="N38" i="5"/>
  <c r="E35" i="7"/>
  <c r="F35" i="7" s="1"/>
  <c r="E41" i="6"/>
  <c r="F39" i="6" s="1"/>
  <c r="D41" i="4"/>
  <c r="E41" i="4"/>
  <c r="O38" i="5"/>
  <c r="P36" i="5" s="1"/>
  <c r="C16" i="6"/>
  <c r="B41" i="6"/>
  <c r="C34" i="6" s="1"/>
  <c r="L38" i="6"/>
  <c r="M32" i="6" s="1"/>
  <c r="C15" i="6"/>
  <c r="F37" i="5"/>
  <c r="F41" i="5" s="1"/>
  <c r="P34" i="5"/>
  <c r="P33" i="5"/>
  <c r="M33" i="5"/>
  <c r="E41" i="5"/>
  <c r="F39" i="5" s="1"/>
  <c r="L38" i="5"/>
  <c r="M36" i="5" s="1"/>
  <c r="C32" i="5"/>
  <c r="P32" i="5"/>
  <c r="H17" i="7"/>
  <c r="AA22" i="7"/>
  <c r="L35" i="7" s="1"/>
  <c r="T22" i="7"/>
  <c r="O34" i="7" s="1"/>
  <c r="P34" i="7" s="1"/>
  <c r="D39" i="7"/>
  <c r="Y22" i="7"/>
  <c r="O36" i="7" s="1"/>
  <c r="P36" i="7" s="1"/>
  <c r="E36" i="7"/>
  <c r="C39" i="4"/>
  <c r="F32" i="4"/>
  <c r="F37" i="4"/>
  <c r="L38" i="4"/>
  <c r="M33" i="4" s="1"/>
  <c r="P32" i="4"/>
  <c r="C33" i="4"/>
  <c r="AB21" i="7"/>
  <c r="B31" i="7"/>
  <c r="E38" i="7"/>
  <c r="AD22" i="7"/>
  <c r="O35" i="7" s="1"/>
  <c r="J22" i="7"/>
  <c r="E22" i="7"/>
  <c r="O31" i="7" s="1"/>
  <c r="P31" i="7" s="1"/>
  <c r="U22" i="7"/>
  <c r="D38" i="7"/>
  <c r="X22" i="7"/>
  <c r="N36" i="7" s="1"/>
  <c r="O22" i="7"/>
  <c r="O33" i="7" s="1"/>
  <c r="B22" i="7"/>
  <c r="C16" i="7" s="1"/>
  <c r="D36" i="7"/>
  <c r="AC22" i="7"/>
  <c r="N35" i="7" s="1"/>
  <c r="N22" i="7"/>
  <c r="N33" i="7" s="1"/>
  <c r="S22" i="7"/>
  <c r="N34" i="7" s="1"/>
  <c r="I22" i="7"/>
  <c r="N32" i="7" s="1"/>
  <c r="AE20" i="7"/>
  <c r="P20" i="7"/>
  <c r="E41" i="1"/>
  <c r="F37" i="1" s="1"/>
  <c r="F41" i="1" s="1"/>
  <c r="N38" i="1"/>
  <c r="F17" i="7"/>
  <c r="F22" i="7" s="1"/>
  <c r="R13" i="7"/>
  <c r="R22" i="7" s="1"/>
  <c r="L22" i="7"/>
  <c r="M18" i="7" s="1"/>
  <c r="B37" i="7"/>
  <c r="W22" i="7"/>
  <c r="B32" i="7"/>
  <c r="C32" i="7" s="1"/>
  <c r="D32" i="7"/>
  <c r="D31" i="7"/>
  <c r="E37" i="7"/>
  <c r="E33" i="7"/>
  <c r="F33" i="7" s="1"/>
  <c r="F38" i="1"/>
  <c r="F39" i="1"/>
  <c r="AE13" i="7"/>
  <c r="Z19" i="7"/>
  <c r="Z22" i="7" s="1"/>
  <c r="Q22" i="7"/>
  <c r="L34" i="7" s="1"/>
  <c r="M34" i="7" s="1"/>
  <c r="V22" i="7"/>
  <c r="L36" i="7" s="1"/>
  <c r="M36" i="7" s="1"/>
  <c r="B39" i="7"/>
  <c r="C39" i="7" s="1"/>
  <c r="D33" i="7"/>
  <c r="E39" i="7"/>
  <c r="F39" i="7" s="1"/>
  <c r="B33" i="7"/>
  <c r="B34" i="7"/>
  <c r="E34" i="7"/>
  <c r="F34" i="7" s="1"/>
  <c r="D41" i="1"/>
  <c r="D22" i="7"/>
  <c r="N31" i="7" s="1"/>
  <c r="D35" i="7"/>
  <c r="D34" i="7"/>
  <c r="AE18" i="7"/>
  <c r="E32" i="7"/>
  <c r="F32" i="7" s="1"/>
  <c r="E31" i="7"/>
  <c r="B36" i="7"/>
  <c r="L38" i="1"/>
  <c r="M36" i="1" s="1"/>
  <c r="G22" i="7"/>
  <c r="H13" i="7" s="1"/>
  <c r="P34" i="1"/>
  <c r="P36" i="1"/>
  <c r="P33" i="1"/>
  <c r="P38" i="1" s="1"/>
  <c r="B41" i="1"/>
  <c r="B38" i="7"/>
  <c r="D37" i="7"/>
  <c r="P22" i="7" l="1"/>
  <c r="P18" i="7"/>
  <c r="F37" i="6"/>
  <c r="F41" i="6" s="1"/>
  <c r="C37" i="6"/>
  <c r="AE22" i="7"/>
  <c r="P36" i="6"/>
  <c r="AB20" i="7"/>
  <c r="AB18" i="7"/>
  <c r="M36" i="6"/>
  <c r="P34" i="6"/>
  <c r="M34" i="6"/>
  <c r="P38" i="6"/>
  <c r="M33" i="6"/>
  <c r="C39" i="6"/>
  <c r="M36" i="4"/>
  <c r="C41" i="5"/>
  <c r="P38" i="5"/>
  <c r="M34" i="4"/>
  <c r="M38" i="4" s="1"/>
  <c r="P36" i="4"/>
  <c r="C37" i="4"/>
  <c r="C41" i="4" s="1"/>
  <c r="M34" i="5"/>
  <c r="M38" i="5" s="1"/>
  <c r="P33" i="4"/>
  <c r="P38" i="4" s="1"/>
  <c r="C22" i="6"/>
  <c r="C35" i="6"/>
  <c r="L31" i="7"/>
  <c r="C15" i="7"/>
  <c r="C22" i="7" s="1"/>
  <c r="B40" i="7"/>
  <c r="C36" i="7" s="1"/>
  <c r="O32" i="7"/>
  <c r="O37" i="7" s="1"/>
  <c r="K18" i="7"/>
  <c r="D40" i="7"/>
  <c r="N37" i="7"/>
  <c r="E40" i="7"/>
  <c r="F38" i="7" s="1"/>
  <c r="AB22" i="7"/>
  <c r="F41" i="4"/>
  <c r="K20" i="7"/>
  <c r="K13" i="7"/>
  <c r="K19" i="7"/>
  <c r="C37" i="1"/>
  <c r="C38" i="1"/>
  <c r="L32" i="7"/>
  <c r="H19" i="7"/>
  <c r="M20" i="7"/>
  <c r="M22" i="7" s="1"/>
  <c r="L33" i="7"/>
  <c r="H20" i="7"/>
  <c r="H18" i="7"/>
  <c r="M33" i="1"/>
  <c r="M34" i="1"/>
  <c r="C39" i="1"/>
  <c r="M38" i="6" l="1"/>
  <c r="C41" i="6"/>
  <c r="F36" i="7"/>
  <c r="C37" i="7"/>
  <c r="C38" i="7"/>
  <c r="C33" i="7"/>
  <c r="C31" i="7"/>
  <c r="C34" i="7"/>
  <c r="M31" i="7"/>
  <c r="H22" i="7"/>
  <c r="K22" i="7"/>
  <c r="F37" i="7"/>
  <c r="F31" i="7"/>
  <c r="C41" i="1"/>
  <c r="L37" i="7"/>
  <c r="M38" i="1"/>
  <c r="P35" i="7"/>
  <c r="P33" i="7"/>
  <c r="P32" i="7"/>
  <c r="C40" i="7" l="1"/>
  <c r="F40" i="7"/>
  <c r="M35" i="7"/>
  <c r="M32" i="7"/>
  <c r="M33" i="7"/>
  <c r="P37" i="7"/>
  <c r="M37" i="7" l="1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<sst xmlns="http://schemas.openxmlformats.org/spreadsheetml/2006/main" count="430" uniqueCount="52">
  <si>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</si>
  <si>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</si>
  <si>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</si>
  <si>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</si>
  <si>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</si>
  <si>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</si>
  <si>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</si>
  <si>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</si>
  <si>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</si>
  <si>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</si>
  <si>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</si>
  <si>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</si>
  <si>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</si>
  <si>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</si>
  <si>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</si>
  <si>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</si>
  <si>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</si>
  <si>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</si>
  <si>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</si>
  <si>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</si>
  <si>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</si>
  <si>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</si>
  <si>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</si>
  <si>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</si>
  <si>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</si>
  <si>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</si>
  <si>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</si>
  <si>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</si>
  <si>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</si>
  <si>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</si>
  <si>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</si>
  <si>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</si>
  <si>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</si>
  <si>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</si>
  <si>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</si>
  <si>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</si>
  <si>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</si>
  <si>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</si>
  <si>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</si>
  <si>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</si>
  <si>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</si>
  <si>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</si>
  <si>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</si>
  <si>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</si>
  <si>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</si>
  <si>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</si>
  <si>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</si>
  <si>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</si>
  <si>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</si>
  <si>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</si>
  <si>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</si>
  <si>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CONSORCI DE L'AUDITORI I L'ORQUESTRA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</si>
</sst>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58-4710-8242-2C6EC3B903E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58-4710-8242-2C6EC3B903E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58-4710-8242-2C6EC3B903E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58-4710-8242-2C6EC3B903E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58-4710-8242-2C6EC3B903E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58-4710-8242-2C6EC3B903E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58-4710-8242-2C6EC3B903E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58-4710-8242-2C6EC3B903E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58-4710-8242-2C6EC3B903E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58-4710-8242-2C6EC3B903E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</c:v>
                </c:pt>
                <c:pt idx="6">
                  <c:v>1</c:v>
                </c:pt>
                <c:pt idx="7">
                  <c:v>2873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358-4710-8242-2C6EC3B90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96-4FBD-B193-27B70BFD216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6-4FBD-B193-27B70BFD216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96-4FBD-B193-27B70BFD216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96-4FBD-B193-27B70BFD216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96-4FBD-B193-27B70BFD216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96-4FBD-B193-27B70BFD216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96-4FBD-B193-27B70BFD216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96-4FBD-B193-27B70BFD216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96-4FBD-B193-27B70BFD216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96-4FBD-B193-27B70BFD216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542447.84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1839655.7399999998</c:v>
                </c:pt>
                <c:pt idx="6">
                  <c:v>385209.55</c:v>
                </c:pt>
                <c:pt idx="7">
                  <c:v>4793548.79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896-4FBD-B193-27B70BFD21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0B-4036-9F08-C91A21414EB2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0B-4036-9F08-C91A21414EB2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0B-4036-9F08-C91A21414EB2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0B-4036-9F08-C91A21414EB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2083</c:v>
                </c:pt>
                <c:pt idx="2">
                  <c:v>520</c:v>
                </c:pt>
                <c:pt idx="3">
                  <c:v>0</c:v>
                </c:pt>
                <c:pt idx="4">
                  <c:v>319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0B-4036-9F08-C91A21414E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A6-4185-9657-DFEFDDA3B70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A6-4185-9657-DFEFDDA3B70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A6-4185-9657-DFEFDDA3B70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A6-4185-9657-DFEFDDA3B70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A6-4185-9657-DFEFDDA3B70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A6-4185-9657-DFEFDDA3B7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4538516.17</c:v>
                </c:pt>
                <c:pt idx="2">
                  <c:v>718925.36</c:v>
                </c:pt>
                <c:pt idx="3">
                  <c:v>0</c:v>
                </c:pt>
                <c:pt idx="4">
                  <c:v>2303420.3899999997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A6-4185-9657-DFEFDDA3B7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6" zoomScale="80" zoomScaleNormal="80" workbookViewId="0">
      <selection activeCell="O25" sqref="O2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14</v>
      </c>
      <c r="W18" s="66">
        <f t="shared" si="8"/>
        <v>9.0909090909090912E-2</v>
      </c>
      <c r="X18" s="69">
        <v>457532.1</v>
      </c>
      <c r="Y18" s="70">
        <v>532262.84</v>
      </c>
      <c r="Z18" s="67">
        <f t="shared" si="9"/>
        <v>0.53015821262593543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1.4245014245014246E-3</v>
      </c>
      <c r="I19" s="6">
        <v>318355</v>
      </c>
      <c r="J19" s="7">
        <v>385209.55</v>
      </c>
      <c r="K19" s="21">
        <f t="shared" si="3"/>
        <v>0.29952670899058681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701</v>
      </c>
      <c r="H20" s="66">
        <f t="shared" si="2"/>
        <v>0.99857549857549854</v>
      </c>
      <c r="I20" s="69">
        <v>762974.85</v>
      </c>
      <c r="J20" s="70">
        <v>900851.22</v>
      </c>
      <c r="K20" s="67">
        <f t="shared" si="3"/>
        <v>0.70047329100941313</v>
      </c>
      <c r="L20" s="68">
        <v>157</v>
      </c>
      <c r="M20" s="66">
        <f t="shared" si="4"/>
        <v>1</v>
      </c>
      <c r="N20" s="69">
        <v>163244.07</v>
      </c>
      <c r="O20" s="70">
        <v>196362.28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140</v>
      </c>
      <c r="W20" s="66">
        <f t="shared" si="8"/>
        <v>0.90909090909090906</v>
      </c>
      <c r="X20" s="69">
        <v>418242.67</v>
      </c>
      <c r="Y20" s="70">
        <v>471706.97</v>
      </c>
      <c r="Z20" s="67">
        <f t="shared" si="9"/>
        <v>0.46984178737406457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702</v>
      </c>
      <c r="H22" s="17">
        <f t="shared" si="12"/>
        <v>1</v>
      </c>
      <c r="I22" s="18">
        <f t="shared" si="12"/>
        <v>1081329.8500000001</v>
      </c>
      <c r="J22" s="18">
        <f t="shared" si="12"/>
        <v>1286060.77</v>
      </c>
      <c r="K22" s="19">
        <f t="shared" si="12"/>
        <v>1</v>
      </c>
      <c r="L22" s="16">
        <f t="shared" si="12"/>
        <v>157</v>
      </c>
      <c r="M22" s="17">
        <f t="shared" si="12"/>
        <v>1</v>
      </c>
      <c r="N22" s="18">
        <f t="shared" si="12"/>
        <v>163244.07</v>
      </c>
      <c r="O22" s="18">
        <f t="shared" si="12"/>
        <v>196362.28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154</v>
      </c>
      <c r="W22" s="17">
        <f t="shared" si="12"/>
        <v>1</v>
      </c>
      <c r="X22" s="18">
        <f t="shared" si="12"/>
        <v>875774.77</v>
      </c>
      <c r="Y22" s="18">
        <f t="shared" si="12"/>
        <v>1003969.8099999999</v>
      </c>
      <c r="Z22" s="19">
        <f t="shared" si="12"/>
        <v>1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25">
      <c r="A24" s="111" t="s">
        <v>48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0</v>
      </c>
      <c r="C32" s="8" t="str">
        <f t="shared" ref="C32:C39" si="14">IF(B32,B32/$B$41,"")</f>
        <v/>
      </c>
      <c r="D32" s="10">
        <f t="shared" ref="D32:D40" si="15">D13+I13+N13+S13+AC13+X13</f>
        <v>0</v>
      </c>
      <c r="E32" s="11">
        <f t="shared" ref="E32:E40" si="16">E13+J13+O13+T13+AD13+Y13</f>
        <v>0</v>
      </c>
      <c r="F32" s="21" t="str">
        <f t="shared" ref="F32:F39" si="17">IF(E32,E32/$E$41,"")</f>
        <v/>
      </c>
      <c r="J32" s="134" t="s">
        <v>3</v>
      </c>
      <c r="K32" s="135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702</v>
      </c>
      <c r="M33" s="8">
        <f t="shared" si="18"/>
        <v>0.69299111549851922</v>
      </c>
      <c r="N33" s="61">
        <f>I22</f>
        <v>1081329.8500000001</v>
      </c>
      <c r="O33" s="61">
        <f>J22</f>
        <v>1286060.77</v>
      </c>
      <c r="P33" s="59">
        <f t="shared" si="19"/>
        <v>0.51723956848878661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157</v>
      </c>
      <c r="M34" s="8">
        <f t="shared" si="18"/>
        <v>0.15498519249753209</v>
      </c>
      <c r="N34" s="61">
        <f>N22</f>
        <v>163244.07</v>
      </c>
      <c r="O34" s="61">
        <f>O22</f>
        <v>196362.28</v>
      </c>
      <c r="P34" s="59">
        <f t="shared" si="19"/>
        <v>7.8974760247662562E-2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154</v>
      </c>
      <c r="M36" s="8">
        <f t="shared" si="18"/>
        <v>0.15202369200394866</v>
      </c>
      <c r="N36" s="61">
        <f>X22</f>
        <v>875774.77</v>
      </c>
      <c r="O36" s="61">
        <f>Y22</f>
        <v>1003969.8099999999</v>
      </c>
      <c r="P36" s="59">
        <f t="shared" si="19"/>
        <v>0.40378567126355086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14</v>
      </c>
      <c r="C37" s="8">
        <f t="shared" si="14"/>
        <v>1.3820335636722606E-2</v>
      </c>
      <c r="D37" s="13">
        <f t="shared" si="15"/>
        <v>457532.1</v>
      </c>
      <c r="E37" s="22">
        <f t="shared" si="16"/>
        <v>532262.84</v>
      </c>
      <c r="F37" s="21">
        <f t="shared" si="17"/>
        <v>0.21407028976104767</v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1</v>
      </c>
      <c r="C38" s="8">
        <f t="shared" si="14"/>
        <v>9.871668311944718E-4</v>
      </c>
      <c r="D38" s="13">
        <f t="shared" si="15"/>
        <v>318355</v>
      </c>
      <c r="E38" s="23">
        <f t="shared" si="16"/>
        <v>385209.55</v>
      </c>
      <c r="F38" s="21">
        <f t="shared" si="17"/>
        <v>0.15492706570915749</v>
      </c>
      <c r="G38" s="25"/>
      <c r="J38" s="132" t="s">
        <v>0</v>
      </c>
      <c r="K38" s="133"/>
      <c r="L38" s="84">
        <f>SUM(L32:L37)</f>
        <v>1013</v>
      </c>
      <c r="M38" s="17">
        <f>SUM(M32:M37)</f>
        <v>1</v>
      </c>
      <c r="N38" s="85">
        <f>SUM(N32:N37)</f>
        <v>2120348.6900000004</v>
      </c>
      <c r="O38" s="86">
        <f>SUM(O32:O37)</f>
        <v>2486392.86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998</v>
      </c>
      <c r="C39" s="8">
        <f t="shared" si="14"/>
        <v>0.98519249753208293</v>
      </c>
      <c r="D39" s="13">
        <f t="shared" si="15"/>
        <v>1344461.5899999999</v>
      </c>
      <c r="E39" s="23">
        <f t="shared" si="16"/>
        <v>1568920.47</v>
      </c>
      <c r="F39" s="21">
        <f t="shared" si="17"/>
        <v>0.63100264452979493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1013</v>
      </c>
      <c r="C41" s="17">
        <f>SUM(C32:C40)</f>
        <v>1</v>
      </c>
      <c r="D41" s="18">
        <f>SUM(D32:D40)</f>
        <v>2120348.69</v>
      </c>
      <c r="E41" s="18">
        <f>SUM(E32:E40)</f>
        <v>2486392.86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34" zoomScale="80" zoomScaleNormal="80" workbookViewId="0">
      <selection activeCell="B13" sqref="B13:AE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/>
      <c r="I13" s="4">
        <v>448304</v>
      </c>
      <c r="J13" s="5">
        <v>542447.84</v>
      </c>
      <c r="K13" s="21">
        <f t="shared" ref="K13:K21" si="2">IF(J13,J13/$J$22,"")</f>
        <v>0.48200596459987316</v>
      </c>
      <c r="L13" s="1"/>
      <c r="M13" s="20" t="str">
        <f t="shared" ref="M13:M21" si="3">IF(L13,L13/$L$22,"")</f>
        <v/>
      </c>
      <c r="N13" s="4"/>
      <c r="O13" s="5"/>
      <c r="P13" s="21" t="str">
        <f t="shared" ref="P13:P21" si="4">IF(O13,O13/$O$22,"")</f>
        <v/>
      </c>
      <c r="Q13" s="1"/>
      <c r="R13" s="20" t="str">
        <f t="shared" ref="R13:R21" si="5">IF(Q13,Q13/$Q$22,"")</f>
        <v/>
      </c>
      <c r="S13" s="4">
        <v>0</v>
      </c>
      <c r="T13" s="5">
        <v>0</v>
      </c>
      <c r="U13" s="21" t="str">
        <f t="shared" ref="U13:U21" si="6">IF(T13,T13/$T$22,"")</f>
        <v/>
      </c>
      <c r="V13" s="1"/>
      <c r="W13" s="20" t="str">
        <f t="shared" ref="W13:W21" si="7">IF(V13,V13/$V$22,"")</f>
        <v/>
      </c>
      <c r="X13" s="4"/>
      <c r="Y13" s="5"/>
      <c r="Z13" s="21" t="str">
        <f t="shared" ref="Z13:Z21" si="8">IF(Y13,Y13/$Y$22,"")</f>
        <v/>
      </c>
      <c r="AA13" s="1"/>
      <c r="AB13" s="20" t="str">
        <f t="shared" ref="AB13:AB21" si="9">IF(AA13,AA13/$AA$22,"")</f>
        <v/>
      </c>
      <c r="AC13" s="4"/>
      <c r="AD13" s="5"/>
      <c r="AE13" s="21" t="str">
        <f t="shared" ref="AE13:AE21" si="10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ref="H14:H21" si="11">IF(G14,G14/$G$22,"")</f>
        <v/>
      </c>
      <c r="I14" s="6"/>
      <c r="J14" s="7"/>
      <c r="K14" s="21" t="str">
        <f t="shared" si="2"/>
        <v/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11"/>
        <v/>
      </c>
      <c r="I15" s="6"/>
      <c r="J15" s="7"/>
      <c r="K15" s="21" t="str">
        <f t="shared" si="2"/>
        <v/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11"/>
        <v/>
      </c>
      <c r="I16" s="6"/>
      <c r="J16" s="7"/>
      <c r="K16" s="21" t="str">
        <f t="shared" si="2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11"/>
        <v/>
      </c>
      <c r="I17" s="6"/>
      <c r="J17" s="7"/>
      <c r="K17" s="21" t="str">
        <f t="shared" si="2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6"/>
      <c r="Y17" s="7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11"/>
        <v/>
      </c>
      <c r="I18" s="69"/>
      <c r="J18" s="70"/>
      <c r="K18" s="67" t="str">
        <f t="shared" si="2"/>
        <v/>
      </c>
      <c r="L18" s="71"/>
      <c r="M18" s="66" t="str">
        <f t="shared" si="3"/>
        <v/>
      </c>
      <c r="N18" s="69"/>
      <c r="O18" s="70"/>
      <c r="P18" s="67" t="str">
        <f t="shared" si="4"/>
        <v/>
      </c>
      <c r="Q18" s="71"/>
      <c r="R18" s="66" t="str">
        <f t="shared" si="5"/>
        <v/>
      </c>
      <c r="S18" s="69"/>
      <c r="T18" s="70"/>
      <c r="U18" s="67" t="str">
        <f t="shared" si="6"/>
        <v/>
      </c>
      <c r="V18" s="71">
        <v>11</v>
      </c>
      <c r="W18" s="66">
        <f t="shared" si="7"/>
        <v>0.10784313725490197</v>
      </c>
      <c r="X18" s="69">
        <v>363400</v>
      </c>
      <c r="Y18" s="70">
        <v>431684</v>
      </c>
      <c r="Z18" s="67">
        <f t="shared" si="8"/>
        <v>0.48003541340376155</v>
      </c>
      <c r="AA18" s="71"/>
      <c r="AB18" s="20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11"/>
        <v/>
      </c>
      <c r="I19" s="6"/>
      <c r="J19" s="7"/>
      <c r="K19" s="21" t="str">
        <f t="shared" si="2"/>
        <v/>
      </c>
      <c r="L19" s="2"/>
      <c r="M19" s="20" t="str">
        <f t="shared" si="3"/>
        <v/>
      </c>
      <c r="N19" s="6"/>
      <c r="O19" s="7"/>
      <c r="P19" s="21" t="str">
        <f t="shared" si="4"/>
        <v/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452</v>
      </c>
      <c r="H20" s="66">
        <f t="shared" si="11"/>
        <v>0.99779249448123619</v>
      </c>
      <c r="I20" s="69">
        <v>498297.74</v>
      </c>
      <c r="J20" s="70">
        <v>582948.68999999994</v>
      </c>
      <c r="K20" s="67">
        <f t="shared" si="2"/>
        <v>0.51799403540012701</v>
      </c>
      <c r="L20" s="68">
        <v>138</v>
      </c>
      <c r="M20" s="66">
        <f t="shared" si="3"/>
        <v>1</v>
      </c>
      <c r="N20" s="69">
        <v>175152.31</v>
      </c>
      <c r="O20" s="70">
        <v>211644.82</v>
      </c>
      <c r="P20" s="67">
        <f t="shared" si="4"/>
        <v>1</v>
      </c>
      <c r="Q20" s="68"/>
      <c r="R20" s="66" t="str">
        <f t="shared" si="5"/>
        <v/>
      </c>
      <c r="S20" s="69"/>
      <c r="T20" s="70"/>
      <c r="U20" s="67" t="str">
        <f t="shared" si="6"/>
        <v/>
      </c>
      <c r="V20" s="68">
        <v>91</v>
      </c>
      <c r="W20" s="66">
        <f t="shared" si="7"/>
        <v>0.89215686274509809</v>
      </c>
      <c r="X20" s="69">
        <v>410343.06</v>
      </c>
      <c r="Y20" s="70">
        <v>467591.32</v>
      </c>
      <c r="Z20" s="67">
        <f t="shared" si="8"/>
        <v>0.51996458659623834</v>
      </c>
      <c r="AA20" s="68"/>
      <c r="AB20" s="20" t="str">
        <f t="shared" si="9"/>
        <v/>
      </c>
      <c r="AC20" s="69"/>
      <c r="AD20" s="70"/>
      <c r="AE20" s="67" t="str">
        <f t="shared" si="10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11"/>
        <v/>
      </c>
      <c r="I21" s="69"/>
      <c r="J21" s="70"/>
      <c r="K21" s="67" t="str">
        <f t="shared" si="2"/>
        <v/>
      </c>
      <c r="L21" s="68"/>
      <c r="M21" s="66" t="str">
        <f t="shared" si="3"/>
        <v/>
      </c>
      <c r="N21" s="69"/>
      <c r="O21" s="70"/>
      <c r="P21" s="67" t="str">
        <f t="shared" si="4"/>
        <v/>
      </c>
      <c r="Q21" s="68"/>
      <c r="R21" s="66" t="str">
        <f t="shared" si="5"/>
        <v/>
      </c>
      <c r="S21" s="69"/>
      <c r="T21" s="70"/>
      <c r="U21" s="67" t="str">
        <f t="shared" si="6"/>
        <v/>
      </c>
      <c r="V21" s="68"/>
      <c r="W21" s="66" t="str">
        <f t="shared" si="7"/>
        <v/>
      </c>
      <c r="X21" s="69"/>
      <c r="Y21" s="70"/>
      <c r="Z21" s="67" t="str">
        <f t="shared" si="8"/>
        <v/>
      </c>
      <c r="AA21" s="68"/>
      <c r="AB21" s="20" t="str">
        <f t="shared" si="9"/>
        <v/>
      </c>
      <c r="AC21" s="69"/>
      <c r="AD21" s="70"/>
      <c r="AE21" s="67" t="str">
        <f t="shared" si="10"/>
        <v/>
      </c>
    </row>
    <row r="22" spans="1:31" ht="33" customHeight="1" thickBot="1" x14ac:dyDescent="0.3">
      <c r="A22" s="83" t="s">
        <v>0</v>
      </c>
      <c r="B22" s="16"/>
      <c r="C22" s="17"/>
      <c r="D22" s="18"/>
      <c r="E22" s="18"/>
      <c r="F22" s="19"/>
      <c r="G22" s="16">
        <f t="shared" ref="G22:AE22" si="12">SUM(G13:G21)</f>
        <v>453</v>
      </c>
      <c r="H22" s="17">
        <f t="shared" si="12"/>
        <v>0.99779249448123619</v>
      </c>
      <c r="I22" s="18">
        <f t="shared" si="12"/>
        <v>946601.74</v>
      </c>
      <c r="J22" s="18">
        <f t="shared" si="12"/>
        <v>1125396.5299999998</v>
      </c>
      <c r="K22" s="19">
        <f t="shared" si="12"/>
        <v>1.0000000000000002</v>
      </c>
      <c r="L22" s="16">
        <f t="shared" si="12"/>
        <v>138</v>
      </c>
      <c r="M22" s="17">
        <f t="shared" si="12"/>
        <v>1</v>
      </c>
      <c r="N22" s="18">
        <f t="shared" si="12"/>
        <v>175152.31</v>
      </c>
      <c r="O22" s="18">
        <f t="shared" si="12"/>
        <v>211644.82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102</v>
      </c>
      <c r="W22" s="17">
        <f t="shared" si="12"/>
        <v>1</v>
      </c>
      <c r="X22" s="18">
        <f t="shared" si="12"/>
        <v>773743.06</v>
      </c>
      <c r="Y22" s="18">
        <f t="shared" si="12"/>
        <v>899275.32000000007</v>
      </c>
      <c r="Z22" s="19">
        <f t="shared" si="12"/>
        <v>0.99999999999999989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6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1</v>
      </c>
      <c r="C32" s="8">
        <f t="shared" ref="C32:C40" si="14">IF(B32,B32/$B$41,"")</f>
        <v>1.443001443001443E-3</v>
      </c>
      <c r="D32" s="10">
        <f t="shared" ref="D32:D40" si="15">D13+I13+N13+S13+AC13+X13</f>
        <v>448304</v>
      </c>
      <c r="E32" s="11">
        <f t="shared" ref="E32:E40" si="16">E13+J13+O13+T13+AD13+Y13</f>
        <v>542447.84</v>
      </c>
      <c r="F32" s="21">
        <f t="shared" ref="F32:F40" si="17">IF(E32,E32/$E$41,"")</f>
        <v>0.24256307135607946</v>
      </c>
      <c r="J32" s="134" t="s">
        <v>3</v>
      </c>
      <c r="K32" s="135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453</v>
      </c>
      <c r="M33" s="8">
        <f t="shared" si="18"/>
        <v>0.65367965367965364</v>
      </c>
      <c r="N33" s="61">
        <f>I22</f>
        <v>946601.74</v>
      </c>
      <c r="O33" s="61">
        <f>J22</f>
        <v>1125396.5299999998</v>
      </c>
      <c r="P33" s="59">
        <f t="shared" si="19"/>
        <v>0.50323665923395355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138</v>
      </c>
      <c r="M34" s="8">
        <f t="shared" si="18"/>
        <v>0.19913419913419914</v>
      </c>
      <c r="N34" s="61">
        <f>N22</f>
        <v>175152.31</v>
      </c>
      <c r="O34" s="61">
        <f>O22</f>
        <v>211644.82</v>
      </c>
      <c r="P34" s="59">
        <f t="shared" si="19"/>
        <v>9.4639915195910071E-2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102</v>
      </c>
      <c r="M36" s="8">
        <f t="shared" si="18"/>
        <v>0.1471861471861472</v>
      </c>
      <c r="N36" s="61">
        <f>X22</f>
        <v>773743.06</v>
      </c>
      <c r="O36" s="61">
        <f>Y22</f>
        <v>899275.32000000007</v>
      </c>
      <c r="P36" s="59">
        <f t="shared" si="19"/>
        <v>0.40212342557013631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11</v>
      </c>
      <c r="C37" s="8">
        <f t="shared" si="14"/>
        <v>1.5873015873015872E-2</v>
      </c>
      <c r="D37" s="13">
        <f t="shared" si="15"/>
        <v>363400</v>
      </c>
      <c r="E37" s="22">
        <f t="shared" si="16"/>
        <v>431684</v>
      </c>
      <c r="F37" s="21">
        <f t="shared" si="17"/>
        <v>0.19303348483289712</v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2" t="s">
        <v>0</v>
      </c>
      <c r="K38" s="133"/>
      <c r="L38" s="84">
        <f>SUM(L32:L37)</f>
        <v>693</v>
      </c>
      <c r="M38" s="17">
        <f>SUM(M32:M37)</f>
        <v>1</v>
      </c>
      <c r="N38" s="85">
        <f>SUM(N32:N37)</f>
        <v>1895497.11</v>
      </c>
      <c r="O38" s="86">
        <f>SUM(O32:O37)</f>
        <v>2236316.67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681</v>
      </c>
      <c r="C39" s="8">
        <f t="shared" si="14"/>
        <v>0.98268398268398272</v>
      </c>
      <c r="D39" s="13">
        <f t="shared" si="15"/>
        <v>1083793.1100000001</v>
      </c>
      <c r="E39" s="23">
        <f t="shared" si="16"/>
        <v>1262184.83</v>
      </c>
      <c r="F39" s="21">
        <f t="shared" si="17"/>
        <v>0.56440344381102348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693</v>
      </c>
      <c r="C41" s="17">
        <f>SUM(C32:C40)</f>
        <v>1</v>
      </c>
      <c r="D41" s="18">
        <f>SUM(D32:D40)</f>
        <v>1895497.11</v>
      </c>
      <c r="E41" s="18">
        <f>SUM(E32:E40)</f>
        <v>2236316.67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5" zoomScaleNormal="85" workbookViewId="0">
      <selection activeCell="B29" sqref="B29:F3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19.899999999999999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/>
      <c r="I13" s="4"/>
      <c r="J13" s="5"/>
      <c r="K13" s="21" t="str">
        <f t="shared" ref="K13:K21" si="2">IF(J13,J13/$J$22,"")</f>
        <v/>
      </c>
      <c r="L13" s="1"/>
      <c r="M13" s="20" t="str">
        <f t="shared" ref="M13:M21" si="3">IF(L13,L13/$L$22,"")</f>
        <v/>
      </c>
      <c r="N13" s="4"/>
      <c r="O13" s="5"/>
      <c r="P13" s="21" t="str">
        <f t="shared" ref="P13:P21" si="4">IF(O13,O13/$O$22,"")</f>
        <v/>
      </c>
      <c r="Q13" s="1"/>
      <c r="R13" s="20" t="str">
        <f t="shared" ref="R13:R21" si="5">IF(Q13,Q13/$Q$22,"")</f>
        <v/>
      </c>
      <c r="S13" s="4"/>
      <c r="T13" s="5"/>
      <c r="U13" s="21" t="str">
        <f t="shared" ref="U13:U21" si="6">IF(T13,T13/$T$22,"")</f>
        <v/>
      </c>
      <c r="V13" s="1"/>
      <c r="W13" s="20" t="str">
        <f t="shared" ref="W13:W21" si="7">IF(V13,V13/$V$22,"")</f>
        <v/>
      </c>
      <c r="X13" s="4"/>
      <c r="Y13" s="5"/>
      <c r="Z13" s="21" t="str">
        <f t="shared" ref="Z13:Z21" si="8">IF(Y13,Y13/$Y$22,"")</f>
        <v/>
      </c>
      <c r="AA13" s="1"/>
      <c r="AB13" s="20" t="str">
        <f t="shared" ref="AB13:AB21" si="9">IF(AA13,AA13/$AA$22,"")</f>
        <v/>
      </c>
      <c r="AC13" s="4"/>
      <c r="AD13" s="5"/>
      <c r="AE13" s="21" t="str">
        <f t="shared" ref="AE13:AE21" si="10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ref="H14:H21" si="11">IF(G14,G14/$G$22,"")</f>
        <v/>
      </c>
      <c r="I14" s="6"/>
      <c r="J14" s="7"/>
      <c r="K14" s="21" t="str">
        <f t="shared" si="2"/>
        <v/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11"/>
        <v/>
      </c>
      <c r="I15" s="6"/>
      <c r="J15" s="7"/>
      <c r="K15" s="21" t="str">
        <f t="shared" si="2"/>
        <v/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11"/>
        <v/>
      </c>
      <c r="I16" s="6"/>
      <c r="J16" s="7"/>
      <c r="K16" s="21" t="str">
        <f t="shared" si="2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11"/>
        <v/>
      </c>
      <c r="I17" s="6"/>
      <c r="J17" s="7"/>
      <c r="K17" s="21" t="str">
        <f t="shared" si="2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6"/>
      <c r="Y17" s="7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11"/>
        <v>2.3809523809523812E-3</v>
      </c>
      <c r="I18" s="69">
        <v>72000</v>
      </c>
      <c r="J18" s="70">
        <v>87120</v>
      </c>
      <c r="K18" s="67">
        <f t="shared" si="2"/>
        <v>0.12915055712855261</v>
      </c>
      <c r="L18" s="71"/>
      <c r="M18" s="66" t="str">
        <f t="shared" si="3"/>
        <v/>
      </c>
      <c r="N18" s="69"/>
      <c r="O18" s="70"/>
      <c r="P18" s="67" t="str">
        <f t="shared" si="4"/>
        <v/>
      </c>
      <c r="Q18" s="71"/>
      <c r="R18" s="66" t="str">
        <f t="shared" si="5"/>
        <v/>
      </c>
      <c r="S18" s="69"/>
      <c r="T18" s="70"/>
      <c r="U18" s="67" t="str">
        <f t="shared" si="6"/>
        <v/>
      </c>
      <c r="V18" s="71">
        <v>3</v>
      </c>
      <c r="W18" s="66">
        <f t="shared" si="7"/>
        <v>4.8387096774193547E-2</v>
      </c>
      <c r="X18" s="69">
        <v>111000</v>
      </c>
      <c r="Y18" s="70">
        <v>126060</v>
      </c>
      <c r="Z18" s="67">
        <f t="shared" si="8"/>
        <v>0.31514721882579383</v>
      </c>
      <c r="AA18" s="71"/>
      <c r="AB18" s="20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11"/>
        <v/>
      </c>
      <c r="I19" s="6"/>
      <c r="J19" s="7"/>
      <c r="K19" s="21" t="str">
        <f t="shared" si="2"/>
        <v/>
      </c>
      <c r="L19" s="2"/>
      <c r="M19" s="20" t="str">
        <f t="shared" si="3"/>
        <v/>
      </c>
      <c r="N19" s="6"/>
      <c r="O19" s="7"/>
      <c r="P19" s="21" t="str">
        <f t="shared" si="4"/>
        <v/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419</v>
      </c>
      <c r="H20" s="66">
        <f t="shared" si="11"/>
        <v>0.99761904761904763</v>
      </c>
      <c r="I20" s="69">
        <v>507272.07</v>
      </c>
      <c r="J20" s="70">
        <v>587441.55000000005</v>
      </c>
      <c r="K20" s="67">
        <f t="shared" si="2"/>
        <v>0.87084944287144739</v>
      </c>
      <c r="L20" s="68">
        <v>128</v>
      </c>
      <c r="M20" s="66">
        <f t="shared" si="3"/>
        <v>1</v>
      </c>
      <c r="N20" s="69">
        <v>117809.03</v>
      </c>
      <c r="O20" s="70">
        <v>141352.63</v>
      </c>
      <c r="P20" s="67">
        <f t="shared" si="4"/>
        <v>1</v>
      </c>
      <c r="Q20" s="68"/>
      <c r="R20" s="66" t="str">
        <f t="shared" si="5"/>
        <v/>
      </c>
      <c r="S20" s="69"/>
      <c r="T20" s="70"/>
      <c r="U20" s="67" t="str">
        <f t="shared" si="6"/>
        <v/>
      </c>
      <c r="V20" s="68">
        <v>59</v>
      </c>
      <c r="W20" s="66">
        <f t="shared" si="7"/>
        <v>0.95161290322580649</v>
      </c>
      <c r="X20" s="69">
        <v>246385.18</v>
      </c>
      <c r="Y20" s="70">
        <v>273943.53000000003</v>
      </c>
      <c r="Z20" s="67">
        <f t="shared" si="8"/>
        <v>0.68485278117420612</v>
      </c>
      <c r="AA20" s="68"/>
      <c r="AB20" s="20" t="str">
        <f t="shared" si="9"/>
        <v/>
      </c>
      <c r="AC20" s="69"/>
      <c r="AD20" s="70"/>
      <c r="AE20" s="67" t="str">
        <f t="shared" si="10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11"/>
        <v/>
      </c>
      <c r="I21" s="69"/>
      <c r="J21" s="70"/>
      <c r="K21" s="67" t="str">
        <f t="shared" si="2"/>
        <v/>
      </c>
      <c r="L21" s="68"/>
      <c r="M21" s="66" t="str">
        <f t="shared" si="3"/>
        <v/>
      </c>
      <c r="N21" s="69"/>
      <c r="O21" s="70"/>
      <c r="P21" s="67" t="str">
        <f t="shared" si="4"/>
        <v/>
      </c>
      <c r="Q21" s="68"/>
      <c r="R21" s="66" t="str">
        <f t="shared" si="5"/>
        <v/>
      </c>
      <c r="S21" s="69"/>
      <c r="T21" s="70"/>
      <c r="U21" s="67" t="str">
        <f t="shared" si="6"/>
        <v/>
      </c>
      <c r="V21" s="68"/>
      <c r="W21" s="66" t="str">
        <f t="shared" si="7"/>
        <v/>
      </c>
      <c r="X21" s="69"/>
      <c r="Y21" s="70"/>
      <c r="Z21" s="67" t="str">
        <f t="shared" si="8"/>
        <v/>
      </c>
      <c r="AA21" s="68"/>
      <c r="AB21" s="20" t="str">
        <f t="shared" si="9"/>
        <v/>
      </c>
      <c r="AC21" s="69"/>
      <c r="AD21" s="70"/>
      <c r="AE21" s="67" t="str">
        <f t="shared" si="10"/>
        <v/>
      </c>
    </row>
    <row r="22" spans="1:31" ht="33" customHeight="1" thickBot="1" x14ac:dyDescent="0.3">
      <c r="A22" s="83" t="s">
        <v>0</v>
      </c>
      <c r="B22" s="16"/>
      <c r="C22" s="17"/>
      <c r="D22" s="18"/>
      <c r="E22" s="18"/>
      <c r="F22" s="19"/>
      <c r="G22" s="16">
        <f t="shared" ref="G22:AE22" si="12">SUM(G13:G21)</f>
        <v>420</v>
      </c>
      <c r="H22" s="17">
        <f t="shared" si="12"/>
        <v>1</v>
      </c>
      <c r="I22" s="18">
        <f t="shared" si="12"/>
        <v>579272.07000000007</v>
      </c>
      <c r="J22" s="18">
        <f t="shared" si="12"/>
        <v>674561.55</v>
      </c>
      <c r="K22" s="19">
        <f t="shared" si="12"/>
        <v>1</v>
      </c>
      <c r="L22" s="16">
        <f t="shared" si="12"/>
        <v>128</v>
      </c>
      <c r="M22" s="17">
        <f t="shared" si="12"/>
        <v>1</v>
      </c>
      <c r="N22" s="18">
        <f t="shared" si="12"/>
        <v>117809.03</v>
      </c>
      <c r="O22" s="18">
        <f t="shared" si="12"/>
        <v>141352.63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62</v>
      </c>
      <c r="W22" s="17">
        <f t="shared" si="12"/>
        <v>1</v>
      </c>
      <c r="X22" s="18">
        <f t="shared" si="12"/>
        <v>357385.18</v>
      </c>
      <c r="Y22" s="18">
        <f t="shared" si="12"/>
        <v>400003.53</v>
      </c>
      <c r="Z22" s="19">
        <f t="shared" si="12"/>
        <v>1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6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0</v>
      </c>
      <c r="C32" s="8" t="str">
        <f t="shared" ref="C32:C39" si="14">IF(B32,B32/$B$41,"")</f>
        <v/>
      </c>
      <c r="D32" s="10">
        <f t="shared" ref="D32:D40" si="15">D13+I13+N13+S13+AC13+X13</f>
        <v>0</v>
      </c>
      <c r="E32" s="11">
        <f t="shared" ref="E32:E40" si="16">E13+J13+O13+T13+AD13+Y13</f>
        <v>0</v>
      </c>
      <c r="F32" s="21" t="str">
        <f t="shared" ref="F32:F39" si="17">IF(E32,E32/$E$41,"")</f>
        <v/>
      </c>
      <c r="J32" s="134" t="s">
        <v>3</v>
      </c>
      <c r="K32" s="135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420</v>
      </c>
      <c r="M33" s="8">
        <f>IF(L33,L33/$L$38,"")</f>
        <v>0.68852459016393441</v>
      </c>
      <c r="N33" s="61">
        <f>I22</f>
        <v>579272.07000000007</v>
      </c>
      <c r="O33" s="61">
        <f>J22</f>
        <v>674561.55</v>
      </c>
      <c r="P33" s="59">
        <f>IF(O33,O33/$O$38,"")</f>
        <v>0.55477565994165845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128</v>
      </c>
      <c r="M34" s="8">
        <f>IF(L34,L34/$L$38,"")</f>
        <v>0.20983606557377049</v>
      </c>
      <c r="N34" s="61">
        <f>N22</f>
        <v>117809.03</v>
      </c>
      <c r="O34" s="61">
        <f>O22</f>
        <v>141352.63</v>
      </c>
      <c r="P34" s="59">
        <f>IF(O34,O34/$O$38,"")</f>
        <v>0.11625180621803757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62</v>
      </c>
      <c r="M36" s="8">
        <f>IF(L36,L36/$L$38,"")</f>
        <v>0.10163934426229508</v>
      </c>
      <c r="N36" s="61">
        <f>X22</f>
        <v>357385.18</v>
      </c>
      <c r="O36" s="61">
        <f>Y22</f>
        <v>400003.53</v>
      </c>
      <c r="P36" s="59">
        <f>IF(O36,O36/$O$38,"")</f>
        <v>0.32897253384030406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13"/>
        <v>4</v>
      </c>
      <c r="C37" s="8">
        <f t="shared" si="14"/>
        <v>6.5573770491803279E-3</v>
      </c>
      <c r="D37" s="13">
        <f t="shared" si="15"/>
        <v>183000</v>
      </c>
      <c r="E37" s="22">
        <f t="shared" si="16"/>
        <v>213180</v>
      </c>
      <c r="F37" s="21">
        <f t="shared" si="17"/>
        <v>0.17532436467267182</v>
      </c>
      <c r="G37" s="25"/>
      <c r="J37" s="130" t="s">
        <v>4</v>
      </c>
      <c r="K37" s="131"/>
      <c r="L37" s="60">
        <f>AA22</f>
        <v>0</v>
      </c>
      <c r="M37" s="8" t="str">
        <f t="shared" ref="M37" si="18">IF(L37,L37/$L$38,"")</f>
        <v/>
      </c>
      <c r="N37" s="61">
        <f>AC22</f>
        <v>0</v>
      </c>
      <c r="O37" s="61">
        <f>AD22</f>
        <v>0</v>
      </c>
      <c r="P37" s="59" t="str">
        <f t="shared" ref="P37" si="1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2" t="s">
        <v>0</v>
      </c>
      <c r="K38" s="133"/>
      <c r="L38" s="84">
        <f>SUM(L32:L37)</f>
        <v>610</v>
      </c>
      <c r="M38" s="17">
        <f>SUM(M32:M37)</f>
        <v>0.99999999999999989</v>
      </c>
      <c r="N38" s="85">
        <f>SUM(N32:N37)</f>
        <v>1054466.28</v>
      </c>
      <c r="O38" s="86">
        <f>SUM(O32:O37)</f>
        <v>1215917.71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606</v>
      </c>
      <c r="C39" s="8">
        <f t="shared" si="14"/>
        <v>0.99344262295081964</v>
      </c>
      <c r="D39" s="13">
        <f t="shared" si="15"/>
        <v>871466.28</v>
      </c>
      <c r="E39" s="23">
        <f t="shared" si="16"/>
        <v>1002737.7100000001</v>
      </c>
      <c r="F39" s="21">
        <f t="shared" si="17"/>
        <v>0.82467563532732824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610</v>
      </c>
      <c r="C41" s="17">
        <f>SUM(C32:C40)</f>
        <v>1</v>
      </c>
      <c r="D41" s="18">
        <f>SUM(D32:D40)</f>
        <v>1054466.28</v>
      </c>
      <c r="E41" s="18">
        <f>SUM(E32:E40)</f>
        <v>1215917.71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5" zoomScaleNormal="85" workbookViewId="0">
      <selection activeCell="A4" sqref="A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15</v>
      </c>
      <c r="H18" s="66">
        <f t="shared" si="2"/>
        <v>2.952755905511811E-2</v>
      </c>
      <c r="I18" s="69">
        <v>487590</v>
      </c>
      <c r="J18" s="70">
        <v>570568.9</v>
      </c>
      <c r="K18" s="67">
        <f t="shared" si="3"/>
        <v>0.39281924458215178</v>
      </c>
      <c r="L18" s="71">
        <v>3</v>
      </c>
      <c r="M18" s="66">
        <f>IF(L18,L18/$L$22,"")</f>
        <v>3.0927835051546393E-2</v>
      </c>
      <c r="N18" s="69">
        <v>76000</v>
      </c>
      <c r="O18" s="70">
        <v>91960</v>
      </c>
      <c r="P18" s="67">
        <f>IF(O18,O18/$O$22,"")</f>
        <v>0.54232688546611718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493</v>
      </c>
      <c r="H20" s="66">
        <f t="shared" si="2"/>
        <v>0.97047244094488194</v>
      </c>
      <c r="I20" s="69">
        <v>799521.04</v>
      </c>
      <c r="J20" s="70">
        <v>881928.42</v>
      </c>
      <c r="K20" s="67">
        <f t="shared" si="3"/>
        <v>0.60718075541784822</v>
      </c>
      <c r="L20" s="68">
        <v>94</v>
      </c>
      <c r="M20" s="66">
        <f>IF(L20,L20/$L$22,"")</f>
        <v>0.96907216494845361</v>
      </c>
      <c r="N20" s="69">
        <v>68096.78</v>
      </c>
      <c r="O20" s="70">
        <v>77605.63</v>
      </c>
      <c r="P20" s="67">
        <f>IF(O20,O20/$O$22,"")</f>
        <v>0.45767311453388287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1</v>
      </c>
      <c r="W20" s="66">
        <f t="shared" si="6"/>
        <v>1</v>
      </c>
      <c r="X20" s="69">
        <v>150</v>
      </c>
      <c r="Y20" s="70">
        <v>171.73</v>
      </c>
      <c r="Z20" s="67">
        <f t="shared" si="7"/>
        <v>1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0">SUM(B13:B21)</f>
        <v>0</v>
      </c>
      <c r="C22" s="17">
        <f t="shared" si="20"/>
        <v>0</v>
      </c>
      <c r="D22" s="18">
        <f t="shared" si="20"/>
        <v>0</v>
      </c>
      <c r="E22" s="18">
        <f t="shared" si="20"/>
        <v>0</v>
      </c>
      <c r="F22" s="19">
        <f t="shared" si="20"/>
        <v>0</v>
      </c>
      <c r="G22" s="16">
        <f t="shared" si="20"/>
        <v>508</v>
      </c>
      <c r="H22" s="17">
        <f t="shared" si="20"/>
        <v>1</v>
      </c>
      <c r="I22" s="18">
        <f t="shared" si="20"/>
        <v>1287111.04</v>
      </c>
      <c r="J22" s="18">
        <f t="shared" si="20"/>
        <v>1452497.32</v>
      </c>
      <c r="K22" s="19">
        <f t="shared" si="20"/>
        <v>1</v>
      </c>
      <c r="L22" s="16">
        <f t="shared" si="20"/>
        <v>97</v>
      </c>
      <c r="M22" s="17">
        <f t="shared" si="20"/>
        <v>1</v>
      </c>
      <c r="N22" s="18">
        <f t="shared" si="20"/>
        <v>144096.78</v>
      </c>
      <c r="O22" s="18">
        <f t="shared" si="20"/>
        <v>169565.63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1</v>
      </c>
      <c r="W22" s="17">
        <f t="shared" si="20"/>
        <v>1</v>
      </c>
      <c r="X22" s="18">
        <f t="shared" si="20"/>
        <v>150</v>
      </c>
      <c r="Y22" s="18">
        <f t="shared" si="20"/>
        <v>171.73</v>
      </c>
      <c r="Z22" s="19">
        <f t="shared" si="20"/>
        <v>1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6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134" t="s">
        <v>3</v>
      </c>
      <c r="K32" s="135"/>
      <c r="L32" s="57">
        <f>B22</f>
        <v>0</v>
      </c>
      <c r="M32" s="8" t="str">
        <f t="shared" ref="M32:M37" si="26">IF(L32,L32/$L$38,"")</f>
        <v/>
      </c>
      <c r="N32" s="58">
        <f>D22</f>
        <v>0</v>
      </c>
      <c r="O32" s="58">
        <f>E22</f>
        <v>0</v>
      </c>
      <c r="P32" s="59" t="str">
        <f t="shared" ref="P32:P37" si="27">IF(O32,O32/$O$38,"")</f>
        <v/>
      </c>
    </row>
    <row r="33" spans="1:33" s="25" customFormat="1" ht="30" customHeight="1" x14ac:dyDescent="0.25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0" t="s">
        <v>1</v>
      </c>
      <c r="K33" s="131"/>
      <c r="L33" s="60">
        <f>G22</f>
        <v>508</v>
      </c>
      <c r="M33" s="8">
        <f t="shared" si="26"/>
        <v>0.83828382838283833</v>
      </c>
      <c r="N33" s="61">
        <f>I22</f>
        <v>1287111.04</v>
      </c>
      <c r="O33" s="61">
        <f>J22</f>
        <v>1452497.32</v>
      </c>
      <c r="P33" s="59">
        <f t="shared" si="27"/>
        <v>0.89536818433692955</v>
      </c>
    </row>
    <row r="34" spans="1:33" ht="30" customHeight="1" x14ac:dyDescent="0.3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130" t="s">
        <v>2</v>
      </c>
      <c r="K34" s="131"/>
      <c r="L34" s="60">
        <f>L22</f>
        <v>97</v>
      </c>
      <c r="M34" s="8">
        <f t="shared" si="26"/>
        <v>0.16006600660066006</v>
      </c>
      <c r="N34" s="61">
        <f>N22</f>
        <v>144096.78</v>
      </c>
      <c r="O34" s="61">
        <f>O22</f>
        <v>169565.63</v>
      </c>
      <c r="P34" s="59">
        <f t="shared" si="27"/>
        <v>0.1045259555171142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0" t="s">
        <v>33</v>
      </c>
      <c r="K35" s="131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0" t="s">
        <v>5</v>
      </c>
      <c r="K36" s="131"/>
      <c r="L36" s="60">
        <f>V22</f>
        <v>1</v>
      </c>
      <c r="M36" s="8">
        <f t="shared" si="26"/>
        <v>1.6501650165016502E-3</v>
      </c>
      <c r="N36" s="61">
        <f>X22</f>
        <v>150</v>
      </c>
      <c r="O36" s="61">
        <f>Y22</f>
        <v>171.73</v>
      </c>
      <c r="P36" s="59">
        <f t="shared" si="27"/>
        <v>1.0586014595619419E-4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18</v>
      </c>
      <c r="C37" s="8">
        <f t="shared" si="22"/>
        <v>2.9702970297029702E-2</v>
      </c>
      <c r="D37" s="13">
        <f t="shared" si="23"/>
        <v>563590</v>
      </c>
      <c r="E37" s="22">
        <f t="shared" si="24"/>
        <v>662528.9</v>
      </c>
      <c r="F37" s="21">
        <f t="shared" si="25"/>
        <v>0.40840508970009193</v>
      </c>
      <c r="G37" s="25"/>
      <c r="J37" s="130" t="s">
        <v>4</v>
      </c>
      <c r="K37" s="131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2" t="s">
        <v>0</v>
      </c>
      <c r="K38" s="133"/>
      <c r="L38" s="84">
        <f>SUM(L32:L37)</f>
        <v>606</v>
      </c>
      <c r="M38" s="17">
        <f>SUM(M32:M37)</f>
        <v>1</v>
      </c>
      <c r="N38" s="85">
        <f>SUM(N32:N37)</f>
        <v>1431357.82</v>
      </c>
      <c r="O38" s="86">
        <f>SUM(O32:O37)</f>
        <v>1622234.6800000002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1"/>
        <v>588</v>
      </c>
      <c r="C39" s="8">
        <f t="shared" si="22"/>
        <v>0.97029702970297027</v>
      </c>
      <c r="D39" s="13">
        <f t="shared" si="23"/>
        <v>867767.82000000007</v>
      </c>
      <c r="E39" s="23">
        <f t="shared" si="24"/>
        <v>959705.78</v>
      </c>
      <c r="F39" s="21">
        <f t="shared" si="25"/>
        <v>0.59159491029990796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606</v>
      </c>
      <c r="C41" s="17">
        <f>SUM(C32:C40)</f>
        <v>1</v>
      </c>
      <c r="D41" s="18">
        <f>SUM(D32:D40)</f>
        <v>1431357.82</v>
      </c>
      <c r="E41" s="18">
        <f>SUM(E32:E40)</f>
        <v>1622234.6800000002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4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1:31" ht="30" customHeight="1" thickBot="1" x14ac:dyDescent="0.3">
      <c r="A11" s="15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">
      <c r="A12" s="15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1</v>
      </c>
      <c r="H13" s="20">
        <f t="shared" ref="H13:H21" si="2">IF(G13,G13/$G$22,"")</f>
        <v>4.8007681228996637E-4</v>
      </c>
      <c r="I13" s="10">
        <f>'1T'!I13+'2T'!I13+'3T'!I13+'4T'!I13</f>
        <v>448304</v>
      </c>
      <c r="J13" s="10">
        <f>'1T'!J13+'2T'!J13+'3T'!J13+'4T'!J13</f>
        <v>542447.84</v>
      </c>
      <c r="K13" s="21">
        <f t="shared" ref="K13:K21" si="3">IF(J13,J13/$J$22,"")</f>
        <v>0.11952096669515666</v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16</v>
      </c>
      <c r="H18" s="20">
        <f t="shared" si="2"/>
        <v>7.6812289966394619E-3</v>
      </c>
      <c r="I18" s="13">
        <f>'1T'!I18+'2T'!I18+'3T'!I18+'4T'!I18</f>
        <v>559590</v>
      </c>
      <c r="J18" s="13">
        <f>'1T'!J18+'2T'!J18+'3T'!J18+'4T'!J18</f>
        <v>657688.9</v>
      </c>
      <c r="K18" s="21">
        <f t="shared" si="3"/>
        <v>0.14491275900863432</v>
      </c>
      <c r="L18" s="9">
        <f>'1T'!L18+'2T'!L18+'3T'!L18+'4T'!L18</f>
        <v>3</v>
      </c>
      <c r="M18" s="20">
        <f t="shared" si="4"/>
        <v>5.7692307692307696E-3</v>
      </c>
      <c r="N18" s="13">
        <f>'1T'!N18+'2T'!N18+'3T'!N18+'4T'!N18</f>
        <v>76000</v>
      </c>
      <c r="O18" s="13">
        <f>'1T'!O18+'2T'!O18+'3T'!O18+'4T'!O18</f>
        <v>91960</v>
      </c>
      <c r="P18" s="21">
        <f t="shared" si="5"/>
        <v>0.12791313968949433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28</v>
      </c>
      <c r="AB18" s="20">
        <f t="shared" si="10"/>
        <v>8.7774294670846395E-2</v>
      </c>
      <c r="AC18" s="13">
        <f>'1T'!X18+'2T'!X18+'3T'!X18+'4T'!X18</f>
        <v>931932.1</v>
      </c>
      <c r="AD18" s="13">
        <f>'1T'!Y18+'2T'!Y18+'3T'!Y18+'4T'!Y18</f>
        <v>1090006.8399999999</v>
      </c>
      <c r="AE18" s="21">
        <f t="shared" si="11"/>
        <v>0.47321229104861751</v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</v>
      </c>
      <c r="H19" s="20">
        <f t="shared" si="2"/>
        <v>4.8007681228996637E-4</v>
      </c>
      <c r="I19" s="13">
        <f>'1T'!I19+'2T'!I19+'3T'!I19+'4T'!I19</f>
        <v>318355</v>
      </c>
      <c r="J19" s="13">
        <f>'1T'!J19+'2T'!J19+'3T'!J19+'4T'!J19</f>
        <v>385209.55</v>
      </c>
      <c r="K19" s="21">
        <f t="shared" si="3"/>
        <v>8.4875658821327943E-2</v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2065</v>
      </c>
      <c r="H20" s="20">
        <f t="shared" si="2"/>
        <v>0.99135861737878062</v>
      </c>
      <c r="I20" s="13">
        <f>'1T'!I20+'2T'!I20+'3T'!I20+'4T'!I20</f>
        <v>2568065.7000000002</v>
      </c>
      <c r="J20" s="13">
        <f>'1T'!J20+'2T'!J20+'3T'!J20+'4T'!J20</f>
        <v>2953169.88</v>
      </c>
      <c r="K20" s="21">
        <f t="shared" si="3"/>
        <v>0.65069061547488105</v>
      </c>
      <c r="L20" s="9">
        <f>'1T'!L20+'2T'!L20+'3T'!L20+'4T'!L20</f>
        <v>517</v>
      </c>
      <c r="M20" s="20">
        <f t="shared" si="4"/>
        <v>0.99423076923076925</v>
      </c>
      <c r="N20" s="13">
        <f>'1T'!N20+'2T'!N20+'3T'!N20+'4T'!N20</f>
        <v>524302.19000000006</v>
      </c>
      <c r="O20" s="13">
        <f>'1T'!O20+'2T'!O20+'3T'!O20+'4T'!O20</f>
        <v>626965.36</v>
      </c>
      <c r="P20" s="21">
        <f t="shared" si="5"/>
        <v>0.87208686031050564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291</v>
      </c>
      <c r="AB20" s="20">
        <f t="shared" si="10"/>
        <v>0.91222570532915359</v>
      </c>
      <c r="AC20" s="13">
        <f>'1T'!X20+'2T'!X20+'3T'!X20+'4T'!X20</f>
        <v>1075120.9099999999</v>
      </c>
      <c r="AD20" s="13">
        <f>'1T'!Y20+'2T'!Y20+'3T'!Y20+'4T'!Y20</f>
        <v>1213413.55</v>
      </c>
      <c r="AE20" s="21">
        <f t="shared" si="11"/>
        <v>0.5267877089513826</v>
      </c>
    </row>
    <row r="21" spans="1:31" s="42" customFormat="1" ht="36" customHeight="1" x14ac:dyDescent="0.25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2083</v>
      </c>
      <c r="H22" s="17">
        <f t="shared" si="12"/>
        <v>1</v>
      </c>
      <c r="I22" s="18">
        <f t="shared" si="12"/>
        <v>3894314.7</v>
      </c>
      <c r="J22" s="18">
        <f t="shared" si="12"/>
        <v>4538516.17</v>
      </c>
      <c r="K22" s="19">
        <f t="shared" si="12"/>
        <v>1</v>
      </c>
      <c r="L22" s="16">
        <f t="shared" si="12"/>
        <v>520</v>
      </c>
      <c r="M22" s="17">
        <f t="shared" si="12"/>
        <v>1</v>
      </c>
      <c r="N22" s="18">
        <f t="shared" si="12"/>
        <v>600302.19000000006</v>
      </c>
      <c r="O22" s="18">
        <f t="shared" si="12"/>
        <v>718925.36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319</v>
      </c>
      <c r="AB22" s="17">
        <f t="shared" si="12"/>
        <v>1</v>
      </c>
      <c r="AC22" s="18">
        <f t="shared" si="12"/>
        <v>2007053.0099999998</v>
      </c>
      <c r="AD22" s="18">
        <f t="shared" si="12"/>
        <v>2303420.3899999997</v>
      </c>
      <c r="AE22" s="19">
        <f t="shared" si="12"/>
        <v>1</v>
      </c>
    </row>
    <row r="23" spans="1:31" s="25" customFormat="1" ht="26.65" customHeight="1" x14ac:dyDescent="0.25">
      <c r="B23" s="26"/>
      <c r="H23" s="26"/>
      <c r="N23" s="26"/>
    </row>
    <row r="24" spans="1:31" s="48" customFormat="1" ht="48" customHeight="1" x14ac:dyDescent="0.25">
      <c r="A24" s="111" t="s">
        <v>50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25">
      <c r="A28" s="136" t="s">
        <v>10</v>
      </c>
      <c r="B28" s="139" t="s">
        <v>17</v>
      </c>
      <c r="C28" s="140"/>
      <c r="D28" s="140"/>
      <c r="E28" s="140"/>
      <c r="F28" s="141"/>
      <c r="G28" s="25"/>
      <c r="H28" s="54"/>
      <c r="I28" s="54"/>
      <c r="J28" s="145" t="s">
        <v>15</v>
      </c>
      <c r="K28" s="146"/>
      <c r="L28" s="139" t="s">
        <v>16</v>
      </c>
      <c r="M28" s="140"/>
      <c r="N28" s="140"/>
      <c r="O28" s="140"/>
      <c r="P28" s="141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">
      <c r="A29" s="137"/>
      <c r="B29" s="142"/>
      <c r="C29" s="143"/>
      <c r="D29" s="143"/>
      <c r="E29" s="143"/>
      <c r="F29" s="144"/>
      <c r="G29" s="25"/>
      <c r="J29" s="147"/>
      <c r="K29" s="148"/>
      <c r="L29" s="151"/>
      <c r="M29" s="152"/>
      <c r="N29" s="152"/>
      <c r="O29" s="152"/>
      <c r="P29" s="153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40.15" customHeight="1" thickBot="1" x14ac:dyDescent="0.3">
      <c r="A30" s="138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49"/>
      <c r="K30" s="150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1</v>
      </c>
      <c r="C31" s="8">
        <f t="shared" ref="C31:C37" si="14">IF(B31,B31/$B$40,"")</f>
        <v>3.4223134839151266E-4</v>
      </c>
      <c r="D31" s="10">
        <f t="shared" ref="D31:E38" si="15">D13+I13+N13+S13+X13+AC13</f>
        <v>448304</v>
      </c>
      <c r="E31" s="11">
        <f t="shared" si="15"/>
        <v>542447.84</v>
      </c>
      <c r="F31" s="21">
        <f t="shared" ref="F31:F37" si="16">IF(E31,E31/$E$40,"")</f>
        <v>7.1744180192620147E-2</v>
      </c>
      <c r="J31" s="134" t="s">
        <v>3</v>
      </c>
      <c r="K31" s="135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30" customHeight="1" x14ac:dyDescent="0.25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130" t="s">
        <v>1</v>
      </c>
      <c r="K32" s="131"/>
      <c r="L32" s="60">
        <f>G22</f>
        <v>2083</v>
      </c>
      <c r="M32" s="8">
        <f t="shared" si="17"/>
        <v>0.71286789869952083</v>
      </c>
      <c r="N32" s="61">
        <f>I22</f>
        <v>3894314.7</v>
      </c>
      <c r="O32" s="61">
        <f>J22</f>
        <v>4538516.17</v>
      </c>
      <c r="P32" s="59">
        <f t="shared" si="18"/>
        <v>0.60026439022708666</v>
      </c>
    </row>
    <row r="33" spans="1:33" s="25" customFormat="1" ht="30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130" t="s">
        <v>2</v>
      </c>
      <c r="K33" s="131"/>
      <c r="L33" s="60">
        <f>L22</f>
        <v>520</v>
      </c>
      <c r="M33" s="8">
        <f t="shared" si="17"/>
        <v>0.17796030116358658</v>
      </c>
      <c r="N33" s="61">
        <f>N22</f>
        <v>600302.19000000006</v>
      </c>
      <c r="O33" s="61">
        <f>O22</f>
        <v>718925.36</v>
      </c>
      <c r="P33" s="59">
        <f t="shared" si="18"/>
        <v>9.5085106381627982E-2</v>
      </c>
    </row>
    <row r="34" spans="1:33" ht="30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0" t="s">
        <v>33</v>
      </c>
      <c r="K34" s="131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0" t="s">
        <v>5</v>
      </c>
      <c r="K35" s="131"/>
      <c r="L35" s="60">
        <f>AA22</f>
        <v>319</v>
      </c>
      <c r="M35" s="8">
        <f t="shared" si="17"/>
        <v>0.10917180013689254</v>
      </c>
      <c r="N35" s="61">
        <f>AC22</f>
        <v>2007053.0099999998</v>
      </c>
      <c r="O35" s="61">
        <f>AD22</f>
        <v>2303420.3899999997</v>
      </c>
      <c r="P35" s="59">
        <f t="shared" si="18"/>
        <v>0.3046505033912853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4" t="s">
        <v>32</v>
      </c>
      <c r="B36" s="15">
        <f t="shared" si="13"/>
        <v>47</v>
      </c>
      <c r="C36" s="8">
        <f t="shared" si="14"/>
        <v>1.6084873374401096E-2</v>
      </c>
      <c r="D36" s="13">
        <f t="shared" si="15"/>
        <v>1567522.1</v>
      </c>
      <c r="E36" s="22">
        <f t="shared" si="15"/>
        <v>1839655.7399999998</v>
      </c>
      <c r="F36" s="21">
        <f t="shared" si="16"/>
        <v>0.24331296609633096</v>
      </c>
      <c r="G36" s="25"/>
      <c r="H36" s="25"/>
      <c r="I36" s="25"/>
      <c r="J36" s="130" t="s">
        <v>4</v>
      </c>
      <c r="K36" s="131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">
      <c r="A37" s="44" t="s">
        <v>28</v>
      </c>
      <c r="B37" s="12">
        <f t="shared" si="13"/>
        <v>1</v>
      </c>
      <c r="C37" s="8">
        <f t="shared" si="14"/>
        <v>3.4223134839151266E-4</v>
      </c>
      <c r="D37" s="13">
        <f t="shared" si="15"/>
        <v>318355</v>
      </c>
      <c r="E37" s="23">
        <f t="shared" si="15"/>
        <v>385209.55</v>
      </c>
      <c r="F37" s="21">
        <f t="shared" si="16"/>
        <v>5.0947835587506665E-2</v>
      </c>
      <c r="G37" s="25"/>
      <c r="H37" s="25"/>
      <c r="I37" s="25"/>
      <c r="J37" s="132" t="s">
        <v>0</v>
      </c>
      <c r="K37" s="133"/>
      <c r="L37" s="84">
        <f>SUM(L31:L36)</f>
        <v>2922</v>
      </c>
      <c r="M37" s="17">
        <f>SUM(M31:M36)</f>
        <v>0.99999999999999989</v>
      </c>
      <c r="N37" s="85">
        <f>SUM(N31:N36)</f>
        <v>6501669.9000000004</v>
      </c>
      <c r="O37" s="86">
        <f>SUM(O31:O36)</f>
        <v>7560861.9199999999</v>
      </c>
      <c r="P37" s="87">
        <f>SUM(P31:P36)</f>
        <v>0.99999999999999989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5" t="s">
        <v>29</v>
      </c>
      <c r="B38" s="12">
        <f t="shared" si="13"/>
        <v>2873</v>
      </c>
      <c r="C38" s="8">
        <f>IF(B38,B38/$B$40,"")</f>
        <v>0.98323066392881586</v>
      </c>
      <c r="D38" s="13">
        <f t="shared" si="15"/>
        <v>4167488.8</v>
      </c>
      <c r="E38" s="23">
        <f t="shared" si="15"/>
        <v>4793548.79</v>
      </c>
      <c r="F38" s="21">
        <f>IF(E38,E38/$E$40,"")</f>
        <v>0.6339950181235422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">
      <c r="A40" s="64" t="s">
        <v>0</v>
      </c>
      <c r="B40" s="16">
        <f>SUM(B31:B39)</f>
        <v>2922</v>
      </c>
      <c r="C40" s="17">
        <f>SUM(C31:C39)</f>
        <v>1</v>
      </c>
      <c r="D40" s="18">
        <f>SUM(D31:D39)</f>
        <v>6501669.9000000004</v>
      </c>
      <c r="E40" s="18">
        <f>SUM(E31:E39)</f>
        <v>7560861.9199999999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2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2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2020-04-29T08:47:39Z</dcterms:modified>
</cp:coreProperties>
</file>