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  <sheet name="Full1" sheetId="8" r:id="rId6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C13" i="4" l="1"/>
  <c r="C13" i="1"/>
  <c r="B16" i="7"/>
  <c r="D16" i="7"/>
  <c r="J22" i="7"/>
  <c r="E22" i="7"/>
  <c r="O22" i="7"/>
  <c r="T22" i="7"/>
  <c r="Y22" i="7"/>
  <c r="AD22" i="7"/>
  <c r="E41" i="7"/>
  <c r="E13" i="7"/>
  <c r="J13" i="7"/>
  <c r="O13" i="7"/>
  <c r="T13" i="7"/>
  <c r="Y13" i="7"/>
  <c r="AD13" i="7"/>
  <c r="E32" i="7"/>
  <c r="E20" i="7"/>
  <c r="J20" i="7"/>
  <c r="O20" i="7"/>
  <c r="AD20" i="7"/>
  <c r="T20" i="7"/>
  <c r="Y20" i="7"/>
  <c r="E39" i="7"/>
  <c r="E21" i="7"/>
  <c r="J21" i="7"/>
  <c r="O21" i="7"/>
  <c r="AD21" i="7"/>
  <c r="T21" i="7"/>
  <c r="Y21" i="7"/>
  <c r="J14" i="7"/>
  <c r="O14" i="7"/>
  <c r="E14" i="7"/>
  <c r="T14" i="7"/>
  <c r="Y14" i="7"/>
  <c r="AD14" i="7"/>
  <c r="E33" i="7"/>
  <c r="J15" i="7"/>
  <c r="O15" i="7"/>
  <c r="E15" i="7"/>
  <c r="T15" i="7"/>
  <c r="Y15" i="7"/>
  <c r="AD15" i="7"/>
  <c r="E34" i="7"/>
  <c r="J16" i="7"/>
  <c r="O16" i="7"/>
  <c r="E16" i="7"/>
  <c r="T16" i="7"/>
  <c r="Y16" i="7"/>
  <c r="AD16" i="7"/>
  <c r="E35" i="7"/>
  <c r="J17" i="7"/>
  <c r="O17" i="7"/>
  <c r="E17" i="7"/>
  <c r="T17" i="7"/>
  <c r="Y17" i="7"/>
  <c r="AD17" i="7"/>
  <c r="E36" i="7"/>
  <c r="J18" i="7"/>
  <c r="O18" i="7"/>
  <c r="AD18" i="7"/>
  <c r="E18" i="7"/>
  <c r="T18" i="7"/>
  <c r="Y18" i="7"/>
  <c r="E37" i="7"/>
  <c r="J19" i="7"/>
  <c r="E38" i="7" s="1"/>
  <c r="O19" i="7"/>
  <c r="AD19" i="7"/>
  <c r="E19" i="7"/>
  <c r="T19" i="7"/>
  <c r="Y19" i="7"/>
  <c r="F34" i="7"/>
  <c r="F35" i="7"/>
  <c r="F36" i="7"/>
  <c r="F37" i="7"/>
  <c r="F41" i="7"/>
  <c r="I22" i="7"/>
  <c r="D22" i="7"/>
  <c r="N22" i="7"/>
  <c r="D41" i="7" s="1"/>
  <c r="S22" i="7"/>
  <c r="X22" i="7"/>
  <c r="AC22" i="7"/>
  <c r="I16" i="7"/>
  <c r="N16" i="7"/>
  <c r="S16" i="7"/>
  <c r="X16" i="7"/>
  <c r="AC16" i="7"/>
  <c r="D35" i="7"/>
  <c r="D13" i="7"/>
  <c r="I13" i="7"/>
  <c r="N13" i="7"/>
  <c r="D32" i="7" s="1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33" i="7" s="1"/>
  <c r="D14" i="7"/>
  <c r="S14" i="7"/>
  <c r="X14" i="7"/>
  <c r="AC14" i="7"/>
  <c r="I15" i="7"/>
  <c r="N15" i="7"/>
  <c r="D15" i="7"/>
  <c r="S15" i="7"/>
  <c r="X15" i="7"/>
  <c r="AC15" i="7"/>
  <c r="D34" i="7"/>
  <c r="I17" i="7"/>
  <c r="N17" i="7"/>
  <c r="D17" i="7"/>
  <c r="S17" i="7"/>
  <c r="X17" i="7"/>
  <c r="AC17" i="7"/>
  <c r="D36" i="7"/>
  <c r="I18" i="7"/>
  <c r="N18" i="7"/>
  <c r="AC18" i="7"/>
  <c r="D18" i="7"/>
  <c r="S18" i="7"/>
  <c r="X18" i="7"/>
  <c r="D37" i="7"/>
  <c r="I19" i="7"/>
  <c r="N19" i="7"/>
  <c r="AC19" i="7"/>
  <c r="D19" i="7"/>
  <c r="S19" i="7"/>
  <c r="X19" i="7"/>
  <c r="D38" i="7"/>
  <c r="G22" i="7"/>
  <c r="B22" i="7"/>
  <c r="L22" i="7"/>
  <c r="Q22" i="7"/>
  <c r="V22" i="7"/>
  <c r="AA22" i="7"/>
  <c r="B41" i="7"/>
  <c r="G16" i="7"/>
  <c r="L16" i="7"/>
  <c r="Q16" i="7"/>
  <c r="V16" i="7"/>
  <c r="AA16" i="7"/>
  <c r="B35" i="7"/>
  <c r="B13" i="7"/>
  <c r="G13" i="7"/>
  <c r="L13" i="7"/>
  <c r="Q13" i="7"/>
  <c r="V13" i="7"/>
  <c r="AA13" i="7"/>
  <c r="B32" i="7"/>
  <c r="B20" i="7"/>
  <c r="G20" i="7"/>
  <c r="L20" i="7"/>
  <c r="AA20" i="7"/>
  <c r="Q20" i="7"/>
  <c r="V20" i="7"/>
  <c r="B21" i="7"/>
  <c r="G21" i="7"/>
  <c r="B40" i="7" s="1"/>
  <c r="C40" i="7" s="1"/>
  <c r="L21" i="7"/>
  <c r="AA21" i="7"/>
  <c r="Q21" i="7"/>
  <c r="V21" i="7"/>
  <c r="G14" i="7"/>
  <c r="L14" i="7"/>
  <c r="B14" i="7"/>
  <c r="Q14" i="7"/>
  <c r="V14" i="7"/>
  <c r="AA14" i="7"/>
  <c r="G15" i="7"/>
  <c r="L15" i="7"/>
  <c r="B15" i="7"/>
  <c r="Q15" i="7"/>
  <c r="V15" i="7"/>
  <c r="AA15" i="7"/>
  <c r="B34" i="7"/>
  <c r="G17" i="7"/>
  <c r="L17" i="7"/>
  <c r="B17" i="7"/>
  <c r="Q17" i="7"/>
  <c r="V17" i="7"/>
  <c r="AA17" i="7"/>
  <c r="B36" i="7"/>
  <c r="G18" i="7"/>
  <c r="L18" i="7"/>
  <c r="AA18" i="7"/>
  <c r="B18" i="7"/>
  <c r="Q18" i="7"/>
  <c r="V18" i="7"/>
  <c r="B37" i="7"/>
  <c r="G19" i="7"/>
  <c r="L19" i="7"/>
  <c r="AA19" i="7"/>
  <c r="B19" i="7"/>
  <c r="Q19" i="7"/>
  <c r="V19" i="7"/>
  <c r="C34" i="7"/>
  <c r="C35" i="7"/>
  <c r="C36" i="7"/>
  <c r="C37" i="7"/>
  <c r="C41" i="7"/>
  <c r="E23" i="7"/>
  <c r="O32" i="7"/>
  <c r="T23" i="7"/>
  <c r="O35" i="7"/>
  <c r="AD23" i="7"/>
  <c r="O36" i="7"/>
  <c r="Y23" i="7"/>
  <c r="O37" i="7"/>
  <c r="P32" i="7"/>
  <c r="P35" i="7"/>
  <c r="P36" i="7"/>
  <c r="P37" i="7"/>
  <c r="D23" i="7"/>
  <c r="N32" i="7"/>
  <c r="S23" i="7"/>
  <c r="N35" i="7"/>
  <c r="AC23" i="7"/>
  <c r="N36" i="7"/>
  <c r="X23" i="7"/>
  <c r="N37" i="7"/>
  <c r="B23" i="7"/>
  <c r="L32" i="7"/>
  <c r="Q23" i="7"/>
  <c r="L35" i="7"/>
  <c r="AA23" i="7"/>
  <c r="L36" i="7"/>
  <c r="V23" i="7"/>
  <c r="L37" i="7"/>
  <c r="M32" i="7"/>
  <c r="M35" i="7"/>
  <c r="M36" i="7"/>
  <c r="M37" i="7"/>
  <c r="AE22" i="7"/>
  <c r="AB22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M21" i="7"/>
  <c r="P18" i="7"/>
  <c r="M18" i="7"/>
  <c r="P17" i="7"/>
  <c r="M17" i="7"/>
  <c r="P16" i="7"/>
  <c r="M16" i="7"/>
  <c r="P15" i="7"/>
  <c r="M15" i="7"/>
  <c r="AE13" i="7"/>
  <c r="AE23" i="7"/>
  <c r="AB13" i="7"/>
  <c r="AB23" i="7"/>
  <c r="Z13" i="7"/>
  <c r="Z23" i="7"/>
  <c r="W13" i="7"/>
  <c r="W23" i="7"/>
  <c r="U13" i="7"/>
  <c r="U23" i="7"/>
  <c r="R13" i="7"/>
  <c r="R23" i="7"/>
  <c r="K14" i="7"/>
  <c r="K15" i="7"/>
  <c r="K16" i="7"/>
  <c r="K17" i="7"/>
  <c r="K18" i="7"/>
  <c r="K22" i="7"/>
  <c r="H14" i="7"/>
  <c r="H15" i="7"/>
  <c r="H16" i="7"/>
  <c r="H17" i="7"/>
  <c r="H18" i="7"/>
  <c r="H21" i="7"/>
  <c r="H22" i="7"/>
  <c r="F13" i="7"/>
  <c r="F14" i="7"/>
  <c r="F15" i="7"/>
  <c r="F16" i="7"/>
  <c r="F17" i="7"/>
  <c r="F18" i="7"/>
  <c r="F19" i="7"/>
  <c r="F20" i="7"/>
  <c r="F21" i="7"/>
  <c r="F22" i="7"/>
  <c r="F23" i="7"/>
  <c r="C13" i="7"/>
  <c r="C14" i="7"/>
  <c r="C15" i="7"/>
  <c r="C16" i="7"/>
  <c r="C17" i="7"/>
  <c r="C18" i="7"/>
  <c r="C19" i="7"/>
  <c r="C20" i="7"/>
  <c r="C21" i="7"/>
  <c r="C22" i="7"/>
  <c r="C23" i="7"/>
  <c r="J23" i="6"/>
  <c r="O34" i="6" s="1"/>
  <c r="E23" i="6"/>
  <c r="O33" i="6"/>
  <c r="O23" i="6"/>
  <c r="O35" i="6" s="1"/>
  <c r="Y23" i="6"/>
  <c r="O37" i="6"/>
  <c r="T23" i="6"/>
  <c r="O36" i="6"/>
  <c r="AD23" i="6"/>
  <c r="O38" i="6"/>
  <c r="P33" i="6"/>
  <c r="P36" i="6"/>
  <c r="P37" i="6"/>
  <c r="P38" i="6"/>
  <c r="I23" i="6"/>
  <c r="N34" i="6" s="1"/>
  <c r="D23" i="6"/>
  <c r="N33" i="6"/>
  <c r="N23" i="6"/>
  <c r="N35" i="6" s="1"/>
  <c r="X23" i="6"/>
  <c r="N37" i="6"/>
  <c r="S23" i="6"/>
  <c r="N36" i="6"/>
  <c r="AC23" i="6"/>
  <c r="N38" i="6"/>
  <c r="G23" i="6"/>
  <c r="L34" i="6" s="1"/>
  <c r="B23" i="6"/>
  <c r="L33" i="6"/>
  <c r="L23" i="6"/>
  <c r="L35" i="6" s="1"/>
  <c r="V23" i="6"/>
  <c r="L37" i="6"/>
  <c r="Q23" i="6"/>
  <c r="L36" i="6"/>
  <c r="AA23" i="6"/>
  <c r="L38" i="6"/>
  <c r="M33" i="6"/>
  <c r="M36" i="6"/>
  <c r="M37" i="6"/>
  <c r="M38" i="6"/>
  <c r="E42" i="6"/>
  <c r="E33" i="6"/>
  <c r="E34" i="6"/>
  <c r="E35" i="6"/>
  <c r="E36" i="6"/>
  <c r="E37" i="6"/>
  <c r="E38" i="6"/>
  <c r="E39" i="6"/>
  <c r="E40" i="6"/>
  <c r="E41" i="6"/>
  <c r="F34" i="6"/>
  <c r="F35" i="6"/>
  <c r="F36" i="6"/>
  <c r="F37" i="6"/>
  <c r="F38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4" i="6"/>
  <c r="C35" i="6"/>
  <c r="C36" i="6"/>
  <c r="C37" i="6"/>
  <c r="C38" i="6"/>
  <c r="C41" i="6"/>
  <c r="C42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20" i="6"/>
  <c r="M21" i="6"/>
  <c r="M22" i="6"/>
  <c r="K14" i="6"/>
  <c r="K15" i="6"/>
  <c r="K16" i="6"/>
  <c r="K17" i="6"/>
  <c r="K18" i="6"/>
  <c r="K19" i="6"/>
  <c r="K22" i="6"/>
  <c r="H14" i="6"/>
  <c r="H15" i="6"/>
  <c r="H16" i="6"/>
  <c r="H17" i="6"/>
  <c r="H18" i="6"/>
  <c r="H19" i="6"/>
  <c r="H21" i="6"/>
  <c r="H22" i="6"/>
  <c r="F13" i="6"/>
  <c r="F14" i="6"/>
  <c r="F15" i="6"/>
  <c r="F16" i="6"/>
  <c r="F17" i="6"/>
  <c r="F18" i="6"/>
  <c r="F19" i="6"/>
  <c r="F20" i="6"/>
  <c r="F21" i="6"/>
  <c r="F22" i="6"/>
  <c r="F23" i="6"/>
  <c r="C13" i="6"/>
  <c r="C14" i="6"/>
  <c r="C15" i="6"/>
  <c r="C16" i="6"/>
  <c r="C17" i="6"/>
  <c r="C18" i="6"/>
  <c r="C19" i="6"/>
  <c r="C20" i="6"/>
  <c r="C21" i="6"/>
  <c r="C22" i="6"/>
  <c r="C23" i="6"/>
  <c r="AD23" i="5"/>
  <c r="O38" i="5"/>
  <c r="P38" i="5"/>
  <c r="AC23" i="5"/>
  <c r="N38" i="5"/>
  <c r="AA23" i="5"/>
  <c r="L38" i="5"/>
  <c r="M38" i="5"/>
  <c r="E23" i="5"/>
  <c r="O33" i="5"/>
  <c r="J23" i="5"/>
  <c r="K20" i="5" s="1"/>
  <c r="O23" i="5"/>
  <c r="O35" i="5" s="1"/>
  <c r="T23" i="5"/>
  <c r="O36" i="5"/>
  <c r="Y23" i="5"/>
  <c r="O37" i="5"/>
  <c r="P33" i="5"/>
  <c r="P36" i="5"/>
  <c r="P37" i="5"/>
  <c r="D23" i="5"/>
  <c r="N33" i="5"/>
  <c r="I23" i="5"/>
  <c r="N34" i="5" s="1"/>
  <c r="N23" i="5"/>
  <c r="N35" i="5" s="1"/>
  <c r="S23" i="5"/>
  <c r="N36" i="5"/>
  <c r="X23" i="5"/>
  <c r="N37" i="5"/>
  <c r="B23" i="5"/>
  <c r="L33" i="5"/>
  <c r="G23" i="5"/>
  <c r="L34" i="5" s="1"/>
  <c r="L23" i="5"/>
  <c r="L35" i="5" s="1"/>
  <c r="Q23" i="5"/>
  <c r="L36" i="5"/>
  <c r="V23" i="5"/>
  <c r="L37" i="5"/>
  <c r="M33" i="5"/>
  <c r="M36" i="5"/>
  <c r="M37" i="5"/>
  <c r="E33" i="5"/>
  <c r="E34" i="5"/>
  <c r="E35" i="5"/>
  <c r="E40" i="5"/>
  <c r="E41" i="5"/>
  <c r="E38" i="5"/>
  <c r="E39" i="5"/>
  <c r="E42" i="5"/>
  <c r="E36" i="5"/>
  <c r="E37" i="5"/>
  <c r="F33" i="5"/>
  <c r="F34" i="5"/>
  <c r="F35" i="5"/>
  <c r="F36" i="5"/>
  <c r="F37" i="5"/>
  <c r="F38" i="5"/>
  <c r="F42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C40" i="5" s="1"/>
  <c r="B41" i="5"/>
  <c r="B42" i="5"/>
  <c r="B38" i="5"/>
  <c r="B39" i="5"/>
  <c r="B36" i="5"/>
  <c r="B37" i="5"/>
  <c r="B43" i="5"/>
  <c r="C39" i="5" s="1"/>
  <c r="C33" i="5"/>
  <c r="C34" i="5"/>
  <c r="C35" i="5"/>
  <c r="C36" i="5"/>
  <c r="C37" i="5"/>
  <c r="C38" i="5"/>
  <c r="C41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0" i="5"/>
  <c r="M13" i="5"/>
  <c r="M14" i="5"/>
  <c r="M15" i="5"/>
  <c r="M16" i="5"/>
  <c r="M17" i="5"/>
  <c r="M18" i="5"/>
  <c r="M20" i="5"/>
  <c r="M21" i="5"/>
  <c r="K13" i="5"/>
  <c r="K14" i="5"/>
  <c r="K15" i="5"/>
  <c r="K16" i="5"/>
  <c r="K17" i="5"/>
  <c r="K18" i="5"/>
  <c r="K19" i="5"/>
  <c r="K21" i="5"/>
  <c r="H13" i="5"/>
  <c r="H14" i="5"/>
  <c r="H15" i="5"/>
  <c r="H16" i="5"/>
  <c r="H17" i="5"/>
  <c r="H18" i="5"/>
  <c r="H19" i="5"/>
  <c r="H21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E42" i="4"/>
  <c r="E33" i="4"/>
  <c r="E34" i="4"/>
  <c r="E35" i="4"/>
  <c r="E36" i="4"/>
  <c r="E37" i="4"/>
  <c r="E38" i="4"/>
  <c r="E39" i="4"/>
  <c r="E40" i="4"/>
  <c r="E41" i="4"/>
  <c r="F42" i="4"/>
  <c r="D42" i="4"/>
  <c r="B42" i="4"/>
  <c r="B41" i="4"/>
  <c r="B33" i="4"/>
  <c r="B34" i="4"/>
  <c r="B43" i="4" s="1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O35" i="4" s="1"/>
  <c r="P15" i="4"/>
  <c r="P16" i="4"/>
  <c r="P17" i="4"/>
  <c r="P18" i="4"/>
  <c r="P19" i="4"/>
  <c r="P21" i="4"/>
  <c r="P22" i="4"/>
  <c r="N23" i="4"/>
  <c r="N35" i="4" s="1"/>
  <c r="L23" i="4"/>
  <c r="M13" i="4" s="1"/>
  <c r="M14" i="4"/>
  <c r="M15" i="4"/>
  <c r="M16" i="4"/>
  <c r="M17" i="4"/>
  <c r="M18" i="4"/>
  <c r="M19" i="4"/>
  <c r="M21" i="4"/>
  <c r="M22" i="4"/>
  <c r="J23" i="4"/>
  <c r="K19" i="4" s="1"/>
  <c r="K13" i="4"/>
  <c r="K14" i="4"/>
  <c r="K15" i="4"/>
  <c r="K16" i="4"/>
  <c r="K17" i="4"/>
  <c r="K18" i="4"/>
  <c r="K20" i="4"/>
  <c r="K21" i="4"/>
  <c r="K22" i="4"/>
  <c r="I23" i="4"/>
  <c r="N34" i="4" s="1"/>
  <c r="G23" i="4"/>
  <c r="H19" i="4" s="1"/>
  <c r="H13" i="4"/>
  <c r="H14" i="4"/>
  <c r="H15" i="4"/>
  <c r="H16" i="4"/>
  <c r="H17" i="4"/>
  <c r="H18" i="4"/>
  <c r="H20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4" i="4"/>
  <c r="C15" i="4"/>
  <c r="C16" i="4"/>
  <c r="C17" i="4"/>
  <c r="C18" i="4"/>
  <c r="C19" i="4"/>
  <c r="C20" i="4"/>
  <c r="C21" i="4"/>
  <c r="C22" i="4"/>
  <c r="C23" i="4"/>
  <c r="O33" i="4"/>
  <c r="O34" i="4"/>
  <c r="O36" i="4"/>
  <c r="O37" i="4"/>
  <c r="O38" i="4"/>
  <c r="P33" i="4"/>
  <c r="P36" i="4"/>
  <c r="P37" i="4"/>
  <c r="P38" i="4"/>
  <c r="N33" i="4"/>
  <c r="N36" i="4"/>
  <c r="N37" i="4"/>
  <c r="N38" i="4"/>
  <c r="L33" i="4"/>
  <c r="L36" i="4"/>
  <c r="L37" i="4"/>
  <c r="L38" i="4"/>
  <c r="M33" i="4"/>
  <c r="M36" i="4"/>
  <c r="M37" i="4"/>
  <c r="M38" i="4"/>
  <c r="F35" i="4"/>
  <c r="F36" i="4"/>
  <c r="F37" i="4"/>
  <c r="F38" i="4"/>
  <c r="D33" i="4"/>
  <c r="D34" i="4"/>
  <c r="D35" i="4"/>
  <c r="D36" i="4"/>
  <c r="D37" i="4"/>
  <c r="D38" i="4"/>
  <c r="D39" i="4"/>
  <c r="D40" i="4"/>
  <c r="D41" i="4"/>
  <c r="C35" i="4"/>
  <c r="C36" i="4"/>
  <c r="C37" i="4"/>
  <c r="C38" i="4"/>
  <c r="C41" i="4"/>
  <c r="J23" i="1"/>
  <c r="O34" i="1" s="1"/>
  <c r="O23" i="1"/>
  <c r="O35" i="1" s="1"/>
  <c r="E23" i="1"/>
  <c r="O33" i="1"/>
  <c r="Y23" i="1"/>
  <c r="O37" i="1"/>
  <c r="P33" i="1"/>
  <c r="P36" i="1"/>
  <c r="P37" i="1"/>
  <c r="P38" i="1"/>
  <c r="I23" i="1"/>
  <c r="N34" i="1" s="1"/>
  <c r="N23" i="1"/>
  <c r="N35" i="1" s="1"/>
  <c r="D23" i="1"/>
  <c r="N33" i="1"/>
  <c r="X23" i="1"/>
  <c r="N37" i="1"/>
  <c r="B23" i="1"/>
  <c r="L33" i="1"/>
  <c r="G23" i="1"/>
  <c r="L34" i="1" s="1"/>
  <c r="L23" i="1"/>
  <c r="L35" i="1" s="1"/>
  <c r="V23" i="1"/>
  <c r="L37" i="1"/>
  <c r="Q23" i="1"/>
  <c r="L36" i="1"/>
  <c r="M33" i="1"/>
  <c r="M36" i="1"/>
  <c r="M37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0" i="1"/>
  <c r="P19" i="1"/>
  <c r="P18" i="1"/>
  <c r="P17" i="1"/>
  <c r="P16" i="1"/>
  <c r="P15" i="1"/>
  <c r="P14" i="1"/>
  <c r="M22" i="1"/>
  <c r="M21" i="1"/>
  <c r="M18" i="1"/>
  <c r="M17" i="1"/>
  <c r="M16" i="1"/>
  <c r="M15" i="1"/>
  <c r="M14" i="1"/>
  <c r="K22" i="1"/>
  <c r="K21" i="1"/>
  <c r="K20" i="1"/>
  <c r="K19" i="1"/>
  <c r="K18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F33" i="1"/>
  <c r="F34" i="1"/>
  <c r="F35" i="1"/>
  <c r="F36" i="1"/>
  <c r="F37" i="1"/>
  <c r="F38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3" i="1"/>
  <c r="C34" i="1"/>
  <c r="C35" i="1"/>
  <c r="C36" i="1"/>
  <c r="C37" i="1"/>
  <c r="C38" i="1"/>
  <c r="C41" i="1"/>
  <c r="C42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P13" i="1"/>
  <c r="M13" i="1"/>
  <c r="K13" i="1"/>
  <c r="H13" i="1"/>
  <c r="H23" i="1"/>
  <c r="F20" i="1"/>
  <c r="F13" i="1"/>
  <c r="F14" i="1"/>
  <c r="F15" i="1"/>
  <c r="F16" i="1"/>
  <c r="F17" i="1"/>
  <c r="F18" i="1"/>
  <c r="F19" i="1"/>
  <c r="F21" i="1"/>
  <c r="F23" i="1"/>
  <c r="C23" i="1"/>
  <c r="O36" i="1"/>
  <c r="O38" i="1"/>
  <c r="L38" i="1"/>
  <c r="N38" i="1"/>
  <c r="N36" i="1"/>
  <c r="K21" i="6" l="1"/>
  <c r="K20" i="6"/>
  <c r="K13" i="6"/>
  <c r="C33" i="6"/>
  <c r="H13" i="6"/>
  <c r="K23" i="4"/>
  <c r="P21" i="5"/>
  <c r="P23" i="5"/>
  <c r="D43" i="5"/>
  <c r="E43" i="5"/>
  <c r="F41" i="5" s="1"/>
  <c r="O34" i="5"/>
  <c r="K23" i="5"/>
  <c r="N39" i="5"/>
  <c r="M19" i="5"/>
  <c r="M23" i="5"/>
  <c r="H23" i="5"/>
  <c r="H20" i="5"/>
  <c r="C43" i="5"/>
  <c r="O39" i="5"/>
  <c r="P34" i="5" s="1"/>
  <c r="L39" i="5"/>
  <c r="M34" i="5" s="1"/>
  <c r="M35" i="5"/>
  <c r="K23" i="6"/>
  <c r="E43" i="6"/>
  <c r="F41" i="6" s="1"/>
  <c r="P23" i="6"/>
  <c r="D43" i="6"/>
  <c r="M19" i="6"/>
  <c r="M23" i="6"/>
  <c r="N39" i="6"/>
  <c r="H20" i="6"/>
  <c r="O39" i="6"/>
  <c r="P35" i="6" s="1"/>
  <c r="F39" i="6"/>
  <c r="L39" i="6"/>
  <c r="M35" i="6" s="1"/>
  <c r="B43" i="6"/>
  <c r="C39" i="6" s="1"/>
  <c r="B38" i="7"/>
  <c r="O23" i="7"/>
  <c r="P13" i="7" s="1"/>
  <c r="P14" i="4"/>
  <c r="P20" i="4"/>
  <c r="C40" i="4"/>
  <c r="C39" i="4"/>
  <c r="C34" i="4"/>
  <c r="L23" i="7"/>
  <c r="M19" i="7" s="1"/>
  <c r="B33" i="7"/>
  <c r="P13" i="4"/>
  <c r="M20" i="4"/>
  <c r="M23" i="4"/>
  <c r="C33" i="4"/>
  <c r="C43" i="4" s="1"/>
  <c r="D43" i="4"/>
  <c r="L35" i="4"/>
  <c r="L39" i="4" s="1"/>
  <c r="L34" i="4"/>
  <c r="O39" i="4"/>
  <c r="P34" i="4" s="1"/>
  <c r="N39" i="4"/>
  <c r="E43" i="4"/>
  <c r="H23" i="4"/>
  <c r="P21" i="1"/>
  <c r="P23" i="1"/>
  <c r="N23" i="7"/>
  <c r="N34" i="7" s="1"/>
  <c r="M19" i="1"/>
  <c r="J23" i="7"/>
  <c r="K13" i="7" s="1"/>
  <c r="B43" i="1"/>
  <c r="C40" i="1" s="1"/>
  <c r="D40" i="7"/>
  <c r="D43" i="1"/>
  <c r="I23" i="7"/>
  <c r="N33" i="7" s="1"/>
  <c r="E40" i="7"/>
  <c r="E42" i="7" s="1"/>
  <c r="F39" i="7" s="1"/>
  <c r="E43" i="1"/>
  <c r="K23" i="1"/>
  <c r="G23" i="7"/>
  <c r="H13" i="7" s="1"/>
  <c r="M20" i="1"/>
  <c r="N39" i="1"/>
  <c r="D39" i="7"/>
  <c r="O39" i="1"/>
  <c r="P35" i="1" s="1"/>
  <c r="L39" i="1"/>
  <c r="M34" i="1" s="1"/>
  <c r="B39" i="7"/>
  <c r="F39" i="5" l="1"/>
  <c r="H23" i="6"/>
  <c r="F40" i="6"/>
  <c r="F33" i="6"/>
  <c r="F43" i="6" s="1"/>
  <c r="F40" i="5"/>
  <c r="F43" i="5" s="1"/>
  <c r="P35" i="5"/>
  <c r="P39" i="5" s="1"/>
  <c r="M39" i="5"/>
  <c r="L34" i="7"/>
  <c r="O34" i="7"/>
  <c r="P19" i="7"/>
  <c r="P14" i="7"/>
  <c r="M34" i="6"/>
  <c r="M39" i="6" s="1"/>
  <c r="C40" i="6"/>
  <c r="C43" i="6" s="1"/>
  <c r="P34" i="6"/>
  <c r="P39" i="6" s="1"/>
  <c r="D42" i="7"/>
  <c r="P21" i="7"/>
  <c r="P23" i="4"/>
  <c r="P20" i="7"/>
  <c r="N38" i="7"/>
  <c r="F40" i="4"/>
  <c r="F41" i="4"/>
  <c r="F33" i="4"/>
  <c r="F33" i="7"/>
  <c r="F34" i="4"/>
  <c r="M20" i="7"/>
  <c r="M13" i="7"/>
  <c r="M14" i="7"/>
  <c r="F32" i="7"/>
  <c r="P35" i="4"/>
  <c r="P39" i="4" s="1"/>
  <c r="M34" i="4"/>
  <c r="M35" i="4"/>
  <c r="F39" i="4"/>
  <c r="M23" i="1"/>
  <c r="F41" i="1"/>
  <c r="F39" i="1"/>
  <c r="F40" i="1"/>
  <c r="K20" i="7"/>
  <c r="K19" i="7"/>
  <c r="K21" i="7"/>
  <c r="O33" i="7"/>
  <c r="F38" i="7"/>
  <c r="L33" i="7"/>
  <c r="H19" i="7"/>
  <c r="H20" i="7"/>
  <c r="C39" i="1"/>
  <c r="C43" i="1" s="1"/>
  <c r="F40" i="7"/>
  <c r="P34" i="1"/>
  <c r="P39" i="1" s="1"/>
  <c r="M35" i="1"/>
  <c r="M39" i="1" s="1"/>
  <c r="B42" i="7"/>
  <c r="C32" i="7" s="1"/>
  <c r="L38" i="7" l="1"/>
  <c r="O38" i="7"/>
  <c r="P34" i="7" s="1"/>
  <c r="P23" i="7"/>
  <c r="M23" i="7"/>
  <c r="C33" i="7"/>
  <c r="F43" i="4"/>
  <c r="F42" i="7"/>
  <c r="M39" i="4"/>
  <c r="M33" i="7"/>
  <c r="M34" i="7"/>
  <c r="F43" i="1"/>
  <c r="K23" i="7"/>
  <c r="C39" i="7"/>
  <c r="C38" i="7"/>
  <c r="H23" i="7"/>
  <c r="P33" i="7" l="1"/>
  <c r="P38" i="7" s="1"/>
  <c r="M38" i="7"/>
  <c r="C42" i="7"/>
</calcChain>
</file>

<file path=xl/sharedStrings.xml><?xml version="1.0" encoding="utf-8"?>
<sst xmlns="http://schemas.openxmlformats.org/spreadsheetml/2006/main" count="441" uniqueCount="57">
  <si>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</si>
  <si>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</si>
  <si>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</si>
  <si>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</si>
  <si>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</si>
  <si>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</si>
  <si>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</si>
  <si>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</si>
  <si>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</si>
  <si>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</si>
  <si>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</si>
  <si>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</si>
  <si>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</si>
  <si>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</si>
  <si>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</si>
  <si>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</si>
  <si>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</si>
  <si>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</si>
  <si>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</si>
  <si>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</si>
  <si>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</si>
  <si>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</si>
  <si>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</si>
  <si>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</si>
  <si>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</si>
  <si>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</si>
  <si>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</si>
  <si>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</si>
  <si>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</si>
  <si>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</si>
  <si>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</si>
  <si>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</si>
  <si>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</si>
  <si>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</si>
  <si>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</si>
  <si>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</si>
  <si>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</si>
  <si>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</si>
  <si>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</si>
  <si>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</si>
  <si>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</si>
  <si>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</si>
  <si>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</si>
  <si>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</si>
  <si>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</si>
  <si>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</si>
  <si>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</si>
  <si>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</si>
  <si>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</si>
  <si>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</si>
  <si>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</si>
  <si>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</si>
  <si>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</si>
  <si>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</si>
  <si>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</si>
  <si>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CONSORCI DE BIBLIOTEQUES DE BARCELONA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</si>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</sst>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412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516659.95999999996</c:v>
                </c:pt>
                <c:pt idx="1">
                  <c:v>112497.05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137357.44</c:v>
                </c:pt>
                <c:pt idx="7">
                  <c:v>840492.72000000009</c:v>
                </c:pt>
                <c:pt idx="8">
                  <c:v>506804.68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285</c:v>
                </c:pt>
                <c:pt idx="2">
                  <c:v>151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1204560.28</c:v>
                </c:pt>
                <c:pt idx="2">
                  <c:v>909251.57000000007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AG105"/>
  <sheetViews>
    <sheetView showZeros="0" topLeftCell="A22" zoomScale="80" zoomScaleNormal="80" workbookViewId="0">
      <selection activeCell="N45" sqref="N45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6</v>
      </c>
      <c r="H19" s="20">
        <f t="shared" si="3"/>
        <v>0.17142857142857143</v>
      </c>
      <c r="I19" s="6">
        <v>25937.46</v>
      </c>
      <c r="J19" s="7">
        <v>30082.32</v>
      </c>
      <c r="K19" s="21">
        <f t="shared" si="4"/>
        <v>9.311433301339099E-2</v>
      </c>
      <c r="L19" s="2">
        <v>2</v>
      </c>
      <c r="M19" s="20">
        <f t="shared" si="5"/>
        <v>0.1111111111111111</v>
      </c>
      <c r="N19" s="6">
        <v>14931.5</v>
      </c>
      <c r="O19" s="7">
        <v>18067.12</v>
      </c>
      <c r="P19" s="21">
        <f t="shared" si="6"/>
        <v>0.30349075037157086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29</v>
      </c>
      <c r="H20" s="67">
        <f t="shared" si="3"/>
        <v>0.82857142857142863</v>
      </c>
      <c r="I20" s="70">
        <v>134219.60999999999</v>
      </c>
      <c r="J20" s="71">
        <v>162405.73000000001</v>
      </c>
      <c r="K20" s="68">
        <f t="shared" si="4"/>
        <v>0.50269730614204178</v>
      </c>
      <c r="L20" s="69">
        <v>16</v>
      </c>
      <c r="M20" s="67">
        <f t="shared" si="5"/>
        <v>0.88888888888888884</v>
      </c>
      <c r="N20" s="70">
        <v>13408.54</v>
      </c>
      <c r="O20" s="71">
        <v>16224.33</v>
      </c>
      <c r="P20" s="68">
        <f t="shared" si="6"/>
        <v>0.27253563855091395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107917.83</v>
      </c>
      <c r="J21" s="7">
        <v>130580.58</v>
      </c>
      <c r="K21" s="21">
        <f t="shared" si="4"/>
        <v>0.40418836084456727</v>
      </c>
      <c r="L21" s="2"/>
      <c r="M21" s="20" t="str">
        <f t="shared" si="5"/>
        <v/>
      </c>
      <c r="N21" s="6">
        <v>20859.169999999998</v>
      </c>
      <c r="O21" s="7">
        <v>25239.59</v>
      </c>
      <c r="P21" s="21">
        <f t="shared" si="6"/>
        <v>0.42397361107751524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4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35</v>
      </c>
      <c r="H23" s="17">
        <f t="shared" si="12"/>
        <v>1</v>
      </c>
      <c r="I23" s="18">
        <f t="shared" si="12"/>
        <v>268074.89999999997</v>
      </c>
      <c r="J23" s="18">
        <f t="shared" si="12"/>
        <v>323068.63</v>
      </c>
      <c r="K23" s="19">
        <f t="shared" si="12"/>
        <v>1</v>
      </c>
      <c r="L23" s="16">
        <f t="shared" si="12"/>
        <v>18</v>
      </c>
      <c r="M23" s="17">
        <f t="shared" si="12"/>
        <v>1</v>
      </c>
      <c r="N23" s="18">
        <f t="shared" si="12"/>
        <v>49199.21</v>
      </c>
      <c r="O23" s="18">
        <f t="shared" si="12"/>
        <v>59531.039999999994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37" t="s">
        <v>52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94" t="s">
        <v>3</v>
      </c>
      <c r="K33" s="95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3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90" t="s">
        <v>1</v>
      </c>
      <c r="K34" s="91"/>
      <c r="L34" s="61">
        <f>G23</f>
        <v>35</v>
      </c>
      <c r="M34" s="8">
        <f t="shared" si="18"/>
        <v>0.660377358490566</v>
      </c>
      <c r="N34" s="62">
        <f>I23</f>
        <v>268074.89999999997</v>
      </c>
      <c r="O34" s="62">
        <f>J23</f>
        <v>323068.63</v>
      </c>
      <c r="P34" s="60">
        <f t="shared" si="19"/>
        <v>0.84440383861282475</v>
      </c>
    </row>
    <row r="35" spans="1:33" ht="30" customHeight="1" x14ac:dyDescent="0.3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90" t="s">
        <v>2</v>
      </c>
      <c r="K35" s="91"/>
      <c r="L35" s="61">
        <f>L23</f>
        <v>18</v>
      </c>
      <c r="M35" s="8">
        <f t="shared" si="18"/>
        <v>0.33962264150943394</v>
      </c>
      <c r="N35" s="62">
        <f>N23</f>
        <v>49199.21</v>
      </c>
      <c r="O35" s="62">
        <f>O23</f>
        <v>59531.039999999994</v>
      </c>
      <c r="P35" s="60">
        <f t="shared" si="19"/>
        <v>0.15559616138717525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90" t="s">
        <v>34</v>
      </c>
      <c r="K36" s="91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90" t="s">
        <v>5</v>
      </c>
      <c r="K37" s="91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90" t="s">
        <v>4</v>
      </c>
      <c r="K38" s="91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8</v>
      </c>
      <c r="C39" s="8">
        <f t="shared" si="14"/>
        <v>0.15094339622641509</v>
      </c>
      <c r="D39" s="13">
        <f t="shared" si="15"/>
        <v>40868.959999999999</v>
      </c>
      <c r="E39" s="23">
        <f t="shared" si="16"/>
        <v>48149.440000000002</v>
      </c>
      <c r="F39" s="21">
        <f t="shared" si="17"/>
        <v>0.12584809600071009</v>
      </c>
      <c r="G39" s="25"/>
      <c r="J39" s="92" t="s">
        <v>0</v>
      </c>
      <c r="K39" s="93"/>
      <c r="L39" s="85">
        <f>SUM(L33:L38)</f>
        <v>53</v>
      </c>
      <c r="M39" s="17">
        <f>SUM(M33:M38)</f>
        <v>1</v>
      </c>
      <c r="N39" s="86">
        <f>SUM(N33:N38)</f>
        <v>317274.11</v>
      </c>
      <c r="O39" s="87">
        <f>SUM(O33:O38)</f>
        <v>382599.67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45</v>
      </c>
      <c r="C40" s="8">
        <f t="shared" si="14"/>
        <v>0.84905660377358494</v>
      </c>
      <c r="D40" s="13">
        <f t="shared" si="15"/>
        <v>147628.15</v>
      </c>
      <c r="E40" s="23">
        <f t="shared" si="16"/>
        <v>178630.06</v>
      </c>
      <c r="F40" s="21">
        <f t="shared" si="17"/>
        <v>0.46688503416639116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128777</v>
      </c>
      <c r="E41" s="14">
        <f t="shared" si="16"/>
        <v>155820.17000000001</v>
      </c>
      <c r="F41" s="21">
        <f t="shared" si="17"/>
        <v>0.40726686983289867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53</v>
      </c>
      <c r="C43" s="17">
        <f>SUM(C33:C42)</f>
        <v>1</v>
      </c>
      <c r="D43" s="18">
        <f>SUM(D33:D42)</f>
        <v>317274.11</v>
      </c>
      <c r="E43" s="18">
        <f>SUM(E33:E42)</f>
        <v>382599.67000000004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92D050"/>
  </sheetPr>
  <dimension ref="A1:AG105"/>
  <sheetViews>
    <sheetView showZeros="0" topLeftCell="A22" zoomScale="80" zoomScaleNormal="80" workbookViewId="0">
      <selection activeCell="D41" sqref="D41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>
        <v>4</v>
      </c>
      <c r="M13" s="20">
        <f t="shared" ref="M13:M21" si="4">IF(L13,L13/$L$23,"")</f>
        <v>0.1</v>
      </c>
      <c r="N13" s="4">
        <v>241874.73</v>
      </c>
      <c r="O13" s="5">
        <v>260781</v>
      </c>
      <c r="P13" s="21">
        <f t="shared" ref="P13:P21" si="5">IF(O13,O13/$O$23,"")</f>
        <v>0.53361918962385368</v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 t="shared" si="4"/>
        <v>0.05</v>
      </c>
      <c r="N14" s="6">
        <v>92972.77</v>
      </c>
      <c r="O14" s="7">
        <v>112497.05</v>
      </c>
      <c r="P14" s="21">
        <f t="shared" si="5"/>
        <v>0.23019539251737725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2.0408163265306121E-2</v>
      </c>
      <c r="I19" s="6">
        <v>3396.86</v>
      </c>
      <c r="J19" s="7">
        <v>3396.86</v>
      </c>
      <c r="K19" s="21">
        <f t="shared" si="3"/>
        <v>1.6321375507097016E-2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48</v>
      </c>
      <c r="H20" s="67">
        <f t="shared" si="2"/>
        <v>0.97959183673469385</v>
      </c>
      <c r="I20" s="70">
        <v>98001.56</v>
      </c>
      <c r="J20" s="71">
        <v>118581.89</v>
      </c>
      <c r="K20" s="68">
        <f t="shared" si="3"/>
        <v>0.56976724240365295</v>
      </c>
      <c r="L20" s="69">
        <v>34</v>
      </c>
      <c r="M20" s="67">
        <f t="shared" si="4"/>
        <v>0.85</v>
      </c>
      <c r="N20" s="70">
        <v>39200.69</v>
      </c>
      <c r="O20" s="71">
        <v>47432.83</v>
      </c>
      <c r="P20" s="68">
        <f t="shared" si="5"/>
        <v>9.7058713273459413E-2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71193.919999999998</v>
      </c>
      <c r="J21" s="7">
        <v>86144.639999999999</v>
      </c>
      <c r="K21" s="21">
        <f t="shared" si="3"/>
        <v>0.41391138208924999</v>
      </c>
      <c r="L21" s="2"/>
      <c r="M21" s="20" t="str">
        <f t="shared" si="4"/>
        <v/>
      </c>
      <c r="N21" s="6">
        <v>56191.37</v>
      </c>
      <c r="O21" s="7">
        <v>67991.56</v>
      </c>
      <c r="P21" s="21">
        <f t="shared" si="5"/>
        <v>0.13912670458530962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49</v>
      </c>
      <c r="H23" s="17">
        <f t="shared" si="22"/>
        <v>1</v>
      </c>
      <c r="I23" s="18">
        <f t="shared" si="22"/>
        <v>172592.34</v>
      </c>
      <c r="J23" s="18">
        <f t="shared" si="22"/>
        <v>208123.39</v>
      </c>
      <c r="K23" s="19">
        <f t="shared" si="22"/>
        <v>1</v>
      </c>
      <c r="L23" s="16">
        <f t="shared" si="22"/>
        <v>40</v>
      </c>
      <c r="M23" s="17">
        <f t="shared" si="22"/>
        <v>1</v>
      </c>
      <c r="N23" s="18">
        <f t="shared" si="22"/>
        <v>430239.56</v>
      </c>
      <c r="O23" s="18">
        <f t="shared" si="22"/>
        <v>488702.44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7" t="s">
        <v>53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4</v>
      </c>
      <c r="C33" s="8">
        <f t="shared" ref="C33:C42" si="24">IF(B33,B33/$B$43,"")</f>
        <v>4.49438202247191E-2</v>
      </c>
      <c r="D33" s="10">
        <f t="shared" ref="D33:D42" si="25">D13+I13+N13+S13+AC13+X13</f>
        <v>241874.73</v>
      </c>
      <c r="E33" s="11">
        <f t="shared" ref="E33:E42" si="26">E13+J13+O13+T13+AD13+Y13</f>
        <v>260781</v>
      </c>
      <c r="F33" s="21">
        <f t="shared" ref="F33:F42" si="27">IF(E33,E33/$E$43,"")</f>
        <v>0.3742412935525079</v>
      </c>
      <c r="J33" s="94" t="s">
        <v>3</v>
      </c>
      <c r="K33" s="95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35">
      <c r="A34" s="43" t="s">
        <v>18</v>
      </c>
      <c r="B34" s="12">
        <f t="shared" si="23"/>
        <v>2</v>
      </c>
      <c r="C34" s="8">
        <f t="shared" si="24"/>
        <v>2.247191011235955E-2</v>
      </c>
      <c r="D34" s="13">
        <f t="shared" si="25"/>
        <v>92972.77</v>
      </c>
      <c r="E34" s="14">
        <f t="shared" si="26"/>
        <v>112497.05</v>
      </c>
      <c r="F34" s="21">
        <f t="shared" si="27"/>
        <v>0.16144213540419416</v>
      </c>
      <c r="J34" s="90" t="s">
        <v>1</v>
      </c>
      <c r="K34" s="91"/>
      <c r="L34" s="61">
        <f>G23</f>
        <v>49</v>
      </c>
      <c r="M34" s="8">
        <f t="shared" si="28"/>
        <v>0.550561797752809</v>
      </c>
      <c r="N34" s="62">
        <f>I23</f>
        <v>172592.34</v>
      </c>
      <c r="O34" s="62">
        <f>J23</f>
        <v>208123.39</v>
      </c>
      <c r="P34" s="60">
        <f t="shared" si="29"/>
        <v>0.29867347196357519</v>
      </c>
    </row>
    <row r="35" spans="1:33" ht="30" customHeight="1" x14ac:dyDescent="0.3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90" t="s">
        <v>2</v>
      </c>
      <c r="K35" s="91"/>
      <c r="L35" s="61">
        <f>L23</f>
        <v>40</v>
      </c>
      <c r="M35" s="8">
        <f t="shared" si="28"/>
        <v>0.449438202247191</v>
      </c>
      <c r="N35" s="62">
        <f>N23</f>
        <v>430239.56</v>
      </c>
      <c r="O35" s="62">
        <f>O23</f>
        <v>488702.44</v>
      </c>
      <c r="P35" s="60">
        <f t="shared" si="29"/>
        <v>0.7013265280364247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90" t="s">
        <v>34</v>
      </c>
      <c r="K36" s="91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90" t="s">
        <v>5</v>
      </c>
      <c r="K37" s="91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90" t="s">
        <v>4</v>
      </c>
      <c r="K38" s="91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1</v>
      </c>
      <c r="C39" s="8">
        <f t="shared" si="24"/>
        <v>1.1235955056179775E-2</v>
      </c>
      <c r="D39" s="13">
        <f t="shared" si="25"/>
        <v>3396.86</v>
      </c>
      <c r="E39" s="23">
        <f t="shared" si="26"/>
        <v>3396.86</v>
      </c>
      <c r="F39" s="21">
        <f t="shared" si="27"/>
        <v>4.8747618899259229E-3</v>
      </c>
      <c r="G39" s="25"/>
      <c r="J39" s="92" t="s">
        <v>0</v>
      </c>
      <c r="K39" s="93"/>
      <c r="L39" s="85">
        <f>SUM(L33:L38)</f>
        <v>89</v>
      </c>
      <c r="M39" s="17">
        <f>SUM(M33:M38)</f>
        <v>1</v>
      </c>
      <c r="N39" s="86">
        <f>SUM(N33:N38)</f>
        <v>602831.9</v>
      </c>
      <c r="O39" s="87">
        <f>SUM(O33:O38)</f>
        <v>696825.83000000007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82</v>
      </c>
      <c r="C40" s="8">
        <f t="shared" si="24"/>
        <v>0.9213483146067416</v>
      </c>
      <c r="D40" s="13">
        <f t="shared" si="25"/>
        <v>137202.25</v>
      </c>
      <c r="E40" s="23">
        <f t="shared" si="26"/>
        <v>166014.72</v>
      </c>
      <c r="F40" s="21">
        <f t="shared" si="27"/>
        <v>0.2382442108955691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127385.29000000001</v>
      </c>
      <c r="E41" s="14">
        <f t="shared" si="26"/>
        <v>154136.20000000001</v>
      </c>
      <c r="F41" s="21">
        <f t="shared" si="27"/>
        <v>0.2211975982578028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89</v>
      </c>
      <c r="C43" s="17">
        <f>SUM(C33:C42)</f>
        <v>1</v>
      </c>
      <c r="D43" s="18">
        <f>SUM(D33:D42)</f>
        <v>602831.9</v>
      </c>
      <c r="E43" s="18">
        <f>SUM(E33:E42)</f>
        <v>696825.83000000007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92D050"/>
  </sheetPr>
  <dimension ref="A1:AG105"/>
  <sheetViews>
    <sheetView showZeros="0" topLeftCell="A31" zoomScale="85" zoomScaleNormal="85" workbookViewId="0">
      <selection activeCell="N22" sqref="N22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5.2631578947368418E-2</v>
      </c>
      <c r="N19" s="89">
        <v>10801.11</v>
      </c>
      <c r="O19" s="89">
        <v>13069.34</v>
      </c>
      <c r="P19" s="21">
        <f t="shared" si="5"/>
        <v>0.14653408642427113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28</v>
      </c>
      <c r="H20" s="67">
        <f t="shared" si="2"/>
        <v>1</v>
      </c>
      <c r="I20" s="70">
        <v>70566.22</v>
      </c>
      <c r="J20" s="71">
        <v>85385.13</v>
      </c>
      <c r="K20" s="68">
        <f t="shared" si="3"/>
        <v>0.62951783511958792</v>
      </c>
      <c r="L20" s="69">
        <v>18</v>
      </c>
      <c r="M20" s="67">
        <f t="shared" si="4"/>
        <v>0.94736842105263153</v>
      </c>
      <c r="N20" s="70">
        <v>34726.94</v>
      </c>
      <c r="O20" s="71">
        <v>42019.6</v>
      </c>
      <c r="P20" s="68">
        <f t="shared" si="5"/>
        <v>0.4711258332795154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41529.449999999997</v>
      </c>
      <c r="J21" s="7">
        <v>50250.63</v>
      </c>
      <c r="K21" s="21">
        <f t="shared" si="3"/>
        <v>0.37048216488041202</v>
      </c>
      <c r="L21" s="2"/>
      <c r="M21" s="20" t="str">
        <f t="shared" si="4"/>
        <v/>
      </c>
      <c r="N21" s="6">
        <v>28182.5</v>
      </c>
      <c r="O21" s="7">
        <v>34100.82</v>
      </c>
      <c r="P21" s="21">
        <f t="shared" si="5"/>
        <v>0.38234008029621336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28</v>
      </c>
      <c r="H23" s="17">
        <f t="shared" si="22"/>
        <v>1</v>
      </c>
      <c r="I23" s="18">
        <f t="shared" si="22"/>
        <v>112095.67</v>
      </c>
      <c r="J23" s="18">
        <f t="shared" si="22"/>
        <v>135635.76</v>
      </c>
      <c r="K23" s="19">
        <f t="shared" si="22"/>
        <v>1</v>
      </c>
      <c r="L23" s="16">
        <f t="shared" si="22"/>
        <v>19</v>
      </c>
      <c r="M23" s="17">
        <f t="shared" si="22"/>
        <v>1</v>
      </c>
      <c r="N23" s="18">
        <f t="shared" si="22"/>
        <v>73710.55</v>
      </c>
      <c r="O23" s="18">
        <f t="shared" si="22"/>
        <v>89189.760000000009</v>
      </c>
      <c r="P23" s="19">
        <f t="shared" si="22"/>
        <v>0.99999999999999989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7" t="s">
        <v>53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0</v>
      </c>
      <c r="C33" s="8" t="str">
        <f t="shared" ref="C33:C41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1" si="27">IF(E33,E33/$E$43,"")</f>
        <v/>
      </c>
      <c r="J33" s="94" t="s">
        <v>3</v>
      </c>
      <c r="K33" s="95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90" t="s">
        <v>1</v>
      </c>
      <c r="K34" s="91"/>
      <c r="L34" s="61">
        <f>G23</f>
        <v>28</v>
      </c>
      <c r="M34" s="8">
        <f>IF(L34,L34/$L$39,"")</f>
        <v>0.5957446808510638</v>
      </c>
      <c r="N34" s="62">
        <f>I23</f>
        <v>112095.67</v>
      </c>
      <c r="O34" s="62">
        <f>J23</f>
        <v>135635.76</v>
      </c>
      <c r="P34" s="60">
        <f>IF(O34,O34/$O$39,"")</f>
        <v>0.60329343394824575</v>
      </c>
    </row>
    <row r="35" spans="1:33" ht="30" customHeight="1" x14ac:dyDescent="0.3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90" t="s">
        <v>2</v>
      </c>
      <c r="K35" s="91"/>
      <c r="L35" s="61">
        <f>L23</f>
        <v>19</v>
      </c>
      <c r="M35" s="8">
        <f>IF(L35,L35/$L$39,"")</f>
        <v>0.40425531914893614</v>
      </c>
      <c r="N35" s="62">
        <f>N23</f>
        <v>73710.55</v>
      </c>
      <c r="O35" s="62">
        <f>O23</f>
        <v>89189.760000000009</v>
      </c>
      <c r="P35" s="60">
        <f>IF(O35,O35/$O$39,"")</f>
        <v>0.39670656605175425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90" t="s">
        <v>34</v>
      </c>
      <c r="K36" s="91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90" t="s">
        <v>5</v>
      </c>
      <c r="K37" s="91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90" t="s">
        <v>4</v>
      </c>
      <c r="K38" s="91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1</v>
      </c>
      <c r="C39" s="8">
        <f t="shared" si="24"/>
        <v>2.1276595744680851E-2</v>
      </c>
      <c r="D39" s="13">
        <f t="shared" si="25"/>
        <v>10801.11</v>
      </c>
      <c r="E39" s="23">
        <f t="shared" si="26"/>
        <v>13069.34</v>
      </c>
      <c r="F39" s="21">
        <f t="shared" si="27"/>
        <v>5.8131034234903581E-2</v>
      </c>
      <c r="G39" s="25"/>
      <c r="J39" s="92" t="s">
        <v>0</v>
      </c>
      <c r="K39" s="93"/>
      <c r="L39" s="85">
        <f>SUM(L33:L38)</f>
        <v>47</v>
      </c>
      <c r="M39" s="17">
        <f>SUM(M33:M38)</f>
        <v>1</v>
      </c>
      <c r="N39" s="86">
        <f>SUM(N33:N38)</f>
        <v>185806.22</v>
      </c>
      <c r="O39" s="87">
        <f>SUM(O33:O38)</f>
        <v>224825.52000000002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46</v>
      </c>
      <c r="C40" s="8">
        <f t="shared" si="24"/>
        <v>0.97872340425531912</v>
      </c>
      <c r="D40" s="13">
        <f t="shared" si="25"/>
        <v>105293.16</v>
      </c>
      <c r="E40" s="23">
        <f t="shared" si="26"/>
        <v>127404.73000000001</v>
      </c>
      <c r="F40" s="21">
        <f t="shared" si="27"/>
        <v>0.56668268797954968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69711.95</v>
      </c>
      <c r="E41" s="14">
        <f t="shared" si="26"/>
        <v>84351.45</v>
      </c>
      <c r="F41" s="21">
        <f t="shared" si="27"/>
        <v>0.3751862777855467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47</v>
      </c>
      <c r="C43" s="17">
        <f>SUM(C33:C42)</f>
        <v>1</v>
      </c>
      <c r="D43" s="18">
        <f>SUM(D33:D42)</f>
        <v>185806.22</v>
      </c>
      <c r="E43" s="18">
        <f>SUM(E33:E42)</f>
        <v>224825.52000000002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rgb="FF92D050"/>
  </sheetPr>
  <dimension ref="A1:AG105"/>
  <sheetViews>
    <sheetView showZeros="0" tabSelected="1" zoomScale="85" zoomScaleNormal="85" workbookViewId="0">
      <selection activeCell="A5" sqref="A5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2</v>
      </c>
      <c r="H13" s="20">
        <f t="shared" ref="H13:H21" si="2">IF(G13,G13/$G$23,"")</f>
        <v>1.1560693641618497E-2</v>
      </c>
      <c r="I13" s="4">
        <v>211470.21</v>
      </c>
      <c r="J13" s="5">
        <v>255878.96</v>
      </c>
      <c r="K13" s="21">
        <f t="shared" ref="K13:K21" si="3">IF(J13,J13/$J$23,"")</f>
        <v>0.47584804712380224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3.4682080924855488E-2</v>
      </c>
      <c r="I19" s="6">
        <v>72663.7</v>
      </c>
      <c r="J19" s="7">
        <v>72741.8</v>
      </c>
      <c r="K19" s="21">
        <f t="shared" si="3"/>
        <v>0.13527506706401418</v>
      </c>
      <c r="L19" s="2"/>
      <c r="M19" s="20" t="str">
        <f>IF(L19,L19/$L$23,"")</f>
        <v/>
      </c>
      <c r="N19" s="89"/>
      <c r="O19" s="89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165</v>
      </c>
      <c r="H20" s="67">
        <f t="shared" si="2"/>
        <v>0.95375722543352603</v>
      </c>
      <c r="I20" s="70">
        <v>174679.32</v>
      </c>
      <c r="J20" s="71">
        <v>197249.05</v>
      </c>
      <c r="K20" s="68">
        <f t="shared" si="3"/>
        <v>0.36681630736472126</v>
      </c>
      <c r="L20" s="69">
        <v>74</v>
      </c>
      <c r="M20" s="67">
        <f>IF(L20,L20/$L$23,"")</f>
        <v>1</v>
      </c>
      <c r="N20" s="70">
        <v>143703.01</v>
      </c>
      <c r="O20" s="71">
        <v>171194.16</v>
      </c>
      <c r="P20" s="68">
        <f>IF(O20,O20/$O$23,"")</f>
        <v>0.62978777819074261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9803.8799999999992</v>
      </c>
      <c r="J21" s="7">
        <v>11862.69</v>
      </c>
      <c r="K21" s="21">
        <f t="shared" si="3"/>
        <v>2.2060578447462263E-2</v>
      </c>
      <c r="L21" s="2"/>
      <c r="M21" s="20" t="str">
        <f>IF(L21,L21/$L$23,"")</f>
        <v/>
      </c>
      <c r="N21" s="6">
        <v>83168.740000000005</v>
      </c>
      <c r="O21" s="7">
        <v>100634.17</v>
      </c>
      <c r="P21" s="21">
        <f>IF(O21,O21/$O$23,"")</f>
        <v>0.37021222180925728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 t="s">
        <v>56</v>
      </c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173</v>
      </c>
      <c r="H23" s="17">
        <f t="shared" si="20"/>
        <v>1</v>
      </c>
      <c r="I23" s="18">
        <f t="shared" si="20"/>
        <v>468617.11</v>
      </c>
      <c r="J23" s="18">
        <f t="shared" si="20"/>
        <v>537732.5</v>
      </c>
      <c r="K23" s="19">
        <f t="shared" si="20"/>
        <v>0.99999999999999989</v>
      </c>
      <c r="L23" s="16">
        <f t="shared" si="20"/>
        <v>74</v>
      </c>
      <c r="M23" s="17">
        <f t="shared" si="20"/>
        <v>1</v>
      </c>
      <c r="N23" s="18">
        <f t="shared" si="20"/>
        <v>226871.75</v>
      </c>
      <c r="O23" s="18">
        <f t="shared" si="20"/>
        <v>271828.33</v>
      </c>
      <c r="P23" s="19">
        <f t="shared" si="20"/>
        <v>0.99999999999999989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7" t="s">
        <v>53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1">B13+G13+L13+Q13+AA13+V13</f>
        <v>2</v>
      </c>
      <c r="C33" s="8">
        <f t="shared" ref="C33:C42" si="22">IF(B33,B33/$B$43,"")</f>
        <v>8.0971659919028341E-3</v>
      </c>
      <c r="D33" s="10">
        <f t="shared" ref="D33:D42" si="23">D13+I13+N13+S13+AC13+X13</f>
        <v>211470.21</v>
      </c>
      <c r="E33" s="11">
        <f t="shared" ref="E33:E42" si="24">E13+J13+O13+T13+AD13+Y13</f>
        <v>255878.96</v>
      </c>
      <c r="F33" s="21">
        <f t="shared" ref="F33:F42" si="25">IF(E33,E33/$E$43,"")</f>
        <v>0.31607131980434378</v>
      </c>
      <c r="J33" s="94" t="s">
        <v>3</v>
      </c>
      <c r="K33" s="95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90" t="s">
        <v>1</v>
      </c>
      <c r="K34" s="91"/>
      <c r="L34" s="61">
        <f>G23</f>
        <v>173</v>
      </c>
      <c r="M34" s="8">
        <f t="shared" si="26"/>
        <v>0.70040485829959509</v>
      </c>
      <c r="N34" s="62">
        <f>I23</f>
        <v>468617.11</v>
      </c>
      <c r="O34" s="62">
        <f>J23</f>
        <v>537732.5</v>
      </c>
      <c r="P34" s="60">
        <f t="shared" si="27"/>
        <v>0.66422741821636799</v>
      </c>
    </row>
    <row r="35" spans="1:33" ht="30" customHeight="1" x14ac:dyDescent="0.3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90" t="s">
        <v>2</v>
      </c>
      <c r="K35" s="91"/>
      <c r="L35" s="61">
        <f>L23</f>
        <v>74</v>
      </c>
      <c r="M35" s="8">
        <f t="shared" si="26"/>
        <v>0.29959514170040485</v>
      </c>
      <c r="N35" s="62">
        <f>N23</f>
        <v>226871.75</v>
      </c>
      <c r="O35" s="62">
        <f>O23</f>
        <v>271828.33</v>
      </c>
      <c r="P35" s="60">
        <f t="shared" si="27"/>
        <v>0.33577258178363201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90" t="s">
        <v>34</v>
      </c>
      <c r="K36" s="91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90" t="s">
        <v>5</v>
      </c>
      <c r="K37" s="91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90" t="s">
        <v>4</v>
      </c>
      <c r="K38" s="91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1"/>
        <v>6</v>
      </c>
      <c r="C39" s="8">
        <f t="shared" si="22"/>
        <v>2.4291497975708502E-2</v>
      </c>
      <c r="D39" s="13">
        <f t="shared" si="23"/>
        <v>72663.7</v>
      </c>
      <c r="E39" s="23">
        <f t="shared" si="24"/>
        <v>72741.8</v>
      </c>
      <c r="F39" s="21">
        <f t="shared" si="25"/>
        <v>8.9853408544976171E-2</v>
      </c>
      <c r="G39" s="25"/>
      <c r="J39" s="92" t="s">
        <v>0</v>
      </c>
      <c r="K39" s="93"/>
      <c r="L39" s="85">
        <f>SUM(L33:L38)</f>
        <v>247</v>
      </c>
      <c r="M39" s="17">
        <f>SUM(M33:M38)</f>
        <v>1</v>
      </c>
      <c r="N39" s="86">
        <f>SUM(N33:N38)</f>
        <v>695488.86</v>
      </c>
      <c r="O39" s="87">
        <f>SUM(O33:O38)</f>
        <v>809560.83000000007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239</v>
      </c>
      <c r="C40" s="8">
        <f t="shared" si="22"/>
        <v>0.96761133603238869</v>
      </c>
      <c r="D40" s="13">
        <f t="shared" si="23"/>
        <v>318382.33</v>
      </c>
      <c r="E40" s="23">
        <f t="shared" si="24"/>
        <v>368443.20999999996</v>
      </c>
      <c r="F40" s="21">
        <f t="shared" si="25"/>
        <v>0.45511491705941354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92972.62000000001</v>
      </c>
      <c r="E41" s="14">
        <f t="shared" si="24"/>
        <v>112496.86</v>
      </c>
      <c r="F41" s="21">
        <f t="shared" si="25"/>
        <v>0.13896035459126649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 t="e">
        <f t="shared" si="23"/>
        <v>#VALUE!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247</v>
      </c>
      <c r="C43" s="17">
        <f>SUM(C33:C42)</f>
        <v>1</v>
      </c>
      <c r="D43" s="18" t="e">
        <f>SUM(D33:D42)</f>
        <v>#VALUE!</v>
      </c>
      <c r="E43" s="18">
        <f>SUM(E33:E42)</f>
        <v>809560.83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00B050"/>
  </sheetPr>
  <dimension ref="A1:AG105"/>
  <sheetViews>
    <sheetView showZeros="0" topLeftCell="A28" zoomScale="85" zoomScaleNormal="85" workbookViewId="0">
      <selection activeCell="F8" sqref="F8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8" t="s">
        <v>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40"/>
    </row>
    <row r="11" spans="1:31" ht="30" customHeight="1" thickBot="1" x14ac:dyDescent="0.35">
      <c r="A11" s="14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08" t="s">
        <v>4</v>
      </c>
      <c r="W11" s="109"/>
      <c r="X11" s="109"/>
      <c r="Y11" s="109"/>
      <c r="Z11" s="110"/>
      <c r="AA11" s="111" t="s">
        <v>5</v>
      </c>
      <c r="AB11" s="112"/>
      <c r="AC11" s="112"/>
      <c r="AD11" s="112"/>
      <c r="AE11" s="113"/>
    </row>
    <row r="12" spans="1:31" ht="39" customHeight="1" thickBot="1" x14ac:dyDescent="0.35">
      <c r="A12" s="14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2</v>
      </c>
      <c r="H13" s="20">
        <f>IF(G13,G13/$G$23,"")</f>
        <v>7.0175438596491229E-3</v>
      </c>
      <c r="I13" s="10">
        <f>'1T'!I13+'2T'!I13+'3T'!I13+'4T'!I13</f>
        <v>211470.21</v>
      </c>
      <c r="J13" s="10">
        <f>'1T'!J13+'2T'!J13+'3T'!J13+'4T'!J13</f>
        <v>255878.96</v>
      </c>
      <c r="K13" s="21">
        <f>IF(J13,J13/$J$23,"")</f>
        <v>0.21242520133571063</v>
      </c>
      <c r="L13" s="9">
        <f>'1T'!L13+'2T'!L13+'3T'!L13+'4T'!L13</f>
        <v>4</v>
      </c>
      <c r="M13" s="20">
        <f>IF(L13,L13/$L$23,"")</f>
        <v>2.6490066225165563E-2</v>
      </c>
      <c r="N13" s="10">
        <f>'1T'!N13+'2T'!N13+'3T'!N13+'4T'!N13</f>
        <v>241874.73</v>
      </c>
      <c r="O13" s="10">
        <f>'1T'!O13+'2T'!O13+'3T'!O13+'4T'!O13</f>
        <v>260781</v>
      </c>
      <c r="P13" s="21">
        <f>IF(O13,O13/$O$23,"")</f>
        <v>0.28680841320955869</v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0</v>
      </c>
      <c r="H14" s="20" t="str">
        <f t="shared" ref="H14:H22" si="2">IF(G14,G14/$G$23,"")</f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ref="K14:K22" si="3">IF(J14,J14/$J$23,"")</f>
        <v/>
      </c>
      <c r="L14" s="9">
        <f>'1T'!L14+'2T'!L14+'3T'!L14+'4T'!L14</f>
        <v>2</v>
      </c>
      <c r="M14" s="20">
        <f t="shared" ref="M14:M22" si="4">IF(L14,L14/$L$23,"")</f>
        <v>1.3245033112582781E-2</v>
      </c>
      <c r="N14" s="13">
        <f>'1T'!N14+'2T'!N14+'3T'!N14+'4T'!N14</f>
        <v>92972.77</v>
      </c>
      <c r="O14" s="13">
        <f>'1T'!O14+'2T'!O14+'3T'!O14+'4T'!O14</f>
        <v>112497.05</v>
      </c>
      <c r="P14" s="21">
        <f t="shared" ref="P14:P22" si="5">IF(O14,O14/$O$23,"")</f>
        <v>0.12372488947145838</v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13</v>
      </c>
      <c r="H19" s="20">
        <f t="shared" si="2"/>
        <v>4.5614035087719301E-2</v>
      </c>
      <c r="I19" s="13">
        <f>'1T'!I19+'2T'!I19+'3T'!I19+'4T'!I19</f>
        <v>101998.01999999999</v>
      </c>
      <c r="J19" s="13">
        <f>'1T'!J19+'2T'!J19+'3T'!J19+'4T'!J19</f>
        <v>106220.98000000001</v>
      </c>
      <c r="K19" s="21">
        <f t="shared" si="3"/>
        <v>8.8182369752387996E-2</v>
      </c>
      <c r="L19" s="9">
        <f>'1T'!L19+'2T'!L19+'3T'!L19+'4T'!L19</f>
        <v>3</v>
      </c>
      <c r="M19" s="20">
        <f t="shared" si="4"/>
        <v>1.9867549668874173E-2</v>
      </c>
      <c r="N19" s="13">
        <f>'1T'!N19+'2T'!N19+'3T'!N19+'4T'!N19</f>
        <v>25732.61</v>
      </c>
      <c r="O19" s="13">
        <f>'1T'!O19+'2T'!O19+'3T'!O19+'4T'!O19</f>
        <v>31136.46</v>
      </c>
      <c r="P19" s="21">
        <f t="shared" si="5"/>
        <v>3.4244054151042043E-2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270</v>
      </c>
      <c r="H20" s="20">
        <f t="shared" si="2"/>
        <v>0.94736842105263153</v>
      </c>
      <c r="I20" s="13">
        <f>'1T'!I20+'2T'!I20+'3T'!I20+'4T'!I20</f>
        <v>477466.71</v>
      </c>
      <c r="J20" s="13">
        <f>'1T'!J20+'2T'!J20+'3T'!J20+'4T'!J20</f>
        <v>563621.80000000005</v>
      </c>
      <c r="K20" s="21">
        <f t="shared" si="3"/>
        <v>0.46790667877576042</v>
      </c>
      <c r="L20" s="9">
        <f>'1T'!L20+'2T'!L20+'3T'!L20+'4T'!L20</f>
        <v>142</v>
      </c>
      <c r="M20" s="20">
        <f t="shared" si="4"/>
        <v>0.94039735099337751</v>
      </c>
      <c r="N20" s="13">
        <f>'1T'!N20+'2T'!N20+'3T'!N20+'4T'!N20</f>
        <v>231039.18000000002</v>
      </c>
      <c r="O20" s="13">
        <f>'1T'!O20+'2T'!O20+'3T'!O20+'4T'!O20</f>
        <v>276870.92000000004</v>
      </c>
      <c r="P20" s="21">
        <f t="shared" si="5"/>
        <v>0.30450419788662014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230445.08000000002</v>
      </c>
      <c r="J21" s="13">
        <f>'1T'!J21+'2T'!J21+'3T'!J21+'4T'!J21</f>
        <v>278838.53999999998</v>
      </c>
      <c r="K21" s="21">
        <f t="shared" si="3"/>
        <v>0.23148575013614095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188401.78000000003</v>
      </c>
      <c r="O21" s="13">
        <f>'1T'!O21+'2T'!O21+'3T'!O21+'4T'!O21</f>
        <v>227966.14</v>
      </c>
      <c r="P21" s="21">
        <f t="shared" si="5"/>
        <v>0.25071844528132076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 t="e">
        <f>'1T'!N22+'2T'!N22+'3T'!N22+'4T'!N22</f>
        <v>#VALUE!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285</v>
      </c>
      <c r="H23" s="17">
        <f t="shared" si="12"/>
        <v>1</v>
      </c>
      <c r="I23" s="18">
        <f t="shared" si="12"/>
        <v>1021380.02</v>
      </c>
      <c r="J23" s="18">
        <f t="shared" si="12"/>
        <v>1204560.28</v>
      </c>
      <c r="K23" s="19">
        <f t="shared" si="12"/>
        <v>1</v>
      </c>
      <c r="L23" s="16">
        <f t="shared" si="12"/>
        <v>151</v>
      </c>
      <c r="M23" s="17">
        <f t="shared" si="12"/>
        <v>1</v>
      </c>
      <c r="N23" s="18" t="e">
        <f t="shared" si="12"/>
        <v>#VALUE!</v>
      </c>
      <c r="O23" s="18">
        <f t="shared" si="12"/>
        <v>909251.57000000007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55" customHeight="1" x14ac:dyDescent="0.25">
      <c r="B24" s="26"/>
      <c r="H24" s="26"/>
      <c r="N24" s="26"/>
    </row>
    <row r="25" spans="1:31" s="49" customFormat="1" ht="48" customHeight="1" x14ac:dyDescent="0.3">
      <c r="A25" s="137" t="s">
        <v>38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5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43" t="s">
        <v>10</v>
      </c>
      <c r="B29" s="146" t="s">
        <v>17</v>
      </c>
      <c r="C29" s="147"/>
      <c r="D29" s="147"/>
      <c r="E29" s="147"/>
      <c r="F29" s="148"/>
      <c r="G29" s="25"/>
      <c r="H29" s="55"/>
      <c r="I29" s="55"/>
      <c r="J29" s="152" t="s">
        <v>15</v>
      </c>
      <c r="K29" s="153"/>
      <c r="L29" s="146" t="s">
        <v>16</v>
      </c>
      <c r="M29" s="147"/>
      <c r="N29" s="147"/>
      <c r="O29" s="147"/>
      <c r="P29" s="148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44"/>
      <c r="B30" s="149"/>
      <c r="C30" s="150"/>
      <c r="D30" s="150"/>
      <c r="E30" s="150"/>
      <c r="F30" s="151"/>
      <c r="G30" s="25"/>
      <c r="J30" s="154"/>
      <c r="K30" s="155"/>
      <c r="L30" s="158"/>
      <c r="M30" s="159"/>
      <c r="N30" s="159"/>
      <c r="O30" s="159"/>
      <c r="P30" s="16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45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6"/>
      <c r="K31" s="157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25">
      <c r="A32" s="41" t="s">
        <v>25</v>
      </c>
      <c r="B32" s="9">
        <f t="shared" ref="B32:B41" si="13">B13+G13+L13+Q13+V13+AA13</f>
        <v>6</v>
      </c>
      <c r="C32" s="8">
        <f t="shared" ref="C32:C38" si="14">IF(B32,B32/$B$42,"")</f>
        <v>1.3761467889908258E-2</v>
      </c>
      <c r="D32" s="10">
        <f t="shared" ref="D32:D41" si="15">D13+I13+N13+S13+X13+AC13</f>
        <v>453344.94</v>
      </c>
      <c r="E32" s="11">
        <f t="shared" ref="E32:E41" si="16">E13+J13+O13+T13+Y13+AD13</f>
        <v>516659.95999999996</v>
      </c>
      <c r="F32" s="21">
        <f t="shared" ref="F32:F38" si="17">IF(E32,E32/$E$42,"")</f>
        <v>0.24442097814902491</v>
      </c>
      <c r="J32" s="94" t="s">
        <v>3</v>
      </c>
      <c r="K32" s="95"/>
      <c r="L32" s="58">
        <f>B23</f>
        <v>0</v>
      </c>
      <c r="M32" s="8" t="str">
        <f t="shared" ref="M32:M37" si="18">IF(L32,L32/$L$38,"")</f>
        <v/>
      </c>
      <c r="N32" s="59">
        <f>D23</f>
        <v>0</v>
      </c>
      <c r="O32" s="59">
        <f>E23</f>
        <v>0</v>
      </c>
      <c r="P32" s="60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2</v>
      </c>
      <c r="C33" s="8">
        <f t="shared" si="14"/>
        <v>4.5871559633027525E-3</v>
      </c>
      <c r="D33" s="13">
        <f t="shared" si="15"/>
        <v>92972.77</v>
      </c>
      <c r="E33" s="14">
        <f t="shared" si="16"/>
        <v>112497.05</v>
      </c>
      <c r="F33" s="21">
        <f t="shared" si="17"/>
        <v>5.3219992119923065E-2</v>
      </c>
      <c r="J33" s="90" t="s">
        <v>1</v>
      </c>
      <c r="K33" s="91"/>
      <c r="L33" s="61">
        <f>G23</f>
        <v>285</v>
      </c>
      <c r="M33" s="8">
        <f t="shared" si="18"/>
        <v>0.65366972477064222</v>
      </c>
      <c r="N33" s="62">
        <f>I23</f>
        <v>1021380.02</v>
      </c>
      <c r="O33" s="62">
        <f>J23</f>
        <v>1204560.28</v>
      </c>
      <c r="P33" s="60">
        <f t="shared" si="19"/>
        <v>0.5698521748754507</v>
      </c>
    </row>
    <row r="34" spans="1:33" s="25" customFormat="1" ht="30" customHeight="1" x14ac:dyDescent="0.3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90" t="s">
        <v>2</v>
      </c>
      <c r="K34" s="91"/>
      <c r="L34" s="61">
        <f>L23</f>
        <v>151</v>
      </c>
      <c r="M34" s="8">
        <f t="shared" si="18"/>
        <v>0.34633027522935778</v>
      </c>
      <c r="N34" s="62" t="e">
        <f>N23</f>
        <v>#VALUE!</v>
      </c>
      <c r="O34" s="62">
        <f>O23</f>
        <v>909251.57000000007</v>
      </c>
      <c r="P34" s="60">
        <f t="shared" si="19"/>
        <v>0.4301478251245493</v>
      </c>
    </row>
    <row r="35" spans="1:33" ht="30" customHeight="1" x14ac:dyDescent="0.3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90" t="s">
        <v>34</v>
      </c>
      <c r="K35" s="91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90" t="s">
        <v>5</v>
      </c>
      <c r="K36" s="91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4" t="s">
        <v>33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H37" s="25"/>
      <c r="I37" s="25"/>
      <c r="J37" s="90" t="s">
        <v>4</v>
      </c>
      <c r="K37" s="91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4">
      <c r="A38" s="44" t="s">
        <v>28</v>
      </c>
      <c r="B38" s="12">
        <f t="shared" si="13"/>
        <v>16</v>
      </c>
      <c r="C38" s="8">
        <f t="shared" si="14"/>
        <v>3.669724770642202E-2</v>
      </c>
      <c r="D38" s="13">
        <f t="shared" si="15"/>
        <v>127730.62999999999</v>
      </c>
      <c r="E38" s="23">
        <f t="shared" si="16"/>
        <v>137357.44</v>
      </c>
      <c r="F38" s="21">
        <f t="shared" si="17"/>
        <v>6.4980920605587481E-2</v>
      </c>
      <c r="G38" s="25"/>
      <c r="H38" s="25"/>
      <c r="I38" s="25"/>
      <c r="J38" s="92" t="s">
        <v>0</v>
      </c>
      <c r="K38" s="93"/>
      <c r="L38" s="85">
        <f>SUM(L32:L37)</f>
        <v>436</v>
      </c>
      <c r="M38" s="17">
        <f>SUM(M32:M37)</f>
        <v>1</v>
      </c>
      <c r="N38" s="86" t="e">
        <f>SUM(N32:N37)</f>
        <v>#VALUE!</v>
      </c>
      <c r="O38" s="87">
        <f>SUM(O32:O37)</f>
        <v>2113811.85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5" t="s">
        <v>29</v>
      </c>
      <c r="B39" s="12">
        <f t="shared" si="13"/>
        <v>412</v>
      </c>
      <c r="C39" s="8">
        <f>IF(B39,B39/$B$42,"")</f>
        <v>0.94495412844036697</v>
      </c>
      <c r="D39" s="13">
        <f t="shared" si="15"/>
        <v>708505.89</v>
      </c>
      <c r="E39" s="23">
        <f t="shared" si="16"/>
        <v>840492.72000000009</v>
      </c>
      <c r="F39" s="21">
        <f>IF(E39,E39/$E$42,"")</f>
        <v>0.39761945700134099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418846.86000000004</v>
      </c>
      <c r="E40" s="14">
        <f t="shared" si="16"/>
        <v>506804.68</v>
      </c>
      <c r="F40" s="21">
        <f>IF(E40,E40/$E$42,"")</f>
        <v>0.23975865212412353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 t="e">
        <f t="shared" si="15"/>
        <v>#VALUE!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4">
      <c r="A42" s="65" t="s">
        <v>0</v>
      </c>
      <c r="B42" s="16">
        <f>SUM(B32:B41)</f>
        <v>436</v>
      </c>
      <c r="C42" s="17">
        <f>SUM(C32:C41)</f>
        <v>1</v>
      </c>
      <c r="D42" s="18" t="e">
        <f>SUM(D32:D41)</f>
        <v>#VALUE!</v>
      </c>
      <c r="E42" s="18">
        <f>SUM(E32:E41)</f>
        <v>2113811.85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1T</vt:lpstr>
      <vt:lpstr>2T</vt:lpstr>
      <vt:lpstr>3T</vt:lpstr>
      <vt:lpstr>4T</vt:lpstr>
      <vt:lpstr>2019 - CONTRACTACIÓ ANUAL</vt:lpstr>
      <vt:lpstr>Full1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2020-03-10T15:27:05Z</dcterms:modified>
</cp:coreProperties>
</file>