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28" yWindow="1128" windowWidth="14400" windowHeight="10896" tabRatio="649" activeTab="4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6" l="1"/>
  <c r="N13" i="6"/>
  <c r="I18" i="6"/>
  <c r="I13" i="6"/>
  <c r="D18" i="6"/>
  <c r="O20" i="5" l="1"/>
  <c r="J20" i="5"/>
  <c r="E20" i="5"/>
  <c r="J13" i="4" l="1"/>
  <c r="E13" i="4"/>
  <c r="O20" i="4" l="1"/>
  <c r="J20" i="4"/>
  <c r="E20" i="4"/>
  <c r="O20" i="1" l="1"/>
  <c r="J20" i="1"/>
  <c r="E20" i="1"/>
  <c r="J19" i="1" l="1"/>
  <c r="J13" i="1"/>
  <c r="E13" i="1"/>
  <c r="B16" i="7" l="1"/>
  <c r="D16" i="7"/>
  <c r="J21" i="7"/>
  <c r="E21" i="7"/>
  <c r="F21" i="7" s="1"/>
  <c r="O21" i="7"/>
  <c r="T21" i="7"/>
  <c r="U21" i="7" s="1"/>
  <c r="Y21" i="7"/>
  <c r="Z21" i="7" s="1"/>
  <c r="AD21" i="7"/>
  <c r="AE21" i="7" s="1"/>
  <c r="E13" i="7"/>
  <c r="J13" i="7"/>
  <c r="O13" i="7"/>
  <c r="T13" i="7"/>
  <c r="U13" i="7" s="1"/>
  <c r="Y13" i="7"/>
  <c r="AD13" i="7"/>
  <c r="AE13" i="7" s="1"/>
  <c r="E20" i="7"/>
  <c r="J20" i="7"/>
  <c r="O20" i="7"/>
  <c r="AD20" i="7"/>
  <c r="AE20" i="7" s="1"/>
  <c r="T20" i="7"/>
  <c r="U20" i="7" s="1"/>
  <c r="Y20" i="7"/>
  <c r="Z20" i="7" s="1"/>
  <c r="J14" i="7"/>
  <c r="O14" i="7"/>
  <c r="E14" i="7"/>
  <c r="T14" i="7"/>
  <c r="U14" i="7" s="1"/>
  <c r="Y14" i="7"/>
  <c r="AD14" i="7"/>
  <c r="AE14" i="7" s="1"/>
  <c r="J15" i="7"/>
  <c r="K15" i="7" s="1"/>
  <c r="O15" i="7"/>
  <c r="P15" i="7" s="1"/>
  <c r="E15" i="7"/>
  <c r="F15" i="7" s="1"/>
  <c r="T15" i="7"/>
  <c r="U15" i="7" s="1"/>
  <c r="Y15" i="7"/>
  <c r="Z15" i="7" s="1"/>
  <c r="AD15" i="7"/>
  <c r="J16" i="7"/>
  <c r="O16" i="7"/>
  <c r="E16" i="7"/>
  <c r="T16" i="7"/>
  <c r="U16" i="7" s="1"/>
  <c r="Y16" i="7"/>
  <c r="AD16" i="7"/>
  <c r="AE16" i="7" s="1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P18" i="7" s="1"/>
  <c r="AD18" i="7"/>
  <c r="AE18" i="7" s="1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X22" i="7" s="1"/>
  <c r="N36" i="7" s="1"/>
  <c r="AC13" i="7"/>
  <c r="D20" i="7"/>
  <c r="I20" i="7"/>
  <c r="N20" i="7"/>
  <c r="AC20" i="7"/>
  <c r="S20" i="7"/>
  <c r="X20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1" i="7"/>
  <c r="B21" i="7"/>
  <c r="L21" i="7"/>
  <c r="Q21" i="7"/>
  <c r="V21" i="7"/>
  <c r="W21" i="7" s="1"/>
  <c r="AA21" i="7"/>
  <c r="G16" i="7"/>
  <c r="L16" i="7"/>
  <c r="Q16" i="7"/>
  <c r="R16" i="7" s="1"/>
  <c r="V16" i="7"/>
  <c r="AA16" i="7"/>
  <c r="B13" i="7"/>
  <c r="G13" i="7"/>
  <c r="L13" i="7"/>
  <c r="Q13" i="7"/>
  <c r="V13" i="7"/>
  <c r="AA13" i="7"/>
  <c r="B20" i="7"/>
  <c r="G20" i="7"/>
  <c r="L20" i="7"/>
  <c r="AA20" i="7"/>
  <c r="Q20" i="7"/>
  <c r="V20" i="7"/>
  <c r="W20" i="7" s="1"/>
  <c r="G14" i="7"/>
  <c r="L14" i="7"/>
  <c r="B14" i="7"/>
  <c r="Q14" i="7"/>
  <c r="V14" i="7"/>
  <c r="W14" i="7" s="1"/>
  <c r="AA14" i="7"/>
  <c r="G15" i="7"/>
  <c r="L15" i="7"/>
  <c r="M15" i="7" s="1"/>
  <c r="B15" i="7"/>
  <c r="Q15" i="7"/>
  <c r="R15" i="7" s="1"/>
  <c r="V15" i="7"/>
  <c r="AA15" i="7"/>
  <c r="AB15" i="7" s="1"/>
  <c r="G17" i="7"/>
  <c r="H17" i="7" s="1"/>
  <c r="L17" i="7"/>
  <c r="M17" i="7" s="1"/>
  <c r="B17" i="7"/>
  <c r="C17" i="7" s="1"/>
  <c r="Q17" i="7"/>
  <c r="V17" i="7"/>
  <c r="AA17" i="7"/>
  <c r="AB17" i="7" s="1"/>
  <c r="G18" i="7"/>
  <c r="L18" i="7"/>
  <c r="M18" i="7" s="1"/>
  <c r="AA18" i="7"/>
  <c r="B18" i="7"/>
  <c r="Q18" i="7"/>
  <c r="V18" i="7"/>
  <c r="W18" i="7" s="1"/>
  <c r="G19" i="7"/>
  <c r="L19" i="7"/>
  <c r="AA19" i="7"/>
  <c r="AB19" i="7" s="1"/>
  <c r="B19" i="7"/>
  <c r="Q19" i="7"/>
  <c r="V19" i="7"/>
  <c r="W19" i="7" s="1"/>
  <c r="AB21" i="7"/>
  <c r="AB20" i="7"/>
  <c r="AB18" i="7"/>
  <c r="AE17" i="7"/>
  <c r="AB16" i="7"/>
  <c r="AB14" i="7"/>
  <c r="Z19" i="7"/>
  <c r="W17" i="7"/>
  <c r="Z16" i="7"/>
  <c r="W16" i="7"/>
  <c r="W15" i="7"/>
  <c r="Z14" i="7"/>
  <c r="R21" i="7"/>
  <c r="R20" i="7"/>
  <c r="R19" i="7"/>
  <c r="U18" i="7"/>
  <c r="R18" i="7"/>
  <c r="R17" i="7"/>
  <c r="R14" i="7"/>
  <c r="M19" i="7"/>
  <c r="P17" i="7"/>
  <c r="M16" i="7"/>
  <c r="AB13" i="7"/>
  <c r="Z13" i="7"/>
  <c r="R13" i="7"/>
  <c r="K14" i="7"/>
  <c r="K16" i="7"/>
  <c r="H15" i="7"/>
  <c r="H16" i="7"/>
  <c r="F14" i="7"/>
  <c r="F16" i="7"/>
  <c r="C14" i="7"/>
  <c r="C15" i="7"/>
  <c r="C16" i="7"/>
  <c r="J22" i="6"/>
  <c r="O33" i="6" s="1"/>
  <c r="E22" i="6"/>
  <c r="O32" i="6" s="1"/>
  <c r="O22" i="6"/>
  <c r="O34" i="6" s="1"/>
  <c r="Y22" i="6"/>
  <c r="O36" i="6" s="1"/>
  <c r="P36" i="6" s="1"/>
  <c r="T22" i="6"/>
  <c r="O35" i="6" s="1"/>
  <c r="P35" i="6" s="1"/>
  <c r="AD22" i="6"/>
  <c r="O37" i="6" s="1"/>
  <c r="P37" i="6" s="1"/>
  <c r="I22" i="6"/>
  <c r="N33" i="6" s="1"/>
  <c r="D22" i="6"/>
  <c r="N32" i="6" s="1"/>
  <c r="N22" i="6"/>
  <c r="N34" i="6" s="1"/>
  <c r="X22" i="6"/>
  <c r="N36" i="6" s="1"/>
  <c r="S22" i="6"/>
  <c r="N35" i="6" s="1"/>
  <c r="AC22" i="6"/>
  <c r="N37" i="6" s="1"/>
  <c r="G22" i="6"/>
  <c r="L33" i="6" s="1"/>
  <c r="B22" i="6"/>
  <c r="L32" i="6" s="1"/>
  <c r="L22" i="6"/>
  <c r="L34" i="6" s="1"/>
  <c r="V22" i="6"/>
  <c r="L36" i="6" s="1"/>
  <c r="M36" i="6" s="1"/>
  <c r="Q22" i="6"/>
  <c r="L35" i="6" s="1"/>
  <c r="M35" i="6" s="1"/>
  <c r="AA22" i="6"/>
  <c r="L37" i="6" s="1"/>
  <c r="M37" i="6" s="1"/>
  <c r="E40" i="6"/>
  <c r="E32" i="6"/>
  <c r="E33" i="6"/>
  <c r="E34" i="6"/>
  <c r="F34" i="6" s="1"/>
  <c r="E35" i="6"/>
  <c r="F35" i="6" s="1"/>
  <c r="E36" i="6"/>
  <c r="F36" i="6" s="1"/>
  <c r="E37" i="6"/>
  <c r="E38" i="6"/>
  <c r="E39" i="6"/>
  <c r="D40" i="6"/>
  <c r="D32" i="6"/>
  <c r="D33" i="6"/>
  <c r="D34" i="6"/>
  <c r="D35" i="6"/>
  <c r="D36" i="6"/>
  <c r="D37" i="6"/>
  <c r="D38" i="6"/>
  <c r="D39" i="6"/>
  <c r="B40" i="6"/>
  <c r="B32" i="6"/>
  <c r="B33" i="6"/>
  <c r="B34" i="6"/>
  <c r="C34" i="6" s="1"/>
  <c r="B35" i="6"/>
  <c r="C35" i="6" s="1"/>
  <c r="B36" i="6"/>
  <c r="C36" i="6" s="1"/>
  <c r="B37" i="6"/>
  <c r="B38" i="6"/>
  <c r="B39" i="6"/>
  <c r="AE13" i="6"/>
  <c r="AE14" i="6"/>
  <c r="AE15" i="6"/>
  <c r="AE16" i="6"/>
  <c r="AE17" i="6"/>
  <c r="AE18" i="6"/>
  <c r="AE19" i="6"/>
  <c r="AE20" i="6"/>
  <c r="AE21" i="6"/>
  <c r="AB13" i="6"/>
  <c r="AB14" i="6"/>
  <c r="AB15" i="6"/>
  <c r="AB16" i="6"/>
  <c r="AB17" i="6"/>
  <c r="AB18" i="6"/>
  <c r="AB19" i="6"/>
  <c r="AB20" i="6"/>
  <c r="AB21" i="6"/>
  <c r="Z13" i="6"/>
  <c r="Z14" i="6"/>
  <c r="Z15" i="6"/>
  <c r="Z16" i="6"/>
  <c r="Z17" i="6"/>
  <c r="Z18" i="6"/>
  <c r="Z19" i="6"/>
  <c r="Z20" i="6"/>
  <c r="Z21" i="6"/>
  <c r="W13" i="6"/>
  <c r="W14" i="6"/>
  <c r="W15" i="6"/>
  <c r="W16" i="6"/>
  <c r="W17" i="6"/>
  <c r="W18" i="6"/>
  <c r="W19" i="6"/>
  <c r="W20" i="6"/>
  <c r="W21" i="6"/>
  <c r="U13" i="6"/>
  <c r="U14" i="6"/>
  <c r="U15" i="6"/>
  <c r="U16" i="6"/>
  <c r="U17" i="6"/>
  <c r="U18" i="6"/>
  <c r="U19" i="6"/>
  <c r="U20" i="6"/>
  <c r="U21" i="6"/>
  <c r="R13" i="6"/>
  <c r="R14" i="6"/>
  <c r="R15" i="6"/>
  <c r="R16" i="6"/>
  <c r="R17" i="6"/>
  <c r="R18" i="6"/>
  <c r="R19" i="6"/>
  <c r="R20" i="6"/>
  <c r="R21" i="6"/>
  <c r="P15" i="6"/>
  <c r="P16" i="6"/>
  <c r="P18" i="6"/>
  <c r="P19" i="6"/>
  <c r="M15" i="6"/>
  <c r="M16" i="6"/>
  <c r="M18" i="6"/>
  <c r="M19" i="6"/>
  <c r="M21" i="6"/>
  <c r="K14" i="6"/>
  <c r="K15" i="6"/>
  <c r="K16" i="6"/>
  <c r="K17" i="6"/>
  <c r="H14" i="6"/>
  <c r="H15" i="6"/>
  <c r="H16" i="6"/>
  <c r="H17" i="6"/>
  <c r="F13" i="6"/>
  <c r="F14" i="6"/>
  <c r="F15" i="6"/>
  <c r="F16" i="6"/>
  <c r="F17" i="6"/>
  <c r="F19" i="6"/>
  <c r="F20" i="6"/>
  <c r="F21" i="6"/>
  <c r="C13" i="6"/>
  <c r="C14" i="6"/>
  <c r="C15" i="6"/>
  <c r="C16" i="6"/>
  <c r="C17" i="6"/>
  <c r="C18" i="6"/>
  <c r="C19" i="6"/>
  <c r="C20" i="6"/>
  <c r="C21" i="6"/>
  <c r="AD22" i="5"/>
  <c r="O37" i="5" s="1"/>
  <c r="P37" i="5" s="1"/>
  <c r="AC22" i="5"/>
  <c r="N37" i="5" s="1"/>
  <c r="AA22" i="5"/>
  <c r="L37" i="5"/>
  <c r="M37" i="5" s="1"/>
  <c r="E22" i="5"/>
  <c r="O32" i="5" s="1"/>
  <c r="J22" i="5"/>
  <c r="O33" i="5" s="1"/>
  <c r="O22" i="5"/>
  <c r="O34" i="5" s="1"/>
  <c r="T22" i="5"/>
  <c r="O35" i="5" s="1"/>
  <c r="Y22" i="5"/>
  <c r="O36" i="5" s="1"/>
  <c r="P36" i="5" s="1"/>
  <c r="D22" i="5"/>
  <c r="N32" i="5" s="1"/>
  <c r="I22" i="5"/>
  <c r="N33" i="5" s="1"/>
  <c r="N22" i="5"/>
  <c r="N34" i="5" s="1"/>
  <c r="S22" i="5"/>
  <c r="N35" i="5" s="1"/>
  <c r="X22" i="5"/>
  <c r="N36" i="5" s="1"/>
  <c r="B22" i="5"/>
  <c r="L32" i="5" s="1"/>
  <c r="G22" i="5"/>
  <c r="L33" i="5" s="1"/>
  <c r="L22" i="5"/>
  <c r="L34" i="5" s="1"/>
  <c r="Q22" i="5"/>
  <c r="L35" i="5" s="1"/>
  <c r="M35" i="5" s="1"/>
  <c r="V22" i="5"/>
  <c r="L36" i="5" s="1"/>
  <c r="M36" i="5" s="1"/>
  <c r="E32" i="5"/>
  <c r="E33" i="5"/>
  <c r="F33" i="5" s="1"/>
  <c r="E34" i="5"/>
  <c r="E39" i="5"/>
  <c r="E37" i="5"/>
  <c r="E38" i="5"/>
  <c r="F38" i="5" s="1"/>
  <c r="E40" i="5"/>
  <c r="E35" i="5"/>
  <c r="E36" i="5"/>
  <c r="F32" i="5"/>
  <c r="F34" i="5"/>
  <c r="F36" i="5"/>
  <c r="F37" i="5"/>
  <c r="F40" i="5"/>
  <c r="D32" i="5"/>
  <c r="D33" i="5"/>
  <c r="D34" i="5"/>
  <c r="D39" i="5"/>
  <c r="D37" i="5"/>
  <c r="D38" i="5"/>
  <c r="D40" i="5"/>
  <c r="D35" i="5"/>
  <c r="D36" i="5"/>
  <c r="B32" i="5"/>
  <c r="C32" i="5" s="1"/>
  <c r="B33" i="5"/>
  <c r="B34" i="5"/>
  <c r="B39" i="5"/>
  <c r="B40" i="5"/>
  <c r="C40" i="5" s="1"/>
  <c r="B37" i="5"/>
  <c r="C37" i="5" s="1"/>
  <c r="B38" i="5"/>
  <c r="C38" i="5" s="1"/>
  <c r="B35" i="5"/>
  <c r="B36" i="5"/>
  <c r="C36" i="5" s="1"/>
  <c r="C33" i="5"/>
  <c r="C34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B13" i="5"/>
  <c r="AB14" i="5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Z20" i="5"/>
  <c r="W13" i="5"/>
  <c r="W14" i="5"/>
  <c r="W15" i="5"/>
  <c r="W16" i="5"/>
  <c r="W17" i="5"/>
  <c r="W18" i="5"/>
  <c r="W19" i="5"/>
  <c r="W20" i="5"/>
  <c r="U13" i="5"/>
  <c r="U14" i="5"/>
  <c r="U15" i="5"/>
  <c r="U16" i="5"/>
  <c r="U17" i="5"/>
  <c r="U18" i="5"/>
  <c r="U19" i="5"/>
  <c r="U20" i="5"/>
  <c r="R13" i="5"/>
  <c r="R14" i="5"/>
  <c r="R15" i="5"/>
  <c r="R16" i="5"/>
  <c r="R17" i="5"/>
  <c r="R18" i="5"/>
  <c r="R19" i="5"/>
  <c r="R20" i="5"/>
  <c r="P13" i="5"/>
  <c r="P14" i="5"/>
  <c r="P15" i="5"/>
  <c r="P16" i="5"/>
  <c r="P17" i="5"/>
  <c r="P18" i="5"/>
  <c r="P19" i="5"/>
  <c r="P20" i="5"/>
  <c r="M13" i="5"/>
  <c r="M14" i="5"/>
  <c r="M15" i="5"/>
  <c r="M16" i="5"/>
  <c r="M17" i="5"/>
  <c r="M18" i="5"/>
  <c r="M19" i="5"/>
  <c r="M20" i="5"/>
  <c r="K13" i="5"/>
  <c r="K14" i="5"/>
  <c r="K15" i="5"/>
  <c r="K16" i="5"/>
  <c r="K17" i="5"/>
  <c r="K18" i="5"/>
  <c r="K19" i="5"/>
  <c r="K20" i="5"/>
  <c r="H13" i="5"/>
  <c r="H14" i="5"/>
  <c r="H15" i="5"/>
  <c r="H16" i="5"/>
  <c r="H17" i="5"/>
  <c r="H18" i="5"/>
  <c r="H19" i="5"/>
  <c r="F13" i="5"/>
  <c r="F14" i="5"/>
  <c r="F15" i="5"/>
  <c r="F16" i="5"/>
  <c r="F17" i="5"/>
  <c r="F18" i="5"/>
  <c r="F19" i="5"/>
  <c r="F20" i="5"/>
  <c r="C13" i="5"/>
  <c r="C14" i="5"/>
  <c r="C15" i="5"/>
  <c r="C16" i="5"/>
  <c r="C17" i="5"/>
  <c r="C18" i="5"/>
  <c r="C19" i="5"/>
  <c r="E40" i="4"/>
  <c r="F40" i="4" s="1"/>
  <c r="E32" i="4"/>
  <c r="E33" i="4"/>
  <c r="F33" i="4" s="1"/>
  <c r="E34" i="4"/>
  <c r="F34" i="4" s="1"/>
  <c r="E35" i="4"/>
  <c r="E36" i="4"/>
  <c r="E37" i="4"/>
  <c r="E38" i="4"/>
  <c r="E39" i="4"/>
  <c r="D40" i="4"/>
  <c r="B40" i="4"/>
  <c r="C40" i="4" s="1"/>
  <c r="B32" i="4"/>
  <c r="B33" i="4"/>
  <c r="B34" i="4"/>
  <c r="B35" i="4"/>
  <c r="C35" i="4" s="1"/>
  <c r="B36" i="4"/>
  <c r="C36" i="4" s="1"/>
  <c r="B37" i="4"/>
  <c r="B38" i="4"/>
  <c r="C38" i="4" s="1"/>
  <c r="B39" i="4"/>
  <c r="AE13" i="4"/>
  <c r="AE14" i="4"/>
  <c r="AE15" i="4"/>
  <c r="AE16" i="4"/>
  <c r="AE17" i="4"/>
  <c r="AE18" i="4"/>
  <c r="AE19" i="4"/>
  <c r="AE20" i="4"/>
  <c r="AE21" i="4"/>
  <c r="AD22" i="4"/>
  <c r="O37" i="4" s="1"/>
  <c r="P37" i="4" s="1"/>
  <c r="AC22" i="4"/>
  <c r="N37" i="4" s="1"/>
  <c r="AB13" i="4"/>
  <c r="AB14" i="4"/>
  <c r="AB15" i="4"/>
  <c r="AB16" i="4"/>
  <c r="AB17" i="4"/>
  <c r="AB18" i="4"/>
  <c r="AB19" i="4"/>
  <c r="AB20" i="4"/>
  <c r="AB21" i="4"/>
  <c r="AA22" i="4"/>
  <c r="L37" i="4" s="1"/>
  <c r="Z13" i="4"/>
  <c r="Z14" i="4"/>
  <c r="Z15" i="4"/>
  <c r="Z16" i="4"/>
  <c r="Z17" i="4"/>
  <c r="Z18" i="4"/>
  <c r="Z19" i="4"/>
  <c r="Y22" i="4"/>
  <c r="O36" i="4" s="1"/>
  <c r="P36" i="4" s="1"/>
  <c r="Z20" i="4"/>
  <c r="Z21" i="4"/>
  <c r="X22" i="4"/>
  <c r="N36" i="4" s="1"/>
  <c r="W13" i="4"/>
  <c r="W14" i="4"/>
  <c r="W15" i="4"/>
  <c r="W16" i="4"/>
  <c r="W17" i="4"/>
  <c r="W18" i="4"/>
  <c r="W19" i="4"/>
  <c r="V22" i="4"/>
  <c r="W20" i="4"/>
  <c r="W21" i="4"/>
  <c r="T22" i="4"/>
  <c r="O35" i="4" s="1"/>
  <c r="P35" i="4" s="1"/>
  <c r="U13" i="4"/>
  <c r="U14" i="4"/>
  <c r="U15" i="4"/>
  <c r="U16" i="4"/>
  <c r="U17" i="4"/>
  <c r="U18" i="4"/>
  <c r="U19" i="4"/>
  <c r="U20" i="4"/>
  <c r="U21" i="4"/>
  <c r="S22" i="4"/>
  <c r="Q22" i="4"/>
  <c r="L35" i="4" s="1"/>
  <c r="R13" i="4"/>
  <c r="R14" i="4"/>
  <c r="R15" i="4"/>
  <c r="R16" i="4"/>
  <c r="R17" i="4"/>
  <c r="R18" i="4"/>
  <c r="R19" i="4"/>
  <c r="R20" i="4"/>
  <c r="R21" i="4"/>
  <c r="O22" i="4"/>
  <c r="P19" i="4" s="1"/>
  <c r="P13" i="4"/>
  <c r="P14" i="4"/>
  <c r="P15" i="4"/>
  <c r="P16" i="4"/>
  <c r="P17" i="4"/>
  <c r="P18" i="4"/>
  <c r="P21" i="4"/>
  <c r="N22" i="4"/>
  <c r="N34" i="4" s="1"/>
  <c r="L22" i="4"/>
  <c r="L34" i="4" s="1"/>
  <c r="M13" i="4"/>
  <c r="M14" i="4"/>
  <c r="M15" i="4"/>
  <c r="M16" i="4"/>
  <c r="M17" i="4"/>
  <c r="M18" i="4"/>
  <c r="M19" i="4"/>
  <c r="M20" i="4"/>
  <c r="M21" i="4"/>
  <c r="J22" i="4"/>
  <c r="O33" i="4" s="1"/>
  <c r="K14" i="4"/>
  <c r="K15" i="4"/>
  <c r="K16" i="4"/>
  <c r="K17" i="4"/>
  <c r="K18" i="4"/>
  <c r="K19" i="4"/>
  <c r="K21" i="4"/>
  <c r="I22" i="4"/>
  <c r="N33" i="4" s="1"/>
  <c r="G22" i="4"/>
  <c r="L33" i="4" s="1"/>
  <c r="H14" i="4"/>
  <c r="H15" i="4"/>
  <c r="H16" i="4"/>
  <c r="H17" i="4"/>
  <c r="H18" i="4"/>
  <c r="H19" i="4"/>
  <c r="H21" i="4"/>
  <c r="E22" i="4"/>
  <c r="O32" i="4" s="1"/>
  <c r="F14" i="4"/>
  <c r="F15" i="4"/>
  <c r="F16" i="4"/>
  <c r="F17" i="4"/>
  <c r="F18" i="4"/>
  <c r="F19" i="4"/>
  <c r="F21" i="4"/>
  <c r="D22" i="4"/>
  <c r="N32" i="4" s="1"/>
  <c r="B22" i="4"/>
  <c r="C20" i="4" s="1"/>
  <c r="C14" i="4"/>
  <c r="C15" i="4"/>
  <c r="C16" i="4"/>
  <c r="C17" i="4"/>
  <c r="C18" i="4"/>
  <c r="C19" i="4"/>
  <c r="C21" i="4"/>
  <c r="N35" i="4"/>
  <c r="L32" i="4"/>
  <c r="L36" i="4"/>
  <c r="M36" i="4" s="1"/>
  <c r="M35" i="4"/>
  <c r="M37" i="4"/>
  <c r="F35" i="4"/>
  <c r="F36" i="4"/>
  <c r="F37" i="4"/>
  <c r="D32" i="4"/>
  <c r="D33" i="4"/>
  <c r="D34" i="4"/>
  <c r="D35" i="4"/>
  <c r="D36" i="4"/>
  <c r="D37" i="4"/>
  <c r="D38" i="4"/>
  <c r="D39" i="4"/>
  <c r="C33" i="4"/>
  <c r="C34" i="4"/>
  <c r="C37" i="4"/>
  <c r="J22" i="1"/>
  <c r="O33" i="1" s="1"/>
  <c r="O22" i="1"/>
  <c r="O34" i="1"/>
  <c r="E22" i="1"/>
  <c r="O32" i="1" s="1"/>
  <c r="Y22" i="1"/>
  <c r="O36" i="1" s="1"/>
  <c r="P36" i="1" s="1"/>
  <c r="T22" i="1"/>
  <c r="O35" i="1" s="1"/>
  <c r="P35" i="1" s="1"/>
  <c r="AD22" i="1"/>
  <c r="O37" i="1" s="1"/>
  <c r="P37" i="1" s="1"/>
  <c r="I22" i="1"/>
  <c r="N33" i="1" s="1"/>
  <c r="N22" i="1"/>
  <c r="N34" i="1" s="1"/>
  <c r="D22" i="1"/>
  <c r="N32" i="1" s="1"/>
  <c r="X22" i="1"/>
  <c r="N36" i="1"/>
  <c r="S22" i="1"/>
  <c r="N35" i="1" s="1"/>
  <c r="AC22" i="1"/>
  <c r="N37" i="1" s="1"/>
  <c r="B22" i="1"/>
  <c r="C13" i="1" s="1"/>
  <c r="G22" i="1"/>
  <c r="L33" i="1" s="1"/>
  <c r="L22" i="1"/>
  <c r="L34" i="1" s="1"/>
  <c r="V22" i="1"/>
  <c r="L36" i="1" s="1"/>
  <c r="M36" i="1" s="1"/>
  <c r="Q22" i="1"/>
  <c r="L35" i="1"/>
  <c r="M35" i="1" s="1"/>
  <c r="AA22" i="1"/>
  <c r="L37" i="1" s="1"/>
  <c r="M37" i="1" s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19" i="1"/>
  <c r="M18" i="1"/>
  <c r="M17" i="1"/>
  <c r="M16" i="1"/>
  <c r="M15" i="1"/>
  <c r="M14" i="1"/>
  <c r="K21" i="1"/>
  <c r="K18" i="1"/>
  <c r="K17" i="1"/>
  <c r="K16" i="1"/>
  <c r="K15" i="1"/>
  <c r="K14" i="1"/>
  <c r="H21" i="1"/>
  <c r="H18" i="1"/>
  <c r="H17" i="1"/>
  <c r="H16" i="1"/>
  <c r="H15" i="1"/>
  <c r="H14" i="1"/>
  <c r="C21" i="1"/>
  <c r="C19" i="1"/>
  <c r="C18" i="1"/>
  <c r="C17" i="1"/>
  <c r="C16" i="1"/>
  <c r="C15" i="1"/>
  <c r="C14" i="1"/>
  <c r="F21" i="1"/>
  <c r="E40" i="1"/>
  <c r="F40" i="1" s="1"/>
  <c r="E32" i="1"/>
  <c r="E39" i="1"/>
  <c r="E33" i="1"/>
  <c r="F33" i="1" s="1"/>
  <c r="E34" i="1"/>
  <c r="E35" i="1"/>
  <c r="F35" i="1" s="1"/>
  <c r="E36" i="1"/>
  <c r="F36" i="1" s="1"/>
  <c r="E37" i="1"/>
  <c r="E38" i="1"/>
  <c r="F34" i="1"/>
  <c r="F37" i="1"/>
  <c r="D40" i="1"/>
  <c r="D32" i="1"/>
  <c r="D39" i="1"/>
  <c r="D33" i="1"/>
  <c r="D34" i="1"/>
  <c r="D35" i="1"/>
  <c r="D36" i="1"/>
  <c r="D37" i="1"/>
  <c r="D38" i="1"/>
  <c r="B40" i="1"/>
  <c r="C40" i="1" s="1"/>
  <c r="B32" i="1"/>
  <c r="B39" i="1"/>
  <c r="B33" i="1"/>
  <c r="C33" i="1" s="1"/>
  <c r="B34" i="1"/>
  <c r="C34" i="1" s="1"/>
  <c r="B35" i="1"/>
  <c r="B36" i="1"/>
  <c r="C36" i="1" s="1"/>
  <c r="B37" i="1"/>
  <c r="C37" i="1" s="1"/>
  <c r="B38" i="1"/>
  <c r="C35" i="1"/>
  <c r="AE13" i="1"/>
  <c r="AB13" i="1"/>
  <c r="Z13" i="1"/>
  <c r="W13" i="1"/>
  <c r="U13" i="1"/>
  <c r="U14" i="1"/>
  <c r="U15" i="1"/>
  <c r="U16" i="1"/>
  <c r="U17" i="1"/>
  <c r="U18" i="1"/>
  <c r="U19" i="1"/>
  <c r="U20" i="1"/>
  <c r="R13" i="1"/>
  <c r="R22" i="1" s="1"/>
  <c r="P13" i="1"/>
  <c r="M13" i="1"/>
  <c r="F14" i="1"/>
  <c r="F15" i="1"/>
  <c r="F16" i="1"/>
  <c r="F17" i="1"/>
  <c r="F18" i="1"/>
  <c r="F19" i="1"/>
  <c r="P13" i="6" l="1"/>
  <c r="P20" i="6"/>
  <c r="P22" i="6" s="1"/>
  <c r="M20" i="6"/>
  <c r="H21" i="6"/>
  <c r="H20" i="6"/>
  <c r="K20" i="6"/>
  <c r="P21" i="6"/>
  <c r="M21" i="7"/>
  <c r="P14" i="6"/>
  <c r="M14" i="6"/>
  <c r="M13" i="6"/>
  <c r="K21" i="6"/>
  <c r="K19" i="6"/>
  <c r="H19" i="6"/>
  <c r="B37" i="7"/>
  <c r="H18" i="6"/>
  <c r="K18" i="6"/>
  <c r="K13" i="6"/>
  <c r="H13" i="6"/>
  <c r="F18" i="6"/>
  <c r="AD22" i="7"/>
  <c r="O35" i="7" s="1"/>
  <c r="P35" i="7" s="1"/>
  <c r="H13" i="1"/>
  <c r="C20" i="5"/>
  <c r="M22" i="5"/>
  <c r="R22" i="7"/>
  <c r="AC22" i="7"/>
  <c r="N35" i="7" s="1"/>
  <c r="H20" i="1"/>
  <c r="K20" i="4"/>
  <c r="R22" i="5"/>
  <c r="C19" i="7"/>
  <c r="H20" i="5"/>
  <c r="H22" i="5" s="1"/>
  <c r="D41" i="5"/>
  <c r="Z22" i="7"/>
  <c r="U22" i="7"/>
  <c r="Z22" i="1"/>
  <c r="AE22" i="1"/>
  <c r="F20" i="4"/>
  <c r="R22" i="4"/>
  <c r="C22" i="5"/>
  <c r="B41" i="5"/>
  <c r="C39" i="5" s="1"/>
  <c r="O38" i="5"/>
  <c r="P32" i="5" s="1"/>
  <c r="D39" i="7"/>
  <c r="AB22" i="7"/>
  <c r="W22" i="1"/>
  <c r="P22" i="1"/>
  <c r="H20" i="4"/>
  <c r="F22" i="5"/>
  <c r="W22" i="5"/>
  <c r="AB22" i="5"/>
  <c r="E41" i="5"/>
  <c r="F39" i="5" s="1"/>
  <c r="L38" i="6"/>
  <c r="M33" i="6" s="1"/>
  <c r="AE15" i="7"/>
  <c r="AE22" i="7" s="1"/>
  <c r="D36" i="7"/>
  <c r="D34" i="7"/>
  <c r="U22" i="4"/>
  <c r="S22" i="7"/>
  <c r="N34" i="7" s="1"/>
  <c r="U22" i="1"/>
  <c r="AB22" i="1"/>
  <c r="K13" i="4"/>
  <c r="K22" i="4" s="1"/>
  <c r="P35" i="5"/>
  <c r="E33" i="7"/>
  <c r="F33" i="7" s="1"/>
  <c r="P20" i="4"/>
  <c r="D37" i="7"/>
  <c r="N22" i="7"/>
  <c r="N33" i="7" s="1"/>
  <c r="P19" i="7"/>
  <c r="O34" i="4"/>
  <c r="O22" i="7"/>
  <c r="P14" i="7" s="1"/>
  <c r="H13" i="4"/>
  <c r="F13" i="4"/>
  <c r="F22" i="4" s="1"/>
  <c r="E41" i="4"/>
  <c r="F39" i="4" s="1"/>
  <c r="B41" i="4"/>
  <c r="C39" i="4" s="1"/>
  <c r="C13" i="4"/>
  <c r="C22" i="4" s="1"/>
  <c r="D41" i="4"/>
  <c r="L38" i="4"/>
  <c r="M34" i="4" s="1"/>
  <c r="M20" i="1"/>
  <c r="M22" i="1" s="1"/>
  <c r="K19" i="1"/>
  <c r="K20" i="1"/>
  <c r="I22" i="7"/>
  <c r="N32" i="7" s="1"/>
  <c r="D38" i="7"/>
  <c r="E22" i="7"/>
  <c r="O31" i="7" s="1"/>
  <c r="E38" i="7"/>
  <c r="F20" i="1"/>
  <c r="C20" i="1"/>
  <c r="L32" i="1"/>
  <c r="L38" i="1" s="1"/>
  <c r="M32" i="1" s="1"/>
  <c r="B31" i="7"/>
  <c r="F13" i="1"/>
  <c r="F22" i="1" s="1"/>
  <c r="D22" i="7"/>
  <c r="N31" i="7" s="1"/>
  <c r="D33" i="7"/>
  <c r="K13" i="1"/>
  <c r="K22" i="1" s="1"/>
  <c r="H19" i="1"/>
  <c r="H22" i="1" s="1"/>
  <c r="G22" i="7"/>
  <c r="H18" i="7" s="1"/>
  <c r="B41" i="1"/>
  <c r="C39" i="1" s="1"/>
  <c r="E41" i="1"/>
  <c r="D41" i="1"/>
  <c r="C22" i="1"/>
  <c r="N38" i="1"/>
  <c r="O38" i="4"/>
  <c r="P33" i="4" s="1"/>
  <c r="O38" i="1"/>
  <c r="P32" i="1" s="1"/>
  <c r="AE22" i="6"/>
  <c r="B41" i="6"/>
  <c r="C33" i="6" s="1"/>
  <c r="AE22" i="4"/>
  <c r="K22" i="5"/>
  <c r="AE22" i="5"/>
  <c r="C35" i="5"/>
  <c r="N38" i="5"/>
  <c r="W22" i="6"/>
  <c r="D41" i="6"/>
  <c r="H14" i="7"/>
  <c r="Y22" i="7"/>
  <c r="O36" i="7" s="1"/>
  <c r="P36" i="7" s="1"/>
  <c r="J22" i="7"/>
  <c r="K18" i="7" s="1"/>
  <c r="B36" i="7"/>
  <c r="B35" i="7"/>
  <c r="C35" i="7" s="1"/>
  <c r="V22" i="7"/>
  <c r="L36" i="7" s="1"/>
  <c r="M36" i="7" s="1"/>
  <c r="W13" i="7"/>
  <c r="W22" i="7" s="1"/>
  <c r="B22" i="7"/>
  <c r="C18" i="7" s="1"/>
  <c r="D32" i="7"/>
  <c r="E37" i="7"/>
  <c r="E34" i="7"/>
  <c r="F34" i="7" s="1"/>
  <c r="P16" i="7"/>
  <c r="E39" i="7"/>
  <c r="B34" i="7"/>
  <c r="C34" i="7" s="1"/>
  <c r="U22" i="6"/>
  <c r="N38" i="6"/>
  <c r="O38" i="6"/>
  <c r="P33" i="6" s="1"/>
  <c r="N38" i="4"/>
  <c r="AB22" i="4"/>
  <c r="P22" i="5"/>
  <c r="F35" i="5"/>
  <c r="C22" i="6"/>
  <c r="Z22" i="6"/>
  <c r="Q22" i="7"/>
  <c r="L34" i="7" s="1"/>
  <c r="M34" i="7" s="1"/>
  <c r="B32" i="7"/>
  <c r="B38" i="7"/>
  <c r="D31" i="7"/>
  <c r="E36" i="7"/>
  <c r="E35" i="7"/>
  <c r="F35" i="7" s="1"/>
  <c r="M22" i="4"/>
  <c r="W22" i="4"/>
  <c r="Z22" i="5"/>
  <c r="B33" i="7"/>
  <c r="C33" i="7" s="1"/>
  <c r="P22" i="4"/>
  <c r="Z22" i="4"/>
  <c r="U22" i="5"/>
  <c r="L38" i="5"/>
  <c r="M34" i="5" s="1"/>
  <c r="F22" i="6"/>
  <c r="R22" i="6"/>
  <c r="AB22" i="6"/>
  <c r="E41" i="6"/>
  <c r="F38" i="6" s="1"/>
  <c r="T22" i="7"/>
  <c r="O34" i="7" s="1"/>
  <c r="P34" i="7" s="1"/>
  <c r="AA22" i="7"/>
  <c r="L35" i="7" s="1"/>
  <c r="M35" i="7" s="1"/>
  <c r="L22" i="7"/>
  <c r="L33" i="7" s="1"/>
  <c r="C21" i="7"/>
  <c r="B39" i="7"/>
  <c r="D35" i="7"/>
  <c r="E32" i="7"/>
  <c r="E31" i="7"/>
  <c r="M22" i="6" l="1"/>
  <c r="C39" i="6"/>
  <c r="F39" i="6"/>
  <c r="P21" i="7"/>
  <c r="F33" i="6"/>
  <c r="M34" i="6"/>
  <c r="M14" i="7"/>
  <c r="O33" i="7"/>
  <c r="P13" i="7"/>
  <c r="P34" i="6"/>
  <c r="M13" i="7"/>
  <c r="K21" i="7"/>
  <c r="K22" i="6"/>
  <c r="F40" i="6"/>
  <c r="C38" i="6"/>
  <c r="C40" i="6"/>
  <c r="H21" i="7"/>
  <c r="H22" i="6"/>
  <c r="F37" i="6"/>
  <c r="F32" i="6"/>
  <c r="P32" i="6"/>
  <c r="M32" i="6"/>
  <c r="C37" i="6"/>
  <c r="C32" i="6"/>
  <c r="F18" i="7"/>
  <c r="H22" i="4"/>
  <c r="P34" i="5"/>
  <c r="P33" i="5"/>
  <c r="P38" i="5" s="1"/>
  <c r="M32" i="5"/>
  <c r="M33" i="5"/>
  <c r="F41" i="5"/>
  <c r="C41" i="5"/>
  <c r="P20" i="7"/>
  <c r="F38" i="4"/>
  <c r="F32" i="4"/>
  <c r="F41" i="4" s="1"/>
  <c r="C32" i="4"/>
  <c r="C41" i="4" s="1"/>
  <c r="N37" i="7"/>
  <c r="M34" i="1"/>
  <c r="P32" i="4"/>
  <c r="P34" i="4"/>
  <c r="M32" i="4"/>
  <c r="M33" i="4"/>
  <c r="P34" i="1"/>
  <c r="M20" i="7"/>
  <c r="O32" i="7"/>
  <c r="K20" i="7"/>
  <c r="H19" i="7"/>
  <c r="H20" i="7"/>
  <c r="F32" i="1"/>
  <c r="F39" i="1"/>
  <c r="F13" i="7"/>
  <c r="F20" i="7"/>
  <c r="L31" i="7"/>
  <c r="C20" i="7"/>
  <c r="K19" i="7"/>
  <c r="F38" i="1"/>
  <c r="P33" i="1"/>
  <c r="K13" i="7"/>
  <c r="C32" i="1"/>
  <c r="C38" i="1"/>
  <c r="L32" i="7"/>
  <c r="H13" i="7"/>
  <c r="M33" i="1"/>
  <c r="M38" i="1" s="1"/>
  <c r="C13" i="7"/>
  <c r="B40" i="7"/>
  <c r="C38" i="7" s="1"/>
  <c r="E40" i="7"/>
  <c r="F31" i="7" s="1"/>
  <c r="D40" i="7"/>
  <c r="C41" i="6" l="1"/>
  <c r="M22" i="7"/>
  <c r="P22" i="7"/>
  <c r="P38" i="6"/>
  <c r="F32" i="7"/>
  <c r="C32" i="7"/>
  <c r="M38" i="6"/>
  <c r="C39" i="7"/>
  <c r="O37" i="7"/>
  <c r="P33" i="7" s="1"/>
  <c r="F39" i="7"/>
  <c r="F41" i="6"/>
  <c r="F36" i="7"/>
  <c r="C36" i="7"/>
  <c r="M38" i="5"/>
  <c r="C22" i="7"/>
  <c r="P38" i="4"/>
  <c r="K22" i="7"/>
  <c r="P38" i="1"/>
  <c r="F22" i="7"/>
  <c r="M38" i="4"/>
  <c r="L37" i="7"/>
  <c r="M32" i="7" s="1"/>
  <c r="H22" i="7"/>
  <c r="F41" i="1"/>
  <c r="F38" i="7"/>
  <c r="C41" i="1"/>
  <c r="F37" i="7"/>
  <c r="C31" i="7"/>
  <c r="C37" i="7"/>
  <c r="P31" i="7" l="1"/>
  <c r="P32" i="7"/>
  <c r="M31" i="7"/>
  <c r="M33" i="7"/>
  <c r="F40" i="7"/>
  <c r="C40" i="7"/>
  <c r="P37" i="7" l="1"/>
  <c r="M37" i="7"/>
</calcChain>
</file>

<file path=xl/sharedStrings.xml><?xml version="1.0" encoding="utf-8"?>
<sst xmlns="http://schemas.openxmlformats.org/spreadsheetml/2006/main" count="430" uniqueCount="53">
  <si>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</si>
  <si>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</si>
  <si>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</si>
  <si>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</si>
  <si>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</si>
  <si>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</si>
  <si>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</si>
  <si>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</si>
  <si>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</si>
  <si>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</si>
  <si>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</si>
  <si>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</si>
  <si>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</si>
  <si>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</si>
  <si>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</si>
  <si>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</si>
  <si>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</si>
  <si>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</si>
  <si>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</si>
  <si>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</si>
  <si>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</si>
  <si>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</si>
  <si>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</si>
  <si>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</si>
  <si>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</si>
  <si>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</si>
  <si>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</si>
  <si>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</si>
  <si>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</si>
  <si>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</si>
  <si>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</si>
  <si>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</si>
  <si>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</si>
  <si>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</si>
  <si>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</si>
  <si>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</si>
  <si>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</si>
  <si>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</si>
  <si>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</si>
  <si>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</si>
  <si>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</si>
  <si>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</si>
  <si>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</si>
  <si>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</si>
  <si>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</si>
  <si>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</si>
  <si>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</si>
  <si>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</si>
  <si>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</si>
  <si>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</si>
  <si>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</si>
  <si>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CEMENTIRIS DE BARCELONA, S.A.</t>
  </si>
  <si>
    <r>
      <t xml:space="preserve">Preu net              </t>
    </r>
    <r>
      <rPr>
        <b/>
        <i/>
        <sz val="9"/>
        <color theme="1"/>
        <rFont val="Arial"/>
        <family val="2"/>
      </rPr>
      <t>(sense iva)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</si>
</sst>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C5-4235-848E-48BEB043E99B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C5-4235-848E-48BEB043E99B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C5-4235-848E-48BEB043E99B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C5-4235-848E-48BEB043E99B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C5-4235-848E-48BEB043E99B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C5-4235-848E-48BEB043E99B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C5-4235-848E-48BEB043E99B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C5-4235-848E-48BEB043E99B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C5-4235-848E-48BEB043E99B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C5-4235-848E-48BEB043E99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26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20</c:v>
                </c:pt>
                <c:pt idx="7">
                  <c:v>215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5C5-4235-848E-48BEB043E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A-401B-B9F5-5C0E44BDE89B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6A-401B-B9F5-5C0E44BDE89B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6A-401B-B9F5-5C0E44BDE89B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6A-401B-B9F5-5C0E44BDE89B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6A-401B-B9F5-5C0E44BDE89B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6A-401B-B9F5-5C0E44BDE89B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6A-401B-B9F5-5C0E44BDE89B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6A-401B-B9F5-5C0E44BDE89B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6A-401B-B9F5-5C0E44BDE89B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6A-401B-B9F5-5C0E44BDE89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4726966.8148999996</c:v>
                </c:pt>
                <c:pt idx="1">
                  <c:v>92070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88580</c:v>
                </c:pt>
                <c:pt idx="6">
                  <c:v>136644.79269999999</c:v>
                </c:pt>
                <c:pt idx="7">
                  <c:v>1015598.7041999998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6A-401B-B9F5-5C0E44BDE8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89-440D-9DD3-96626C6D751F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89-440D-9DD3-96626C6D751F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89-440D-9DD3-96626C6D751F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89-440D-9DD3-96626C6D751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14</c:v>
                </c:pt>
                <c:pt idx="1">
                  <c:v>154</c:v>
                </c:pt>
                <c:pt idx="2">
                  <c:v>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389-440D-9DD3-96626C6D75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E2-45BF-825B-0F4C87FD2271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2-45BF-825B-0F4C87FD2271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E2-45BF-825B-0F4C87FD2271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2-45BF-825B-0F4C87FD2271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E2-45BF-825B-0F4C87FD2271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E2-45BF-825B-0F4C87FD227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2173896.0928999996</c:v>
                </c:pt>
                <c:pt idx="1">
                  <c:v>2759618.9219</c:v>
                </c:pt>
                <c:pt idx="2">
                  <c:v>1126345.297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E2-45BF-825B-0F4C87FD22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8" zoomScale="80" zoomScaleNormal="80" workbookViewId="0">
      <selection activeCell="A13" sqref="A13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5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5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3</v>
      </c>
      <c r="C13" s="20">
        <f t="shared" ref="C13:C21" si="0">IF(B13,B13/$B$22,"")</f>
        <v>0.375</v>
      </c>
      <c r="D13" s="6">
        <v>1134955.49</v>
      </c>
      <c r="E13" s="5">
        <f>D13*1.21</f>
        <v>1373296.1428999999</v>
      </c>
      <c r="F13" s="21">
        <f t="shared" ref="F13:F21" si="1">IF(E13,E13/$E$22,"")</f>
        <v>0.97040554017100822</v>
      </c>
      <c r="G13" s="1">
        <v>1</v>
      </c>
      <c r="H13" s="20">
        <f t="shared" ref="H13:H21" si="2">IF(G13,G13/$G$22,"")</f>
        <v>1.282051282051282E-2</v>
      </c>
      <c r="I13" s="4">
        <v>792000</v>
      </c>
      <c r="J13" s="5">
        <f>I13*1.21</f>
        <v>958320</v>
      </c>
      <c r="K13" s="21">
        <f t="shared" ref="K13:K21" si="3">IF(J13,J13/$J$22,"")</f>
        <v>0.70600149226608355</v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2.564102564102564E-2</v>
      </c>
      <c r="I19" s="6">
        <v>67437.87</v>
      </c>
      <c r="J19" s="7">
        <f>I19*1.21</f>
        <v>81599.82269999999</v>
      </c>
      <c r="K19" s="21">
        <f t="shared" si="3"/>
        <v>6.0115198049553203E-2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>
        <v>5</v>
      </c>
      <c r="C20" s="66">
        <f t="shared" si="0"/>
        <v>0.625</v>
      </c>
      <c r="D20" s="69">
        <v>34612.74</v>
      </c>
      <c r="E20" s="70">
        <f>D20*1.21</f>
        <v>41881.415399999998</v>
      </c>
      <c r="F20" s="21">
        <f t="shared" si="1"/>
        <v>2.9594459828991764E-2</v>
      </c>
      <c r="G20" s="68">
        <v>75</v>
      </c>
      <c r="H20" s="66">
        <f t="shared" si="2"/>
        <v>0.96153846153846156</v>
      </c>
      <c r="I20" s="69">
        <v>262372.78999999998</v>
      </c>
      <c r="J20" s="70">
        <f>I20*1.21</f>
        <v>317471.07589999994</v>
      </c>
      <c r="K20" s="67">
        <f t="shared" si="3"/>
        <v>0.23388330968436327</v>
      </c>
      <c r="L20" s="68">
        <v>55</v>
      </c>
      <c r="M20" s="66">
        <f t="shared" si="4"/>
        <v>1</v>
      </c>
      <c r="N20" s="69">
        <v>244026.03</v>
      </c>
      <c r="O20" s="70">
        <f>N20*1.21</f>
        <v>295271.4963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8</v>
      </c>
      <c r="C22" s="17">
        <f t="shared" si="12"/>
        <v>1</v>
      </c>
      <c r="D22" s="18">
        <f t="shared" si="12"/>
        <v>1169568.23</v>
      </c>
      <c r="E22" s="18">
        <f t="shared" si="12"/>
        <v>1415177.5582999999</v>
      </c>
      <c r="F22" s="19">
        <f t="shared" si="12"/>
        <v>1</v>
      </c>
      <c r="G22" s="16">
        <f t="shared" si="12"/>
        <v>78</v>
      </c>
      <c r="H22" s="17">
        <f t="shared" si="12"/>
        <v>1</v>
      </c>
      <c r="I22" s="18">
        <f t="shared" si="12"/>
        <v>1121810.6599999999</v>
      </c>
      <c r="J22" s="18">
        <f t="shared" si="12"/>
        <v>1357390.8986</v>
      </c>
      <c r="K22" s="19">
        <f t="shared" si="12"/>
        <v>1</v>
      </c>
      <c r="L22" s="16">
        <f t="shared" si="12"/>
        <v>55</v>
      </c>
      <c r="M22" s="17">
        <f t="shared" si="12"/>
        <v>1</v>
      </c>
      <c r="N22" s="18">
        <f t="shared" si="12"/>
        <v>244026.03</v>
      </c>
      <c r="O22" s="18">
        <f t="shared" si="12"/>
        <v>295271.4963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11" t="s">
        <v>48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5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thickBot="1" x14ac:dyDescent="0.35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13">B13+G13+L13+Q13+AA13+V13</f>
        <v>4</v>
      </c>
      <c r="C32" s="8">
        <f t="shared" ref="C32:C39" si="14">IF(B32,B32/$B$41,"")</f>
        <v>2.8368794326241134E-2</v>
      </c>
      <c r="D32" s="10">
        <f t="shared" ref="D32:D40" si="15">D13+I13+N13+S13+AC13+X13</f>
        <v>1926955.49</v>
      </c>
      <c r="E32" s="11">
        <f t="shared" ref="E32:E40" si="16">E13+J13+O13+T13+AD13+Y13</f>
        <v>2331616.1428999999</v>
      </c>
      <c r="F32" s="21">
        <f t="shared" ref="F32:F39" si="17">IF(E32,E32/$E$41,"")</f>
        <v>0.76001883359917133</v>
      </c>
      <c r="J32" s="134" t="s">
        <v>3</v>
      </c>
      <c r="K32" s="135"/>
      <c r="L32" s="57">
        <f>B22</f>
        <v>8</v>
      </c>
      <c r="M32" s="8">
        <f t="shared" ref="M32:M37" si="18">IF(L32,L32/$L$38,"")</f>
        <v>5.6737588652482268E-2</v>
      </c>
      <c r="N32" s="58">
        <f>D22</f>
        <v>1169568.23</v>
      </c>
      <c r="O32" s="58">
        <f>E22</f>
        <v>1415177.5582999999</v>
      </c>
      <c r="P32" s="59">
        <f t="shared" ref="P32:P37" si="19">IF(O32,O32/$O$38,"")</f>
        <v>0.46129445469404556</v>
      </c>
    </row>
    <row r="33" spans="1:33" s="25" customFormat="1" ht="30" customHeight="1" x14ac:dyDescent="0.25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0" t="s">
        <v>1</v>
      </c>
      <c r="K33" s="131"/>
      <c r="L33" s="60">
        <f>G22</f>
        <v>78</v>
      </c>
      <c r="M33" s="8">
        <f t="shared" si="18"/>
        <v>0.55319148936170215</v>
      </c>
      <c r="N33" s="61">
        <f>I22</f>
        <v>1121810.6599999999</v>
      </c>
      <c r="O33" s="61">
        <f>J22</f>
        <v>1357390.8986</v>
      </c>
      <c r="P33" s="59">
        <f t="shared" si="19"/>
        <v>0.4424581853379066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130" t="s">
        <v>2</v>
      </c>
      <c r="K34" s="131"/>
      <c r="L34" s="60">
        <f>L22</f>
        <v>55</v>
      </c>
      <c r="M34" s="8">
        <f t="shared" si="18"/>
        <v>0.39007092198581561</v>
      </c>
      <c r="N34" s="61">
        <f>N22</f>
        <v>244026.03</v>
      </c>
      <c r="O34" s="61">
        <f>O22</f>
        <v>295271.4963</v>
      </c>
      <c r="P34" s="59">
        <f t="shared" si="19"/>
        <v>9.6247359968048035E-2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0" t="s">
        <v>33</v>
      </c>
      <c r="K35" s="131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0" t="s">
        <v>5</v>
      </c>
      <c r="K36" s="131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130" t="s">
        <v>4</v>
      </c>
      <c r="K37" s="131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2</v>
      </c>
      <c r="C38" s="8">
        <f t="shared" si="14"/>
        <v>1.4184397163120567E-2</v>
      </c>
      <c r="D38" s="13">
        <f t="shared" si="15"/>
        <v>67437.87</v>
      </c>
      <c r="E38" s="23">
        <f t="shared" si="16"/>
        <v>81599.82269999999</v>
      </c>
      <c r="F38" s="21">
        <f t="shared" si="17"/>
        <v>2.6598461440234172E-2</v>
      </c>
      <c r="G38" s="25"/>
      <c r="J38" s="132" t="s">
        <v>0</v>
      </c>
      <c r="K38" s="133"/>
      <c r="L38" s="84">
        <f>SUM(L32:L37)</f>
        <v>141</v>
      </c>
      <c r="M38" s="17">
        <f>SUM(M32:M37)</f>
        <v>1</v>
      </c>
      <c r="N38" s="85">
        <f>SUM(N32:N37)</f>
        <v>2535404.9199999995</v>
      </c>
      <c r="O38" s="86">
        <f>SUM(O32:O37)</f>
        <v>3067839.9531999994</v>
      </c>
      <c r="P38" s="87">
        <f>SUM(P32:P37)</f>
        <v>1.0000000000000002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135</v>
      </c>
      <c r="C39" s="8">
        <f t="shared" si="14"/>
        <v>0.95744680851063835</v>
      </c>
      <c r="D39" s="13">
        <f t="shared" si="15"/>
        <v>541011.55999999994</v>
      </c>
      <c r="E39" s="23">
        <f t="shared" si="16"/>
        <v>654623.98759999988</v>
      </c>
      <c r="F39" s="21">
        <f t="shared" si="17"/>
        <v>0.21338270496059461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141</v>
      </c>
      <c r="C41" s="17">
        <f>SUM(C32:C40)</f>
        <v>1</v>
      </c>
      <c r="D41" s="18">
        <f>SUM(D32:D40)</f>
        <v>2535404.92</v>
      </c>
      <c r="E41" s="18">
        <f>SUM(E32:E40)</f>
        <v>3067839.9531999994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ht="15" x14ac:dyDescent="0.25">
      <c r="B44" s="26"/>
      <c r="H44" s="26"/>
      <c r="N44" s="26"/>
    </row>
    <row r="45" spans="1:33" s="25" customFormat="1" ht="15" x14ac:dyDescent="0.25">
      <c r="B45" s="26"/>
      <c r="H45" s="26"/>
      <c r="N45" s="26"/>
    </row>
    <row r="46" spans="1:33" s="25" customFormat="1" ht="15" x14ac:dyDescent="0.25">
      <c r="B46" s="26"/>
      <c r="H46" s="26"/>
      <c r="N46" s="26"/>
    </row>
    <row r="47" spans="1:33" s="25" customFormat="1" ht="15" x14ac:dyDescent="0.25">
      <c r="B47" s="26"/>
      <c r="H47" s="26"/>
      <c r="N47" s="26"/>
    </row>
    <row r="48" spans="1:33" s="25" customFormat="1" ht="15" x14ac:dyDescent="0.25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11" zoomScale="80" zoomScaleNormal="80" workbookViewId="0">
      <selection activeCell="G13" sqref="G13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5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5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0" si="0">IF(B13,B13/$B$22,"")</f>
        <v>0.5</v>
      </c>
      <c r="D13" s="4">
        <v>582530.19999999995</v>
      </c>
      <c r="E13" s="5">
        <f>D13*1.21</f>
        <v>704861.5419999999</v>
      </c>
      <c r="F13" s="21">
        <f t="shared" ref="F13:F21" si="1">IF(E13,E13/$E$22,"")</f>
        <v>0.99635017794490288</v>
      </c>
      <c r="G13" s="1">
        <v>5</v>
      </c>
      <c r="H13" s="20">
        <f t="shared" ref="H13:H20" si="2">IF(G13,G13/$G$22,"")</f>
        <v>0.25</v>
      </c>
      <c r="I13" s="4">
        <v>695800</v>
      </c>
      <c r="J13" s="5">
        <f>I13*1.21</f>
        <v>841918</v>
      </c>
      <c r="K13" s="21">
        <f t="shared" ref="K13:K20" si="3">IF(J13,J13/$J$22,"")</f>
        <v>0.92903697039735456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>
        <v>1</v>
      </c>
      <c r="C20" s="66">
        <f t="shared" si="0"/>
        <v>0.5</v>
      </c>
      <c r="D20" s="69">
        <v>2133.92</v>
      </c>
      <c r="E20" s="70">
        <f>D20*1.21</f>
        <v>2582.0432000000001</v>
      </c>
      <c r="F20" s="21">
        <f t="shared" si="1"/>
        <v>3.6498220550972077E-3</v>
      </c>
      <c r="G20" s="68">
        <v>15</v>
      </c>
      <c r="H20" s="66">
        <f t="shared" si="2"/>
        <v>0.75</v>
      </c>
      <c r="I20" s="69">
        <v>53147.59</v>
      </c>
      <c r="J20" s="70">
        <f>I20*1.21</f>
        <v>64308.583899999991</v>
      </c>
      <c r="K20" s="67">
        <f t="shared" si="3"/>
        <v>7.0963029602645486E-2</v>
      </c>
      <c r="L20" s="68">
        <v>4</v>
      </c>
      <c r="M20" s="66">
        <f t="shared" si="4"/>
        <v>1</v>
      </c>
      <c r="N20" s="69">
        <v>14551.950413223141</v>
      </c>
      <c r="O20" s="70">
        <f>N20*1.21</f>
        <v>17607.86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2</v>
      </c>
      <c r="C22" s="17">
        <f t="shared" si="22"/>
        <v>1</v>
      </c>
      <c r="D22" s="18">
        <f t="shared" si="22"/>
        <v>584664.12</v>
      </c>
      <c r="E22" s="18">
        <f t="shared" si="22"/>
        <v>707443.58519999986</v>
      </c>
      <c r="F22" s="19">
        <f t="shared" si="22"/>
        <v>1</v>
      </c>
      <c r="G22" s="16">
        <f t="shared" si="22"/>
        <v>20</v>
      </c>
      <c r="H22" s="17">
        <f t="shared" si="22"/>
        <v>1</v>
      </c>
      <c r="I22" s="18">
        <f t="shared" si="22"/>
        <v>748947.59</v>
      </c>
      <c r="J22" s="18">
        <f t="shared" si="22"/>
        <v>906226.58389999997</v>
      </c>
      <c r="K22" s="19">
        <f t="shared" si="22"/>
        <v>1</v>
      </c>
      <c r="L22" s="16">
        <f t="shared" si="22"/>
        <v>4</v>
      </c>
      <c r="M22" s="17">
        <f t="shared" si="22"/>
        <v>1</v>
      </c>
      <c r="N22" s="18">
        <f t="shared" si="22"/>
        <v>14551.950413223141</v>
      </c>
      <c r="O22" s="18">
        <f t="shared" si="22"/>
        <v>17607.86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thickBot="1" x14ac:dyDescent="0.35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6</v>
      </c>
      <c r="C32" s="8">
        <f t="shared" ref="C32:C40" si="24">IF(B32,B32/$B$41,"")</f>
        <v>0.23076923076923078</v>
      </c>
      <c r="D32" s="10">
        <f t="shared" ref="D32:D40" si="25">D13+I13+N13+S13+AC13+X13</f>
        <v>1278330.2</v>
      </c>
      <c r="E32" s="11">
        <f t="shared" ref="E32:E40" si="26">E13+J13+O13+T13+AD13+Y13</f>
        <v>1546779.5419999999</v>
      </c>
      <c r="F32" s="21">
        <f t="shared" ref="F32:F40" si="27">IF(E32,E32/$E$41,"")</f>
        <v>0.94820105120485254</v>
      </c>
      <c r="J32" s="134" t="s">
        <v>3</v>
      </c>
      <c r="K32" s="135"/>
      <c r="L32" s="57">
        <f>B22</f>
        <v>2</v>
      </c>
      <c r="M32" s="8">
        <f t="shared" ref="M32:M37" si="28">IF(L32,L32/$L$38,"")</f>
        <v>7.6923076923076927E-2</v>
      </c>
      <c r="N32" s="58">
        <f>D22</f>
        <v>584664.12</v>
      </c>
      <c r="O32" s="58">
        <f>E22</f>
        <v>707443.58519999986</v>
      </c>
      <c r="P32" s="59">
        <f t="shared" ref="P32:P37" si="29">IF(O32,O32/$O$38,"")</f>
        <v>0.433674439660238</v>
      </c>
    </row>
    <row r="33" spans="1:33" s="25" customFormat="1" ht="30" customHeight="1" x14ac:dyDescent="0.3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0" t="s">
        <v>1</v>
      </c>
      <c r="K33" s="131"/>
      <c r="L33" s="60">
        <f>G22</f>
        <v>20</v>
      </c>
      <c r="M33" s="8">
        <f t="shared" si="28"/>
        <v>0.76923076923076927</v>
      </c>
      <c r="N33" s="61">
        <f>I22</f>
        <v>748947.59</v>
      </c>
      <c r="O33" s="61">
        <f>J22</f>
        <v>906226.58389999997</v>
      </c>
      <c r="P33" s="59">
        <f t="shared" si="29"/>
        <v>0.55553165538554972</v>
      </c>
    </row>
    <row r="34" spans="1:33" ht="30" customHeight="1" x14ac:dyDescent="0.3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30" t="s">
        <v>2</v>
      </c>
      <c r="K34" s="131"/>
      <c r="L34" s="60">
        <f>L22</f>
        <v>4</v>
      </c>
      <c r="M34" s="8">
        <f t="shared" si="28"/>
        <v>0.15384615384615385</v>
      </c>
      <c r="N34" s="61">
        <f>N22</f>
        <v>14551.950413223141</v>
      </c>
      <c r="O34" s="61">
        <f>O22</f>
        <v>17607.86</v>
      </c>
      <c r="P34" s="59">
        <f t="shared" si="29"/>
        <v>1.0793904954212199E-2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0" t="s">
        <v>4</v>
      </c>
      <c r="K37" s="131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4">
        <f>SUM(L32:L37)</f>
        <v>26</v>
      </c>
      <c r="M38" s="17">
        <f>SUM(M32:M37)</f>
        <v>1</v>
      </c>
      <c r="N38" s="85">
        <f>SUM(N32:N37)</f>
        <v>1348163.6604132231</v>
      </c>
      <c r="O38" s="86">
        <f>SUM(O32:O37)</f>
        <v>1631278.0290999999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20</v>
      </c>
      <c r="C39" s="8">
        <f t="shared" si="24"/>
        <v>0.76923076923076927</v>
      </c>
      <c r="D39" s="13">
        <f t="shared" si="25"/>
        <v>69833.460413223132</v>
      </c>
      <c r="E39" s="23">
        <f t="shared" si="26"/>
        <v>84498.487099999984</v>
      </c>
      <c r="F39" s="21">
        <f t="shared" si="27"/>
        <v>5.1798948795147473E-2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26</v>
      </c>
      <c r="C41" s="17">
        <f>SUM(C32:C40)</f>
        <v>1</v>
      </c>
      <c r="D41" s="18">
        <f>SUM(D32:D40)</f>
        <v>1348163.6604132231</v>
      </c>
      <c r="E41" s="18">
        <f>SUM(E32:E40)</f>
        <v>1631278.0290999999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31" zoomScale="85" zoomScaleNormal="85" workbookViewId="0">
      <selection activeCell="B19" sqref="B19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5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5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>
        <v>3</v>
      </c>
      <c r="C20" s="66">
        <f t="shared" si="0"/>
        <v>1</v>
      </c>
      <c r="D20" s="69">
        <v>9318.14</v>
      </c>
      <c r="E20" s="70">
        <f>D20*1.21</f>
        <v>11274.9494</v>
      </c>
      <c r="F20" s="21">
        <f t="shared" si="1"/>
        <v>1</v>
      </c>
      <c r="G20" s="68">
        <v>25</v>
      </c>
      <c r="H20" s="66">
        <f t="shared" si="2"/>
        <v>1</v>
      </c>
      <c r="I20" s="69">
        <v>60963.14</v>
      </c>
      <c r="J20" s="70">
        <f>I20*1.21</f>
        <v>73765.399399999995</v>
      </c>
      <c r="K20" s="67">
        <f t="shared" si="3"/>
        <v>1</v>
      </c>
      <c r="L20" s="68">
        <v>16</v>
      </c>
      <c r="M20" s="66">
        <f t="shared" si="4"/>
        <v>1</v>
      </c>
      <c r="N20" s="69">
        <v>105334.67</v>
      </c>
      <c r="O20" s="70">
        <f>N20*1.21</f>
        <v>127454.9507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3</v>
      </c>
      <c r="C22" s="17">
        <f t="shared" si="22"/>
        <v>1</v>
      </c>
      <c r="D22" s="18">
        <f t="shared" si="22"/>
        <v>9318.14</v>
      </c>
      <c r="E22" s="18">
        <f t="shared" si="22"/>
        <v>11274.9494</v>
      </c>
      <c r="F22" s="19">
        <f t="shared" si="22"/>
        <v>1</v>
      </c>
      <c r="G22" s="16">
        <f t="shared" si="22"/>
        <v>25</v>
      </c>
      <c r="H22" s="17">
        <f t="shared" si="22"/>
        <v>1</v>
      </c>
      <c r="I22" s="18">
        <f t="shared" si="22"/>
        <v>60963.14</v>
      </c>
      <c r="J22" s="18">
        <f t="shared" si="22"/>
        <v>73765.399399999995</v>
      </c>
      <c r="K22" s="19">
        <f t="shared" si="22"/>
        <v>1</v>
      </c>
      <c r="L22" s="16">
        <f t="shared" si="22"/>
        <v>16</v>
      </c>
      <c r="M22" s="17">
        <f t="shared" si="22"/>
        <v>1</v>
      </c>
      <c r="N22" s="18">
        <f t="shared" si="22"/>
        <v>105334.67</v>
      </c>
      <c r="O22" s="18">
        <f t="shared" si="22"/>
        <v>127454.9507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5">
      <c r="B23" s="26"/>
      <c r="H23" s="26"/>
      <c r="N23" s="26"/>
    </row>
    <row r="24" spans="1:31" s="48" customFormat="1" ht="48" customHeight="1" x14ac:dyDescent="0.3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3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4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thickBot="1" x14ac:dyDescent="0.35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5">
      <c r="A32" s="41" t="s">
        <v>25</v>
      </c>
      <c r="B32" s="9">
        <f t="shared" ref="B32:B40" si="23">B13+G13+L13+Q13+AA13+V13</f>
        <v>0</v>
      </c>
      <c r="C32" s="8" t="str">
        <f t="shared" ref="C32:C39" si="24">IF(B32,B32/$B$41,"")</f>
        <v/>
      </c>
      <c r="D32" s="10">
        <f t="shared" ref="D32:D40" si="25">D13+I13+N13+S13+AC13+X13</f>
        <v>0</v>
      </c>
      <c r="E32" s="11">
        <f t="shared" ref="E32:E40" si="26">E13+J13+O13+T13+AD13+Y13</f>
        <v>0</v>
      </c>
      <c r="F32" s="21" t="str">
        <f t="shared" ref="F32:F39" si="27">IF(E32,E32/$E$41,"")</f>
        <v/>
      </c>
      <c r="J32" s="134" t="s">
        <v>3</v>
      </c>
      <c r="K32" s="135"/>
      <c r="L32" s="57">
        <f>B22</f>
        <v>3</v>
      </c>
      <c r="M32" s="8">
        <f>IF(L32,L32/$L$38,"")</f>
        <v>6.8181818181818177E-2</v>
      </c>
      <c r="N32" s="58">
        <f>D22</f>
        <v>9318.14</v>
      </c>
      <c r="O32" s="58">
        <f>E22</f>
        <v>11274.9494</v>
      </c>
      <c r="P32" s="59">
        <f>IF(O32,O32/$O$38,"")</f>
        <v>5.3059759093635854E-2</v>
      </c>
    </row>
    <row r="33" spans="1:33" s="25" customFormat="1" ht="30" customHeight="1" x14ac:dyDescent="0.3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0" t="s">
        <v>1</v>
      </c>
      <c r="K33" s="131"/>
      <c r="L33" s="60">
        <f>G22</f>
        <v>25</v>
      </c>
      <c r="M33" s="8">
        <f>IF(L33,L33/$L$38,"")</f>
        <v>0.56818181818181823</v>
      </c>
      <c r="N33" s="61">
        <f>I22</f>
        <v>60963.14</v>
      </c>
      <c r="O33" s="61">
        <f>J22</f>
        <v>73765.399399999995</v>
      </c>
      <c r="P33" s="59">
        <f>IF(O33,O33/$O$38,"")</f>
        <v>0.34713897000813421</v>
      </c>
    </row>
    <row r="34" spans="1:33" ht="30" customHeight="1" x14ac:dyDescent="0.3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30" t="s">
        <v>2</v>
      </c>
      <c r="K34" s="131"/>
      <c r="L34" s="60">
        <f>L22</f>
        <v>16</v>
      </c>
      <c r="M34" s="8">
        <f>IF(L34,L34/$L$38,"")</f>
        <v>0.36363636363636365</v>
      </c>
      <c r="N34" s="61">
        <f>N22</f>
        <v>105334.67</v>
      </c>
      <c r="O34" s="61">
        <f>O22</f>
        <v>127454.9507</v>
      </c>
      <c r="P34" s="59">
        <f>IF(O34,O34/$O$38,"")</f>
        <v>0.59980127089822999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0" t="s">
        <v>4</v>
      </c>
      <c r="K37" s="131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4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4">
        <f>SUM(L32:L37)</f>
        <v>44</v>
      </c>
      <c r="M38" s="17">
        <f>SUM(M32:M37)</f>
        <v>1</v>
      </c>
      <c r="N38" s="85">
        <f>SUM(N32:N37)</f>
        <v>175615.95</v>
      </c>
      <c r="O38" s="86">
        <f>SUM(O32:O37)</f>
        <v>212495.29949999999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5">
      <c r="A39" s="45" t="s">
        <v>29</v>
      </c>
      <c r="B39" s="12">
        <f t="shared" si="23"/>
        <v>44</v>
      </c>
      <c r="C39" s="8">
        <f t="shared" si="24"/>
        <v>1</v>
      </c>
      <c r="D39" s="13">
        <f t="shared" si="25"/>
        <v>175615.95</v>
      </c>
      <c r="E39" s="23">
        <f t="shared" si="26"/>
        <v>212495.29949999999</v>
      </c>
      <c r="F39" s="21">
        <f t="shared" si="27"/>
        <v>1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4">
      <c r="A41" s="64" t="s">
        <v>0</v>
      </c>
      <c r="B41" s="16">
        <f>SUM(B32:B40)</f>
        <v>44</v>
      </c>
      <c r="C41" s="17">
        <f>SUM(C32:C40)</f>
        <v>1</v>
      </c>
      <c r="D41" s="18">
        <f>SUM(D32:D40)</f>
        <v>175615.95</v>
      </c>
      <c r="E41" s="18">
        <f>SUM(E32:E40)</f>
        <v>212495.29949999999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5">
      <c r="B43" s="26"/>
      <c r="H43" s="26"/>
      <c r="N43" s="26"/>
    </row>
    <row r="44" spans="1:33" s="25" customFormat="1" ht="14.55" x14ac:dyDescent="0.35">
      <c r="B44" s="26"/>
      <c r="H44" s="26"/>
      <c r="N44" s="26"/>
    </row>
    <row r="45" spans="1:33" s="25" customFormat="1" ht="14.55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5" zoomScaleNormal="85" workbookViewId="0">
      <selection activeCell="I19" sqref="I19:I20"/>
    </sheetView>
  </sheetViews>
  <sheetFormatPr defaultColWidth="9.21875" defaultRowHeight="14.4" x14ac:dyDescent="0.3"/>
  <cols>
    <col min="1" max="1" width="26.21875" style="27" customWidth="1"/>
    <col min="2" max="2" width="11.5546875" style="62" customWidth="1"/>
    <col min="3" max="3" width="10.55468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777343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5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5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5">
      <c r="A12" s="106"/>
      <c r="B12" s="34" t="s">
        <v>7</v>
      </c>
      <c r="C12" s="35" t="s">
        <v>8</v>
      </c>
      <c r="D12" s="36" t="s">
        <v>52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1</v>
      </c>
      <c r="H13" s="20">
        <f t="shared" ref="H13:H20" si="2">IF(G13,G13/$G$22,"")</f>
        <v>3.2258064516129031E-2</v>
      </c>
      <c r="I13" s="4">
        <f>J13/1.21</f>
        <v>229090.90909090909</v>
      </c>
      <c r="J13" s="5">
        <v>277200</v>
      </c>
      <c r="K13" s="21">
        <f t="shared" ref="K13:K20" si="3">IF(J13,J13/$J$22,"")</f>
        <v>0.65650483080506339</v>
      </c>
      <c r="L13" s="1">
        <v>15</v>
      </c>
      <c r="M13" s="20">
        <f>IF(L13,L13/$L$22,"")</f>
        <v>0.68181818181818177</v>
      </c>
      <c r="N13" s="4">
        <f>O13/1.21</f>
        <v>472207.54545454547</v>
      </c>
      <c r="O13" s="5">
        <v>571371.13</v>
      </c>
      <c r="P13" s="21">
        <f>IF(O13,O13/$O$22,"")</f>
        <v>0.83288917864129264</v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1</v>
      </c>
      <c r="M14" s="20">
        <f>IF(L14,L14/$L$22,"")</f>
        <v>4.5454545454545456E-2</v>
      </c>
      <c r="N14" s="6">
        <f>O14/1.21</f>
        <v>76090.909090909088</v>
      </c>
      <c r="O14" s="7">
        <v>92070</v>
      </c>
      <c r="P14" s="21">
        <f>IF(O14,O14/$O$22,"")</f>
        <v>0.13421067787849872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>
        <v>1</v>
      </c>
      <c r="C18" s="66">
        <f t="shared" si="0"/>
        <v>1</v>
      </c>
      <c r="D18" s="69">
        <f>E18/1.21</f>
        <v>33057.85123966942</v>
      </c>
      <c r="E18" s="70">
        <v>40000</v>
      </c>
      <c r="F18" s="67">
        <f t="shared" si="1"/>
        <v>1</v>
      </c>
      <c r="G18" s="71">
        <v>2</v>
      </c>
      <c r="H18" s="66">
        <f t="shared" si="2"/>
        <v>6.4516129032258063E-2</v>
      </c>
      <c r="I18" s="69">
        <f>J18/1.21</f>
        <v>40148.760330578516</v>
      </c>
      <c r="J18" s="70">
        <v>48580</v>
      </c>
      <c r="K18" s="67">
        <f t="shared" si="3"/>
        <v>0.11505412943906919</v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18</v>
      </c>
      <c r="H19" s="20">
        <f t="shared" si="2"/>
        <v>0.58064516129032262</v>
      </c>
      <c r="I19" s="6">
        <v>45491.810000000005</v>
      </c>
      <c r="J19" s="7">
        <v>55044.970000000008</v>
      </c>
      <c r="K19" s="21">
        <f t="shared" si="3"/>
        <v>0.13036539941024458</v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3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10</v>
      </c>
      <c r="H20" s="66">
        <f t="shared" si="2"/>
        <v>0.32258064516129031</v>
      </c>
      <c r="I20" s="69">
        <v>34491.18</v>
      </c>
      <c r="J20" s="70">
        <v>41411.07</v>
      </c>
      <c r="K20" s="67">
        <f t="shared" si="3"/>
        <v>9.8075640345622786E-2</v>
      </c>
      <c r="L20" s="68">
        <v>6</v>
      </c>
      <c r="M20" s="66">
        <f>IF(L20,L20/$L$22,"")</f>
        <v>0.27272727272727271</v>
      </c>
      <c r="N20" s="69">
        <v>18652.760000000002</v>
      </c>
      <c r="O20" s="70">
        <v>22569.86</v>
      </c>
      <c r="P20" s="67">
        <f>IF(O20,O20/$O$22,"")</f>
        <v>3.2900143480208678E-2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35">
      <c r="A22" s="83" t="s">
        <v>0</v>
      </c>
      <c r="B22" s="16">
        <f t="shared" ref="B22:AE22" si="20">SUM(B13:B21)</f>
        <v>1</v>
      </c>
      <c r="C22" s="17">
        <f t="shared" si="20"/>
        <v>1</v>
      </c>
      <c r="D22" s="18">
        <f t="shared" si="20"/>
        <v>33057.85123966942</v>
      </c>
      <c r="E22" s="18">
        <f t="shared" si="20"/>
        <v>40000</v>
      </c>
      <c r="F22" s="19">
        <f t="shared" si="20"/>
        <v>1</v>
      </c>
      <c r="G22" s="16">
        <f t="shared" si="20"/>
        <v>31</v>
      </c>
      <c r="H22" s="17">
        <f t="shared" si="20"/>
        <v>1</v>
      </c>
      <c r="I22" s="18">
        <f t="shared" si="20"/>
        <v>349222.65942148759</v>
      </c>
      <c r="J22" s="18">
        <f t="shared" si="20"/>
        <v>422236.04000000004</v>
      </c>
      <c r="K22" s="19">
        <f t="shared" si="20"/>
        <v>1</v>
      </c>
      <c r="L22" s="16">
        <f t="shared" si="20"/>
        <v>22</v>
      </c>
      <c r="M22" s="17">
        <f t="shared" si="20"/>
        <v>0.99999999999999989</v>
      </c>
      <c r="N22" s="18">
        <f t="shared" si="20"/>
        <v>566951.2145454546</v>
      </c>
      <c r="O22" s="18">
        <f t="shared" si="20"/>
        <v>686010.99</v>
      </c>
      <c r="P22" s="19">
        <f t="shared" si="20"/>
        <v>1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55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thickBot="1" x14ac:dyDescent="0.35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1">B13+G13+L13+Q13+AA13+V13</f>
        <v>16</v>
      </c>
      <c r="C32" s="8">
        <f t="shared" ref="C32:C40" si="22">IF(B32,B32/$B$41,"")</f>
        <v>0.29629629629629628</v>
      </c>
      <c r="D32" s="10">
        <f t="shared" ref="D32:D40" si="23">D13+I13+N13+S13+AC13+X13</f>
        <v>701298.45454545459</v>
      </c>
      <c r="E32" s="11">
        <f t="shared" ref="E32:E40" si="24">E13+J13+O13+T13+AD13+Y13</f>
        <v>848571.13</v>
      </c>
      <c r="F32" s="21">
        <f t="shared" ref="F32:F40" si="25">IF(E32,E32/$E$41,"")</f>
        <v>0.73901443489908258</v>
      </c>
      <c r="J32" s="134" t="s">
        <v>3</v>
      </c>
      <c r="K32" s="135"/>
      <c r="L32" s="57">
        <f>B22</f>
        <v>1</v>
      </c>
      <c r="M32" s="8">
        <f t="shared" ref="M32:M37" si="26">IF(L32,L32/$L$38,"")</f>
        <v>1.8518518518518517E-2</v>
      </c>
      <c r="N32" s="58">
        <f>D22</f>
        <v>33057.85123966942</v>
      </c>
      <c r="O32" s="58">
        <f>E22</f>
        <v>40000</v>
      </c>
      <c r="P32" s="59">
        <f t="shared" ref="P32:P37" si="27">IF(O32,O32/$O$38,"")</f>
        <v>3.4835709524979129E-2</v>
      </c>
    </row>
    <row r="33" spans="1:33" s="25" customFormat="1" ht="30" customHeight="1" x14ac:dyDescent="0.3">
      <c r="A33" s="43" t="s">
        <v>18</v>
      </c>
      <c r="B33" s="12">
        <f t="shared" si="21"/>
        <v>1</v>
      </c>
      <c r="C33" s="8">
        <f t="shared" si="22"/>
        <v>1.8518518518518517E-2</v>
      </c>
      <c r="D33" s="13">
        <f t="shared" si="23"/>
        <v>76090.909090909088</v>
      </c>
      <c r="E33" s="14">
        <f t="shared" si="24"/>
        <v>92070</v>
      </c>
      <c r="F33" s="21">
        <f t="shared" si="25"/>
        <v>8.0183094399120719E-2</v>
      </c>
      <c r="J33" s="130" t="s">
        <v>1</v>
      </c>
      <c r="K33" s="131"/>
      <c r="L33" s="60">
        <f>G22</f>
        <v>31</v>
      </c>
      <c r="M33" s="8">
        <f t="shared" si="26"/>
        <v>0.57407407407407407</v>
      </c>
      <c r="N33" s="61">
        <f>I22</f>
        <v>349222.65942148759</v>
      </c>
      <c r="O33" s="61">
        <f>J22</f>
        <v>422236.04000000004</v>
      </c>
      <c r="P33" s="59">
        <f t="shared" si="27"/>
        <v>0.36772230101043679</v>
      </c>
    </row>
    <row r="34" spans="1:33" ht="30" customHeight="1" x14ac:dyDescent="0.3">
      <c r="A34" s="43" t="s">
        <v>19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G34" s="25"/>
      <c r="J34" s="130" t="s">
        <v>2</v>
      </c>
      <c r="K34" s="131"/>
      <c r="L34" s="60">
        <f>L22</f>
        <v>22</v>
      </c>
      <c r="M34" s="8">
        <f t="shared" si="26"/>
        <v>0.40740740740740738</v>
      </c>
      <c r="N34" s="61">
        <f>N22</f>
        <v>566951.2145454546</v>
      </c>
      <c r="O34" s="61">
        <f>O22</f>
        <v>686010.99</v>
      </c>
      <c r="P34" s="59">
        <f t="shared" si="27"/>
        <v>0.59744198946458404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0" t="s">
        <v>33</v>
      </c>
      <c r="K35" s="131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130" t="s">
        <v>5</v>
      </c>
      <c r="K36" s="131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1"/>
        <v>3</v>
      </c>
      <c r="C37" s="8">
        <f t="shared" si="22"/>
        <v>5.5555555555555552E-2</v>
      </c>
      <c r="D37" s="13">
        <f t="shared" si="23"/>
        <v>73206.611570247944</v>
      </c>
      <c r="E37" s="22">
        <f t="shared" si="24"/>
        <v>88580</v>
      </c>
      <c r="F37" s="21">
        <f t="shared" si="25"/>
        <v>7.7143678743066282E-2</v>
      </c>
      <c r="G37" s="25"/>
      <c r="J37" s="130" t="s">
        <v>4</v>
      </c>
      <c r="K37" s="131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1"/>
        <v>18</v>
      </c>
      <c r="C38" s="8">
        <f t="shared" si="22"/>
        <v>0.33333333333333331</v>
      </c>
      <c r="D38" s="13">
        <f t="shared" si="23"/>
        <v>45491.810000000005</v>
      </c>
      <c r="E38" s="23">
        <f t="shared" si="24"/>
        <v>55044.970000000008</v>
      </c>
      <c r="F38" s="21">
        <f t="shared" si="25"/>
        <v>4.7938264643279771E-2</v>
      </c>
      <c r="G38" s="25"/>
      <c r="J38" s="132" t="s">
        <v>0</v>
      </c>
      <c r="K38" s="133"/>
      <c r="L38" s="84">
        <f>SUM(L32:L37)</f>
        <v>54</v>
      </c>
      <c r="M38" s="17">
        <f>SUM(M32:M37)</f>
        <v>1</v>
      </c>
      <c r="N38" s="85">
        <f>SUM(N32:N37)</f>
        <v>949231.72520661168</v>
      </c>
      <c r="O38" s="86">
        <f>SUM(O32:O37)</f>
        <v>1148247.03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1"/>
        <v>16</v>
      </c>
      <c r="C39" s="8">
        <f t="shared" si="22"/>
        <v>0.29629629629629628</v>
      </c>
      <c r="D39" s="13">
        <f t="shared" si="23"/>
        <v>53143.94</v>
      </c>
      <c r="E39" s="23">
        <f t="shared" si="24"/>
        <v>63980.93</v>
      </c>
      <c r="F39" s="21">
        <f t="shared" si="25"/>
        <v>5.5720527315450574E-2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54</v>
      </c>
      <c r="C41" s="17">
        <f>SUM(C32:C40)</f>
        <v>1</v>
      </c>
      <c r="D41" s="18">
        <f>SUM(D32:D40)</f>
        <v>949231.72520661168</v>
      </c>
      <c r="E41" s="18">
        <f>SUM(E32:E40)</f>
        <v>1148247.03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abSelected="1" zoomScale="85" zoomScaleNormal="85" workbookViewId="0">
      <selection activeCell="A4" sqref="A4"/>
    </sheetView>
  </sheetViews>
  <sheetFormatPr defaultColWidth="9.21875" defaultRowHeight="14.4" x14ac:dyDescent="0.3"/>
  <cols>
    <col min="1" max="1" width="30.44140625" style="27" customWidth="1"/>
    <col min="2" max="2" width="11.21875" style="62" customWidth="1"/>
    <col min="3" max="3" width="10.5546875" style="27" customWidth="1"/>
    <col min="4" max="4" width="19.218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777343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21875" style="62" customWidth="1"/>
    <col min="15" max="15" width="19.55468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4" t="s">
        <v>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</row>
    <row r="11" spans="1:31" ht="30" customHeight="1" thickBot="1" x14ac:dyDescent="0.35">
      <c r="A11" s="15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4" t="s">
        <v>4</v>
      </c>
      <c r="W11" s="125"/>
      <c r="X11" s="125"/>
      <c r="Y11" s="125"/>
      <c r="Z11" s="126"/>
      <c r="AA11" s="127" t="s">
        <v>5</v>
      </c>
      <c r="AB11" s="128"/>
      <c r="AC11" s="128"/>
      <c r="AD11" s="128"/>
      <c r="AE11" s="129"/>
    </row>
    <row r="12" spans="1:31" ht="39" customHeight="1" thickBot="1" x14ac:dyDescent="0.35">
      <c r="A12" s="15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4</v>
      </c>
      <c r="C13" s="20">
        <f t="shared" ref="C13:C21" si="0">IF(B13,B13/$B$22,"")</f>
        <v>0.2857142857142857</v>
      </c>
      <c r="D13" s="10">
        <f>'1T'!D13+'2T'!D13+'3T'!D13+'4T'!D13</f>
        <v>1717485.69</v>
      </c>
      <c r="E13" s="10">
        <f>'1T'!E13+'2T'!E13+'3T'!E13+'4T'!E13</f>
        <v>2078157.6848999998</v>
      </c>
      <c r="F13" s="21">
        <f t="shared" ref="F13:F21" si="1">IF(E13,E13/$E$22,"")</f>
        <v>0.95595998892831913</v>
      </c>
      <c r="G13" s="9">
        <f>'1T'!G13+'2T'!G13+'3T'!G13+'4T'!G13</f>
        <v>7</v>
      </c>
      <c r="H13" s="20">
        <f t="shared" ref="H13:H21" si="2">IF(G13,G13/$G$22,"")</f>
        <v>4.5454545454545456E-2</v>
      </c>
      <c r="I13" s="10">
        <f>'1T'!I13+'2T'!I13+'3T'!I13+'4T'!I13</f>
        <v>1716890.9090909092</v>
      </c>
      <c r="J13" s="10">
        <f>'1T'!J13+'2T'!J13+'3T'!J13+'4T'!J13</f>
        <v>2077438</v>
      </c>
      <c r="K13" s="21">
        <f t="shared" ref="K13:K21" si="3">IF(J13,J13/$J$22,"")</f>
        <v>0.75279886781240146</v>
      </c>
      <c r="L13" s="9">
        <f>'1T'!L13+'2T'!L13+'3T'!L13+'4T'!L13</f>
        <v>15</v>
      </c>
      <c r="M13" s="20">
        <f t="shared" ref="M13:M21" si="4">IF(L13,L13/$L$22,"")</f>
        <v>0.15463917525773196</v>
      </c>
      <c r="N13" s="10">
        <f>'1T'!N13+'2T'!N13+'3T'!N13+'4T'!N13</f>
        <v>472207.54545454547</v>
      </c>
      <c r="O13" s="10">
        <f>'1T'!O13+'2T'!O13+'3T'!O13+'4T'!O13</f>
        <v>571371.13</v>
      </c>
      <c r="P13" s="21">
        <f t="shared" ref="P13:P21" si="5">IF(O13,O13/$O$22,"")</f>
        <v>0.50727883493795067</v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1</v>
      </c>
      <c r="M14" s="20">
        <f t="shared" si="4"/>
        <v>1.0309278350515464E-2</v>
      </c>
      <c r="N14" s="13">
        <f>'1T'!N14+'2T'!N14+'3T'!N14+'4T'!N14</f>
        <v>76090.909090909088</v>
      </c>
      <c r="O14" s="13">
        <f>'1T'!O14+'2T'!O14+'3T'!O14+'4T'!O14</f>
        <v>92070</v>
      </c>
      <c r="P14" s="21">
        <f t="shared" si="5"/>
        <v>8.1742251017717885E-2</v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0</v>
      </c>
      <c r="H15" s="20" t="str">
        <f t="shared" si="2"/>
        <v/>
      </c>
      <c r="I15" s="13">
        <f>'1T'!I15+'2T'!I15+'3T'!I15+'4T'!I15</f>
        <v>0</v>
      </c>
      <c r="J15" s="13">
        <f>'1T'!J15+'2T'!J15+'3T'!J15+'4T'!J15</f>
        <v>0</v>
      </c>
      <c r="K15" s="21" t="str">
        <f t="shared" si="3"/>
        <v/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1</v>
      </c>
      <c r="C18" s="20">
        <f t="shared" si="0"/>
        <v>7.1428571428571425E-2</v>
      </c>
      <c r="D18" s="13">
        <f>'1T'!D18+'2T'!D18+'3T'!D18+'4T'!D18</f>
        <v>33057.85123966942</v>
      </c>
      <c r="E18" s="13">
        <f>'1T'!E18+'2T'!E18+'3T'!E18+'4T'!E18</f>
        <v>40000</v>
      </c>
      <c r="F18" s="21">
        <f t="shared" si="1"/>
        <v>1.8400143470813084E-2</v>
      </c>
      <c r="G18" s="9">
        <f>'1T'!G18+'2T'!G18+'3T'!G18+'4T'!G18</f>
        <v>2</v>
      </c>
      <c r="H18" s="20">
        <f t="shared" si="2"/>
        <v>1.2987012987012988E-2</v>
      </c>
      <c r="I18" s="13">
        <f>'1T'!I18+'2T'!I18+'3T'!I18+'4T'!I18</f>
        <v>40148.760330578516</v>
      </c>
      <c r="J18" s="13">
        <f>'1T'!J18+'2T'!J18+'3T'!J18+'4T'!J18</f>
        <v>48580</v>
      </c>
      <c r="K18" s="21">
        <f t="shared" si="3"/>
        <v>1.7603879874309829E-2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20</v>
      </c>
      <c r="H19" s="20">
        <f t="shared" si="2"/>
        <v>0.12987012987012986</v>
      </c>
      <c r="I19" s="13">
        <f>'1T'!I19+'2T'!I19+'3T'!I19+'4T'!I19</f>
        <v>112929.68</v>
      </c>
      <c r="J19" s="13">
        <f>'1T'!J19+'2T'!J19+'3T'!J19+'4T'!J19</f>
        <v>136644.79269999999</v>
      </c>
      <c r="K19" s="21">
        <f t="shared" si="3"/>
        <v>4.9515819599439452E-2</v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9</v>
      </c>
      <c r="C20" s="20">
        <f t="shared" si="0"/>
        <v>0.6428571428571429</v>
      </c>
      <c r="D20" s="13">
        <f>'1T'!D20+'2T'!D20+'3T'!D20+'4T'!D20</f>
        <v>46064.799999999996</v>
      </c>
      <c r="E20" s="13">
        <f>'1T'!E20+'2T'!E20+'3T'!E20+'4T'!E20</f>
        <v>55738.407999999996</v>
      </c>
      <c r="F20" s="21">
        <f t="shared" si="1"/>
        <v>2.563986760086789E-2</v>
      </c>
      <c r="G20" s="9">
        <f>'1T'!G20+'2T'!G20+'3T'!G20+'4T'!G20</f>
        <v>125</v>
      </c>
      <c r="H20" s="20">
        <f t="shared" si="2"/>
        <v>0.81168831168831168</v>
      </c>
      <c r="I20" s="13">
        <f>'1T'!I20+'2T'!I20+'3T'!I20+'4T'!I20</f>
        <v>410974.7</v>
      </c>
      <c r="J20" s="13">
        <f>'1T'!J20+'2T'!J20+'3T'!J20+'4T'!J20</f>
        <v>496956.12919999991</v>
      </c>
      <c r="K20" s="21">
        <f t="shared" si="3"/>
        <v>0.18008143271384919</v>
      </c>
      <c r="L20" s="9">
        <f>'1T'!L20+'2T'!L20+'3T'!L20+'4T'!L20</f>
        <v>81</v>
      </c>
      <c r="M20" s="20">
        <f t="shared" si="4"/>
        <v>0.83505154639175261</v>
      </c>
      <c r="N20" s="13">
        <f>'1T'!N20+'2T'!N20+'3T'!N20+'4T'!N20</f>
        <v>382565.41041322314</v>
      </c>
      <c r="O20" s="13">
        <f>'1T'!O20+'2T'!O20+'3T'!O20+'4T'!O20</f>
        <v>462904.16699999996</v>
      </c>
      <c r="P20" s="21">
        <f t="shared" si="5"/>
        <v>0.4109789140443314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14</v>
      </c>
      <c r="C22" s="17">
        <f t="shared" si="12"/>
        <v>1</v>
      </c>
      <c r="D22" s="18">
        <f t="shared" si="12"/>
        <v>1796608.3412396694</v>
      </c>
      <c r="E22" s="18">
        <f t="shared" si="12"/>
        <v>2173896.0928999996</v>
      </c>
      <c r="F22" s="19">
        <f t="shared" si="12"/>
        <v>1</v>
      </c>
      <c r="G22" s="16">
        <f t="shared" si="12"/>
        <v>154</v>
      </c>
      <c r="H22" s="17">
        <f t="shared" si="12"/>
        <v>1</v>
      </c>
      <c r="I22" s="18">
        <f t="shared" si="12"/>
        <v>2280944.0494214878</v>
      </c>
      <c r="J22" s="18">
        <f t="shared" si="12"/>
        <v>2759618.9219</v>
      </c>
      <c r="K22" s="19">
        <f t="shared" si="12"/>
        <v>0.99999999999999978</v>
      </c>
      <c r="L22" s="16">
        <f t="shared" si="12"/>
        <v>97</v>
      </c>
      <c r="M22" s="17">
        <f t="shared" si="12"/>
        <v>1</v>
      </c>
      <c r="N22" s="18">
        <f t="shared" si="12"/>
        <v>930863.86495867767</v>
      </c>
      <c r="O22" s="18">
        <f t="shared" si="12"/>
        <v>1126345.297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55" customHeight="1" x14ac:dyDescent="0.3">
      <c r="B23" s="26"/>
      <c r="H23" s="26"/>
      <c r="N23" s="26"/>
    </row>
    <row r="24" spans="1:31" s="48" customFormat="1" ht="48" customHeight="1" x14ac:dyDescent="0.3">
      <c r="A24" s="111" t="s">
        <v>50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8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8" customHeight="1" thickBot="1" x14ac:dyDescent="0.3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36" t="s">
        <v>10</v>
      </c>
      <c r="B28" s="139" t="s">
        <v>17</v>
      </c>
      <c r="C28" s="140"/>
      <c r="D28" s="140"/>
      <c r="E28" s="140"/>
      <c r="F28" s="141"/>
      <c r="G28" s="25"/>
      <c r="H28" s="54"/>
      <c r="I28" s="54"/>
      <c r="J28" s="145" t="s">
        <v>15</v>
      </c>
      <c r="K28" s="146"/>
      <c r="L28" s="139" t="s">
        <v>16</v>
      </c>
      <c r="M28" s="140"/>
      <c r="N28" s="140"/>
      <c r="O28" s="140"/>
      <c r="P28" s="141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37"/>
      <c r="B29" s="142"/>
      <c r="C29" s="143"/>
      <c r="D29" s="143"/>
      <c r="E29" s="143"/>
      <c r="F29" s="144"/>
      <c r="G29" s="25"/>
      <c r="J29" s="147"/>
      <c r="K29" s="148"/>
      <c r="L29" s="151"/>
      <c r="M29" s="152"/>
      <c r="N29" s="152"/>
      <c r="O29" s="152"/>
      <c r="P29" s="153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40.049999999999997" customHeight="1" thickBot="1" x14ac:dyDescent="0.35">
      <c r="A30" s="138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49"/>
      <c r="K30" s="150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55" customHeight="1" x14ac:dyDescent="0.3">
      <c r="A31" s="41" t="s">
        <v>25</v>
      </c>
      <c r="B31" s="9">
        <f t="shared" ref="B31:B38" si="13">B13+G13+L13+Q13+V13+AA13</f>
        <v>26</v>
      </c>
      <c r="C31" s="8">
        <f t="shared" ref="C31:C37" si="14">IF(B31,B31/$B$40,"")</f>
        <v>9.8113207547169817E-2</v>
      </c>
      <c r="D31" s="10">
        <f t="shared" ref="D31:E38" si="15">D13+I13+N13+S13+X13+AC13</f>
        <v>3906584.1445454545</v>
      </c>
      <c r="E31" s="11">
        <f t="shared" si="15"/>
        <v>4726966.8148999996</v>
      </c>
      <c r="F31" s="21">
        <f t="shared" ref="F31:F37" si="16">IF(E31,E31/$E$40,"")</f>
        <v>0.78004550792952487</v>
      </c>
      <c r="J31" s="134" t="s">
        <v>3</v>
      </c>
      <c r="K31" s="135"/>
      <c r="L31" s="57">
        <f>B22</f>
        <v>14</v>
      </c>
      <c r="M31" s="8">
        <f t="shared" ref="M31:M36" si="17">IF(L31,L31/$L$37,"")</f>
        <v>5.2830188679245285E-2</v>
      </c>
      <c r="N31" s="58">
        <f>D22</f>
        <v>1796608.3412396694</v>
      </c>
      <c r="O31" s="58">
        <f>E22</f>
        <v>2173896.0928999996</v>
      </c>
      <c r="P31" s="59">
        <f t="shared" ref="P31:P36" si="18">IF(O31,O31/$O$37,"")</f>
        <v>0.35873699739693721</v>
      </c>
    </row>
    <row r="32" spans="1:31" s="25" customFormat="1" ht="30" customHeight="1" x14ac:dyDescent="0.3">
      <c r="A32" s="43" t="s">
        <v>18</v>
      </c>
      <c r="B32" s="12">
        <f t="shared" si="13"/>
        <v>1</v>
      </c>
      <c r="C32" s="8">
        <f t="shared" si="14"/>
        <v>3.7735849056603774E-3</v>
      </c>
      <c r="D32" s="13">
        <f t="shared" si="15"/>
        <v>76090.909090909088</v>
      </c>
      <c r="E32" s="14">
        <f t="shared" si="15"/>
        <v>92070</v>
      </c>
      <c r="F32" s="21">
        <f t="shared" si="16"/>
        <v>1.519341952828808E-2</v>
      </c>
      <c r="J32" s="130" t="s">
        <v>1</v>
      </c>
      <c r="K32" s="131"/>
      <c r="L32" s="60">
        <f>G22</f>
        <v>154</v>
      </c>
      <c r="M32" s="8">
        <f t="shared" si="17"/>
        <v>0.5811320754716981</v>
      </c>
      <c r="N32" s="61">
        <f>I22</f>
        <v>2280944.0494214878</v>
      </c>
      <c r="O32" s="61">
        <f>J22</f>
        <v>2759618.9219</v>
      </c>
      <c r="P32" s="59">
        <f t="shared" si="18"/>
        <v>0.45539315758258669</v>
      </c>
    </row>
    <row r="33" spans="1:33" s="25" customFormat="1" ht="30" customHeight="1" x14ac:dyDescent="0.3">
      <c r="A33" s="43" t="s">
        <v>19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5"/>
        <v>0</v>
      </c>
      <c r="F33" s="21" t="str">
        <f t="shared" si="16"/>
        <v/>
      </c>
      <c r="J33" s="130" t="s">
        <v>2</v>
      </c>
      <c r="K33" s="131"/>
      <c r="L33" s="60">
        <f>L22</f>
        <v>97</v>
      </c>
      <c r="M33" s="8">
        <f t="shared" si="17"/>
        <v>0.36603773584905658</v>
      </c>
      <c r="N33" s="61">
        <f>N22</f>
        <v>930863.86495867767</v>
      </c>
      <c r="O33" s="61">
        <f>O22</f>
        <v>1126345.297</v>
      </c>
      <c r="P33" s="59">
        <f t="shared" si="18"/>
        <v>0.18586984502047613</v>
      </c>
    </row>
    <row r="34" spans="1:33" ht="30" customHeight="1" x14ac:dyDescent="0.3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30" t="s">
        <v>33</v>
      </c>
      <c r="K34" s="131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30" t="s">
        <v>5</v>
      </c>
      <c r="K35" s="131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4" t="s">
        <v>32</v>
      </c>
      <c r="B36" s="15">
        <f t="shared" si="13"/>
        <v>3</v>
      </c>
      <c r="C36" s="8">
        <f t="shared" si="14"/>
        <v>1.1320754716981131E-2</v>
      </c>
      <c r="D36" s="13">
        <f t="shared" si="15"/>
        <v>73206.611570247944</v>
      </c>
      <c r="E36" s="22">
        <f t="shared" si="15"/>
        <v>88580</v>
      </c>
      <c r="F36" s="21">
        <f t="shared" si="16"/>
        <v>1.4617498662058847E-2</v>
      </c>
      <c r="G36" s="25"/>
      <c r="H36" s="25"/>
      <c r="I36" s="25"/>
      <c r="J36" s="130" t="s">
        <v>4</v>
      </c>
      <c r="K36" s="131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5">
      <c r="A37" s="44" t="s">
        <v>28</v>
      </c>
      <c r="B37" s="12">
        <f t="shared" si="13"/>
        <v>20</v>
      </c>
      <c r="C37" s="8">
        <f t="shared" si="14"/>
        <v>7.5471698113207544E-2</v>
      </c>
      <c r="D37" s="13">
        <f t="shared" si="15"/>
        <v>112929.68</v>
      </c>
      <c r="E37" s="23">
        <f t="shared" si="15"/>
        <v>136644.79269999999</v>
      </c>
      <c r="F37" s="21">
        <f t="shared" si="16"/>
        <v>2.2549165437678466E-2</v>
      </c>
      <c r="G37" s="25"/>
      <c r="H37" s="25"/>
      <c r="I37" s="25"/>
      <c r="J37" s="132" t="s">
        <v>0</v>
      </c>
      <c r="K37" s="133"/>
      <c r="L37" s="84">
        <f>SUM(L31:L36)</f>
        <v>265</v>
      </c>
      <c r="M37" s="17">
        <f>SUM(M31:M36)</f>
        <v>1</v>
      </c>
      <c r="N37" s="85">
        <f>SUM(N31:N36)</f>
        <v>5008416.2556198351</v>
      </c>
      <c r="O37" s="86">
        <f>SUM(O31:O36)</f>
        <v>6059860.3117999993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5" t="s">
        <v>29</v>
      </c>
      <c r="B38" s="12">
        <f t="shared" si="13"/>
        <v>215</v>
      </c>
      <c r="C38" s="8">
        <f>IF(B38,B38/$B$40,"")</f>
        <v>0.81132075471698117</v>
      </c>
      <c r="D38" s="13">
        <f t="shared" si="15"/>
        <v>839604.91041322309</v>
      </c>
      <c r="E38" s="23">
        <f t="shared" si="15"/>
        <v>1015598.7041999998</v>
      </c>
      <c r="F38" s="21">
        <f>IF(E38,E38/$E$40,"")</f>
        <v>0.16759440844244972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5">
      <c r="A40" s="64" t="s">
        <v>0</v>
      </c>
      <c r="B40" s="16">
        <f>SUM(B31:B39)</f>
        <v>265</v>
      </c>
      <c r="C40" s="17">
        <f>SUM(C31:C39)</f>
        <v>1</v>
      </c>
      <c r="D40" s="18">
        <f>SUM(D31:D39)</f>
        <v>5008416.2556198351</v>
      </c>
      <c r="E40" s="18">
        <f>SUM(E31:E39)</f>
        <v>6059860.3117999993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3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2020-09-16T15:11:29Z</dcterms:modified>
</cp:coreProperties>
</file>