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305" windowHeight="1084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state="hidden" r:id="rId5"/>
  </sheets>
  <definedNames>
    <definedName name="_xlnm.Print_Area" localSheetId="0">'1T'!$A$1:$AE$43</definedName>
    <definedName name="_xlnm.Print_Area" localSheetId="4">'2019 - CONTRACTACIÓ ANUAL'!$A$1:$AE$45</definedName>
    <definedName name="_xlnm.Print_Area" localSheetId="1">'2T'!$A$1:$AE$43</definedName>
    <definedName name="_xlnm.Print_Area" localSheetId="2">'3T'!$A$1:$AE$43</definedName>
    <definedName name="_xlnm.Print_Area" localSheetId="3">'4T'!$A$1:$AE$43</definedName>
  </definedNames>
  <calcPr calcId="144525"/>
</workbook>
</file>

<file path=xl/calcChain.xml><?xml version="1.0" encoding="utf-8"?>
<calcChain xmlns="http://schemas.openxmlformats.org/spreadsheetml/2006/main">
  <c r="B23" i="4" l="1"/>
  <c r="C13" i="4" s="1"/>
  <c r="B23" i="1"/>
  <c r="C13" i="1" s="1"/>
  <c r="B16" i="7"/>
  <c r="D16" i="7"/>
  <c r="J22" i="7"/>
  <c r="E22" i="7"/>
  <c r="O22" i="7"/>
  <c r="P22" i="7" s="1"/>
  <c r="T22" i="7"/>
  <c r="Y22" i="7"/>
  <c r="Z22" i="7" s="1"/>
  <c r="AD22" i="7"/>
  <c r="E41" i="7"/>
  <c r="F41" i="7" s="1"/>
  <c r="E13" i="7"/>
  <c r="J13" i="7"/>
  <c r="O13" i="7"/>
  <c r="T13" i="7"/>
  <c r="Y13" i="7"/>
  <c r="AD13" i="7"/>
  <c r="E20" i="7"/>
  <c r="J20" i="7"/>
  <c r="O20" i="7"/>
  <c r="AD20" i="7"/>
  <c r="AE20" i="7" s="1"/>
  <c r="T20" i="7"/>
  <c r="Y20" i="7"/>
  <c r="Z20" i="7" s="1"/>
  <c r="E21" i="7"/>
  <c r="J21" i="7"/>
  <c r="K21" i="7" s="1"/>
  <c r="O21" i="7"/>
  <c r="AD21" i="7"/>
  <c r="AE21" i="7" s="1"/>
  <c r="T21" i="7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 s="1"/>
  <c r="Y15" i="7"/>
  <c r="AD15" i="7"/>
  <c r="AE15" i="7" s="1"/>
  <c r="J16" i="7"/>
  <c r="K16" i="7" s="1"/>
  <c r="O16" i="7"/>
  <c r="E16" i="7"/>
  <c r="T16" i="7"/>
  <c r="Y16" i="7"/>
  <c r="AD16" i="7"/>
  <c r="J17" i="7"/>
  <c r="O17" i="7"/>
  <c r="E17" i="7"/>
  <c r="F17" i="7" s="1"/>
  <c r="T17" i="7"/>
  <c r="Y17" i="7"/>
  <c r="Z17" i="7" s="1"/>
  <c r="AD17" i="7"/>
  <c r="J18" i="7"/>
  <c r="O18" i="7"/>
  <c r="AD18" i="7"/>
  <c r="AE18" i="7" s="1"/>
  <c r="E18" i="7"/>
  <c r="T18" i="7"/>
  <c r="U18" i="7" s="1"/>
  <c r="Y18" i="7"/>
  <c r="E37" i="7"/>
  <c r="J19" i="7"/>
  <c r="O19" i="7"/>
  <c r="AD19" i="7"/>
  <c r="E19" i="7"/>
  <c r="T19" i="7"/>
  <c r="Y19" i="7"/>
  <c r="Z19" i="7" s="1"/>
  <c r="I22" i="7"/>
  <c r="D22" i="7"/>
  <c r="N22" i="7"/>
  <c r="S22" i="7"/>
  <c r="X22" i="7"/>
  <c r="AC22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D34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2" i="7"/>
  <c r="H22" i="7" s="1"/>
  <c r="B22" i="7"/>
  <c r="L22" i="7"/>
  <c r="Q22" i="7"/>
  <c r="V22" i="7"/>
  <c r="AA22" i="7"/>
  <c r="G16" i="7"/>
  <c r="L16" i="7"/>
  <c r="Q16" i="7"/>
  <c r="V16" i="7"/>
  <c r="AA16" i="7"/>
  <c r="B13" i="7"/>
  <c r="G13" i="7"/>
  <c r="L13" i="7"/>
  <c r="Q13" i="7"/>
  <c r="V13" i="7"/>
  <c r="AA13" i="7"/>
  <c r="B20" i="7"/>
  <c r="G20" i="7"/>
  <c r="L20" i="7"/>
  <c r="AA20" i="7"/>
  <c r="AB20" i="7" s="1"/>
  <c r="Q20" i="7"/>
  <c r="V20" i="7"/>
  <c r="V23" i="7" s="1"/>
  <c r="L37" i="7" s="1"/>
  <c r="M37" i="7" s="1"/>
  <c r="B21" i="7"/>
  <c r="G21" i="7"/>
  <c r="L21" i="7"/>
  <c r="AA21" i="7"/>
  <c r="Q21" i="7"/>
  <c r="V21" i="7"/>
  <c r="G14" i="7"/>
  <c r="L14" i="7"/>
  <c r="B14" i="7"/>
  <c r="Q14" i="7"/>
  <c r="V14" i="7"/>
  <c r="AA14" i="7"/>
  <c r="G15" i="7"/>
  <c r="H15" i="7" s="1"/>
  <c r="L15" i="7"/>
  <c r="B15" i="7"/>
  <c r="Q15" i="7"/>
  <c r="V15" i="7"/>
  <c r="AA15" i="7"/>
  <c r="B34" i="7"/>
  <c r="G17" i="7"/>
  <c r="L17" i="7"/>
  <c r="B17" i="7"/>
  <c r="Q17" i="7"/>
  <c r="V17" i="7"/>
  <c r="AA17" i="7"/>
  <c r="G18" i="7"/>
  <c r="L18" i="7"/>
  <c r="M18" i="7" s="1"/>
  <c r="AA18" i="7"/>
  <c r="B18" i="7"/>
  <c r="Q18" i="7"/>
  <c r="V18" i="7"/>
  <c r="G19" i="7"/>
  <c r="L19" i="7"/>
  <c r="AA19" i="7"/>
  <c r="AB19" i="7" s="1"/>
  <c r="B19" i="7"/>
  <c r="Q19" i="7"/>
  <c r="V19" i="7"/>
  <c r="O23" i="7"/>
  <c r="O34" i="7" s="1"/>
  <c r="AD23" i="7"/>
  <c r="O36" i="7" s="1"/>
  <c r="P36" i="7" s="1"/>
  <c r="Q23" i="7"/>
  <c r="L35" i="7" s="1"/>
  <c r="M35" i="7" s="1"/>
  <c r="AE22" i="7"/>
  <c r="AB22" i="7"/>
  <c r="AB21" i="7"/>
  <c r="AE19" i="7"/>
  <c r="AB18" i="7"/>
  <c r="AE17" i="7"/>
  <c r="AB17" i="7"/>
  <c r="AE16" i="7"/>
  <c r="AB16" i="7"/>
  <c r="AB15" i="7"/>
  <c r="AB14" i="7"/>
  <c r="W22" i="7"/>
  <c r="W21" i="7"/>
  <c r="W19" i="7"/>
  <c r="Z18" i="7"/>
  <c r="W18" i="7"/>
  <c r="W17" i="7"/>
  <c r="W16" i="7"/>
  <c r="Z15" i="7"/>
  <c r="W15" i="7"/>
  <c r="Z14" i="7"/>
  <c r="W14" i="7"/>
  <c r="U22" i="7"/>
  <c r="R22" i="7"/>
  <c r="U21" i="7"/>
  <c r="R21" i="7"/>
  <c r="U20" i="7"/>
  <c r="R20" i="7"/>
  <c r="U19" i="7"/>
  <c r="R19" i="7"/>
  <c r="R18" i="7"/>
  <c r="U17" i="7"/>
  <c r="R17" i="7"/>
  <c r="U16" i="7"/>
  <c r="R16" i="7"/>
  <c r="R15" i="7"/>
  <c r="R14" i="7"/>
  <c r="M22" i="7"/>
  <c r="P21" i="7"/>
  <c r="M21" i="7"/>
  <c r="P18" i="7"/>
  <c r="P17" i="7"/>
  <c r="M16" i="7"/>
  <c r="P15" i="7"/>
  <c r="M15" i="7"/>
  <c r="P14" i="7"/>
  <c r="M14" i="7"/>
  <c r="AE13" i="7"/>
  <c r="AE23" i="7" s="1"/>
  <c r="AB13" i="7"/>
  <c r="Z13" i="7"/>
  <c r="W13" i="7"/>
  <c r="U13" i="7"/>
  <c r="U23" i="7" s="1"/>
  <c r="R13" i="7"/>
  <c r="K15" i="7"/>
  <c r="K17" i="7"/>
  <c r="K22" i="7"/>
  <c r="H16" i="7"/>
  <c r="H17" i="7"/>
  <c r="H21" i="7"/>
  <c r="F16" i="7"/>
  <c r="F18" i="7"/>
  <c r="F21" i="7"/>
  <c r="F22" i="7"/>
  <c r="C16" i="7"/>
  <c r="C17" i="7"/>
  <c r="C18" i="7"/>
  <c r="C19" i="7"/>
  <c r="C21" i="7"/>
  <c r="C22" i="7"/>
  <c r="J23" i="6"/>
  <c r="E23" i="6"/>
  <c r="F14" i="6" s="1"/>
  <c r="O33" i="6"/>
  <c r="O23" i="6"/>
  <c r="O35" i="6"/>
  <c r="Y23" i="6"/>
  <c r="O37" i="6"/>
  <c r="P37" i="6" s="1"/>
  <c r="T23" i="6"/>
  <c r="O36" i="6"/>
  <c r="P36" i="6" s="1"/>
  <c r="AD23" i="6"/>
  <c r="O38" i="6"/>
  <c r="P38" i="6" s="1"/>
  <c r="I23" i="6"/>
  <c r="N34" i="6" s="1"/>
  <c r="D23" i="6"/>
  <c r="N33" i="6" s="1"/>
  <c r="N23" i="6"/>
  <c r="N35" i="6" s="1"/>
  <c r="X23" i="6"/>
  <c r="N37" i="6"/>
  <c r="S23" i="6"/>
  <c r="N36" i="6"/>
  <c r="AC23" i="6"/>
  <c r="N38" i="6"/>
  <c r="G23" i="6"/>
  <c r="L34" i="6" s="1"/>
  <c r="B23" i="6"/>
  <c r="L23" i="6"/>
  <c r="L35" i="6" s="1"/>
  <c r="V23" i="6"/>
  <c r="L37" i="6" s="1"/>
  <c r="M37" i="6" s="1"/>
  <c r="Q23" i="6"/>
  <c r="L36" i="6" s="1"/>
  <c r="AA23" i="6"/>
  <c r="L38" i="6" s="1"/>
  <c r="M36" i="6"/>
  <c r="M38" i="6"/>
  <c r="E42" i="6"/>
  <c r="E33" i="6"/>
  <c r="E34" i="6"/>
  <c r="E35" i="6"/>
  <c r="F35" i="6" s="1"/>
  <c r="E36" i="6"/>
  <c r="E37" i="6"/>
  <c r="F37" i="6" s="1"/>
  <c r="E38" i="6"/>
  <c r="E39" i="6"/>
  <c r="E40" i="6"/>
  <c r="E41" i="6"/>
  <c r="F36" i="6"/>
  <c r="F41" i="6"/>
  <c r="F42" i="6"/>
  <c r="D42" i="6"/>
  <c r="D33" i="6"/>
  <c r="D34" i="6"/>
  <c r="D35" i="6"/>
  <c r="D36" i="6"/>
  <c r="D37" i="6"/>
  <c r="D38" i="6"/>
  <c r="D39" i="6"/>
  <c r="D40" i="6"/>
  <c r="D41" i="6"/>
  <c r="B42" i="6"/>
  <c r="B41" i="6"/>
  <c r="B33" i="6"/>
  <c r="B34" i="6"/>
  <c r="B35" i="6"/>
  <c r="B36" i="6"/>
  <c r="B37" i="6"/>
  <c r="B38" i="6"/>
  <c r="B39" i="6"/>
  <c r="B40" i="6"/>
  <c r="C35" i="6"/>
  <c r="C36" i="6"/>
  <c r="C37" i="6"/>
  <c r="C41" i="6"/>
  <c r="C42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AB23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W23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R23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21" i="6"/>
  <c r="M22" i="6"/>
  <c r="K15" i="6"/>
  <c r="K16" i="6"/>
  <c r="K17" i="6"/>
  <c r="K21" i="6"/>
  <c r="K22" i="6"/>
  <c r="H13" i="6"/>
  <c r="H15" i="6"/>
  <c r="H16" i="6"/>
  <c r="H17" i="6"/>
  <c r="H20" i="6"/>
  <c r="H21" i="6"/>
  <c r="H22" i="6"/>
  <c r="F13" i="6"/>
  <c r="F15" i="6"/>
  <c r="F16" i="6"/>
  <c r="F17" i="6"/>
  <c r="F18" i="6"/>
  <c r="F19" i="6"/>
  <c r="F20" i="6"/>
  <c r="F21" i="6"/>
  <c r="F22" i="6"/>
  <c r="C13" i="6"/>
  <c r="C15" i="6"/>
  <c r="C16" i="6"/>
  <c r="C17" i="6"/>
  <c r="C18" i="6"/>
  <c r="C19" i="6"/>
  <c r="C21" i="6"/>
  <c r="C22" i="6"/>
  <c r="AD23" i="5"/>
  <c r="O38" i="5" s="1"/>
  <c r="P38" i="5"/>
  <c r="AC23" i="5"/>
  <c r="N38" i="5"/>
  <c r="AA23" i="5"/>
  <c r="L38" i="5"/>
  <c r="M38" i="5" s="1"/>
  <c r="E23" i="5"/>
  <c r="J23" i="5"/>
  <c r="O34" i="5" s="1"/>
  <c r="O23" i="5"/>
  <c r="O35" i="5" s="1"/>
  <c r="T23" i="5"/>
  <c r="O36" i="5"/>
  <c r="P36" i="5" s="1"/>
  <c r="Y23" i="5"/>
  <c r="O37" i="5"/>
  <c r="P37" i="5"/>
  <c r="D23" i="5"/>
  <c r="N33" i="5" s="1"/>
  <c r="I23" i="5"/>
  <c r="N34" i="5" s="1"/>
  <c r="N23" i="5"/>
  <c r="N35" i="5" s="1"/>
  <c r="S23" i="5"/>
  <c r="N36" i="5" s="1"/>
  <c r="X23" i="5"/>
  <c r="N37" i="5" s="1"/>
  <c r="B23" i="5"/>
  <c r="L33" i="5" s="1"/>
  <c r="G23" i="5"/>
  <c r="L34" i="5" s="1"/>
  <c r="L23" i="5"/>
  <c r="L35" i="5" s="1"/>
  <c r="Q23" i="5"/>
  <c r="L36" i="5"/>
  <c r="M36" i="5" s="1"/>
  <c r="V23" i="5"/>
  <c r="L37" i="5"/>
  <c r="M37" i="5" s="1"/>
  <c r="E33" i="5"/>
  <c r="E34" i="5"/>
  <c r="E35" i="5"/>
  <c r="E40" i="5"/>
  <c r="E41" i="5"/>
  <c r="E38" i="5"/>
  <c r="E39" i="5"/>
  <c r="E42" i="5"/>
  <c r="E36" i="5"/>
  <c r="E37" i="5"/>
  <c r="F37" i="5" s="1"/>
  <c r="F35" i="5"/>
  <c r="F36" i="5"/>
  <c r="F38" i="5"/>
  <c r="F41" i="5"/>
  <c r="F42" i="5"/>
  <c r="D33" i="5"/>
  <c r="D34" i="5"/>
  <c r="D35" i="5"/>
  <c r="D40" i="5"/>
  <c r="D41" i="5"/>
  <c r="D38" i="5"/>
  <c r="D39" i="5"/>
  <c r="D42" i="5"/>
  <c r="D36" i="5"/>
  <c r="D37" i="5"/>
  <c r="B33" i="5"/>
  <c r="B34" i="5"/>
  <c r="B35" i="5"/>
  <c r="B40" i="5"/>
  <c r="B41" i="5"/>
  <c r="B42" i="5"/>
  <c r="C42" i="5" s="1"/>
  <c r="B38" i="5"/>
  <c r="B39" i="5"/>
  <c r="B36" i="5"/>
  <c r="B37" i="5"/>
  <c r="C37" i="5" s="1"/>
  <c r="C35" i="5"/>
  <c r="C36" i="5"/>
  <c r="C38" i="5"/>
  <c r="C41" i="5"/>
  <c r="AE22" i="5"/>
  <c r="AB22" i="5"/>
  <c r="Z22" i="5"/>
  <c r="W22" i="5"/>
  <c r="U22" i="5"/>
  <c r="R22" i="5"/>
  <c r="P22" i="5"/>
  <c r="M22" i="5"/>
  <c r="K22" i="5"/>
  <c r="H22" i="5"/>
  <c r="F22" i="5"/>
  <c r="C22" i="5"/>
  <c r="AE13" i="5"/>
  <c r="AE14" i="5"/>
  <c r="AE15" i="5"/>
  <c r="AE16" i="5"/>
  <c r="AE17" i="5"/>
  <c r="AE18" i="5"/>
  <c r="AE19" i="5"/>
  <c r="AE20" i="5"/>
  <c r="AE21" i="5"/>
  <c r="AE23" i="5"/>
  <c r="AB13" i="5"/>
  <c r="AB14" i="5"/>
  <c r="AB15" i="5"/>
  <c r="AB16" i="5"/>
  <c r="AB17" i="5"/>
  <c r="AB18" i="5"/>
  <c r="AB19" i="5"/>
  <c r="AB20" i="5"/>
  <c r="AB21" i="5"/>
  <c r="AB23" i="5"/>
  <c r="Z13" i="5"/>
  <c r="Z14" i="5"/>
  <c r="Z15" i="5"/>
  <c r="Z16" i="5"/>
  <c r="Z17" i="5"/>
  <c r="Z18" i="5"/>
  <c r="Z19" i="5"/>
  <c r="Z20" i="5"/>
  <c r="Z21" i="5"/>
  <c r="Z23" i="5"/>
  <c r="W13" i="5"/>
  <c r="W14" i="5"/>
  <c r="W15" i="5"/>
  <c r="W16" i="5"/>
  <c r="W17" i="5"/>
  <c r="W18" i="5"/>
  <c r="W19" i="5"/>
  <c r="W20" i="5"/>
  <c r="W21" i="5"/>
  <c r="W23" i="5"/>
  <c r="U13" i="5"/>
  <c r="U14" i="5"/>
  <c r="U15" i="5"/>
  <c r="U16" i="5"/>
  <c r="U17" i="5"/>
  <c r="U18" i="5"/>
  <c r="U19" i="5"/>
  <c r="U20" i="5"/>
  <c r="U21" i="5"/>
  <c r="U23" i="5"/>
  <c r="R13" i="5"/>
  <c r="R14" i="5"/>
  <c r="R15" i="5"/>
  <c r="R16" i="5"/>
  <c r="R17" i="5"/>
  <c r="R18" i="5"/>
  <c r="R19" i="5"/>
  <c r="R20" i="5"/>
  <c r="R21" i="5"/>
  <c r="R23" i="5"/>
  <c r="P13" i="5"/>
  <c r="P14" i="5"/>
  <c r="P15" i="5"/>
  <c r="P16" i="5"/>
  <c r="P17" i="5"/>
  <c r="P18" i="5"/>
  <c r="P19" i="5"/>
  <c r="P20" i="5"/>
  <c r="P21" i="5"/>
  <c r="P23" i="5"/>
  <c r="M13" i="5"/>
  <c r="M14" i="5"/>
  <c r="M15" i="5"/>
  <c r="M16" i="5"/>
  <c r="M17" i="5"/>
  <c r="M18" i="5"/>
  <c r="M19" i="5"/>
  <c r="M20" i="5"/>
  <c r="M21" i="5"/>
  <c r="M23" i="5"/>
  <c r="K13" i="5"/>
  <c r="K14" i="5"/>
  <c r="K15" i="5"/>
  <c r="K16" i="5"/>
  <c r="K17" i="5"/>
  <c r="K18" i="5"/>
  <c r="K19" i="5"/>
  <c r="K20" i="5"/>
  <c r="K21" i="5"/>
  <c r="H14" i="5"/>
  <c r="H15" i="5"/>
  <c r="H16" i="5"/>
  <c r="H17" i="5"/>
  <c r="H18" i="5"/>
  <c r="H21" i="5"/>
  <c r="F13" i="5"/>
  <c r="F15" i="5"/>
  <c r="F16" i="5"/>
  <c r="F17" i="5"/>
  <c r="F18" i="5"/>
  <c r="F19" i="5"/>
  <c r="F21" i="5"/>
  <c r="C13" i="5"/>
  <c r="C14" i="5"/>
  <c r="C15" i="5"/>
  <c r="C16" i="5"/>
  <c r="C17" i="5"/>
  <c r="C18" i="5"/>
  <c r="C19" i="5"/>
  <c r="C20" i="5"/>
  <c r="C21" i="5"/>
  <c r="E42" i="4"/>
  <c r="E33" i="4"/>
  <c r="E34" i="4"/>
  <c r="E35" i="4"/>
  <c r="E36" i="4"/>
  <c r="E37" i="4"/>
  <c r="E38" i="4"/>
  <c r="E39" i="4"/>
  <c r="E40" i="4"/>
  <c r="E41" i="4"/>
  <c r="F42" i="4"/>
  <c r="D42" i="4"/>
  <c r="B42" i="4"/>
  <c r="B41" i="4"/>
  <c r="B33" i="4"/>
  <c r="B34" i="4"/>
  <c r="B35" i="4"/>
  <c r="B36" i="4"/>
  <c r="B37" i="4"/>
  <c r="B38" i="4"/>
  <c r="B39" i="4"/>
  <c r="B40" i="4"/>
  <c r="C42" i="4"/>
  <c r="AE13" i="4"/>
  <c r="AE14" i="4"/>
  <c r="AE15" i="4"/>
  <c r="AE16" i="4"/>
  <c r="AE17" i="4"/>
  <c r="AE18" i="4"/>
  <c r="AE19" i="4"/>
  <c r="AE20" i="4"/>
  <c r="AE21" i="4"/>
  <c r="AE22" i="4"/>
  <c r="AD23" i="4"/>
  <c r="O38" i="4" s="1"/>
  <c r="P38" i="4" s="1"/>
  <c r="AC23" i="4"/>
  <c r="AB13" i="4"/>
  <c r="AB14" i="4"/>
  <c r="AB15" i="4"/>
  <c r="AB16" i="4"/>
  <c r="AB17" i="4"/>
  <c r="AB18" i="4"/>
  <c r="AB19" i="4"/>
  <c r="AB20" i="4"/>
  <c r="AB21" i="4"/>
  <c r="AB22" i="4"/>
  <c r="AB23" i="4"/>
  <c r="AA23" i="4"/>
  <c r="Z13" i="4"/>
  <c r="Z14" i="4"/>
  <c r="Z15" i="4"/>
  <c r="Z16" i="4"/>
  <c r="Z17" i="4"/>
  <c r="Z18" i="4"/>
  <c r="Z19" i="4"/>
  <c r="Y23" i="4"/>
  <c r="Z20" i="4"/>
  <c r="Z21" i="4"/>
  <c r="Z22" i="4"/>
  <c r="X23" i="4"/>
  <c r="W13" i="4"/>
  <c r="W14" i="4"/>
  <c r="W15" i="4"/>
  <c r="W16" i="4"/>
  <c r="W17" i="4"/>
  <c r="W18" i="4"/>
  <c r="W19" i="4"/>
  <c r="V23" i="4"/>
  <c r="W20" i="4"/>
  <c r="W21" i="4"/>
  <c r="W22" i="4"/>
  <c r="W23" i="4"/>
  <c r="T23" i="4"/>
  <c r="U13" i="4"/>
  <c r="U14" i="4"/>
  <c r="U15" i="4"/>
  <c r="U16" i="4"/>
  <c r="U17" i="4"/>
  <c r="U18" i="4"/>
  <c r="U19" i="4"/>
  <c r="U20" i="4"/>
  <c r="U21" i="4"/>
  <c r="U22" i="4"/>
  <c r="U23" i="4"/>
  <c r="S23" i="4"/>
  <c r="Q23" i="4"/>
  <c r="R13" i="4"/>
  <c r="R14" i="4"/>
  <c r="R15" i="4"/>
  <c r="R16" i="4"/>
  <c r="R17" i="4"/>
  <c r="R18" i="4"/>
  <c r="R19" i="4"/>
  <c r="R20" i="4"/>
  <c r="R21" i="4"/>
  <c r="R22" i="4"/>
  <c r="O23" i="4"/>
  <c r="P14" i="4"/>
  <c r="P15" i="4"/>
  <c r="P16" i="4"/>
  <c r="P17" i="4"/>
  <c r="P18" i="4"/>
  <c r="P19" i="4"/>
  <c r="P21" i="4"/>
  <c r="P22" i="4"/>
  <c r="N23" i="4"/>
  <c r="N35" i="4" s="1"/>
  <c r="L23" i="4"/>
  <c r="M13" i="4"/>
  <c r="M14" i="4"/>
  <c r="M15" i="4"/>
  <c r="M16" i="4"/>
  <c r="M17" i="4"/>
  <c r="M18" i="4"/>
  <c r="M19" i="4"/>
  <c r="M20" i="4"/>
  <c r="M21" i="4"/>
  <c r="M22" i="4"/>
  <c r="M23" i="4"/>
  <c r="J23" i="4"/>
  <c r="K13" i="4" s="1"/>
  <c r="K14" i="4"/>
  <c r="K15" i="4"/>
  <c r="K16" i="4"/>
  <c r="K17" i="4"/>
  <c r="K18" i="4"/>
  <c r="K19" i="4"/>
  <c r="K20" i="4"/>
  <c r="K21" i="4"/>
  <c r="K22" i="4"/>
  <c r="I23" i="4"/>
  <c r="G23" i="4"/>
  <c r="H14" i="4"/>
  <c r="H15" i="4"/>
  <c r="H16" i="4"/>
  <c r="H17" i="4"/>
  <c r="H18" i="4"/>
  <c r="H19" i="4"/>
  <c r="H21" i="4"/>
  <c r="H22" i="4"/>
  <c r="E23" i="4"/>
  <c r="F14" i="4"/>
  <c r="F15" i="4"/>
  <c r="F16" i="4"/>
  <c r="F17" i="4"/>
  <c r="F18" i="4"/>
  <c r="F19" i="4"/>
  <c r="F21" i="4"/>
  <c r="F22" i="4"/>
  <c r="D23" i="4"/>
  <c r="N33" i="4" s="1"/>
  <c r="C14" i="4"/>
  <c r="C15" i="4"/>
  <c r="C16" i="4"/>
  <c r="C17" i="4"/>
  <c r="C18" i="4"/>
  <c r="C19" i="4"/>
  <c r="C20" i="4"/>
  <c r="C21" i="4"/>
  <c r="C22" i="4"/>
  <c r="O33" i="4"/>
  <c r="O39" i="4" s="1"/>
  <c r="P33" i="4" s="1"/>
  <c r="O34" i="4"/>
  <c r="O35" i="4"/>
  <c r="O36" i="4"/>
  <c r="O37" i="4"/>
  <c r="P37" i="4" s="1"/>
  <c r="P36" i="4"/>
  <c r="N34" i="4"/>
  <c r="N36" i="4"/>
  <c r="N37" i="4"/>
  <c r="N38" i="4"/>
  <c r="L33" i="4"/>
  <c r="L35" i="4"/>
  <c r="L36" i="4"/>
  <c r="L37" i="4"/>
  <c r="L38" i="4"/>
  <c r="M36" i="4"/>
  <c r="M37" i="4"/>
  <c r="M38" i="4"/>
  <c r="F34" i="4"/>
  <c r="F36" i="4"/>
  <c r="F37" i="4"/>
  <c r="F38" i="4"/>
  <c r="F39" i="4"/>
  <c r="F41" i="4"/>
  <c r="D33" i="4"/>
  <c r="D43" i="4" s="1"/>
  <c r="D34" i="4"/>
  <c r="D35" i="4"/>
  <c r="D36" i="4"/>
  <c r="D37" i="4"/>
  <c r="D38" i="4"/>
  <c r="D39" i="4"/>
  <c r="D40" i="4"/>
  <c r="D41" i="4"/>
  <c r="C34" i="4"/>
  <c r="C36" i="4"/>
  <c r="C37" i="4"/>
  <c r="C38" i="4"/>
  <c r="C39" i="4"/>
  <c r="C41" i="4"/>
  <c r="J23" i="1"/>
  <c r="O34" i="1" s="1"/>
  <c r="O23" i="1"/>
  <c r="O35" i="1" s="1"/>
  <c r="E23" i="1"/>
  <c r="O33" i="1" s="1"/>
  <c r="Y23" i="1"/>
  <c r="O37" i="1"/>
  <c r="P37" i="1"/>
  <c r="I23" i="1"/>
  <c r="N34" i="1" s="1"/>
  <c r="N23" i="1"/>
  <c r="N35" i="1" s="1"/>
  <c r="D23" i="1"/>
  <c r="N33" i="1" s="1"/>
  <c r="X23" i="1"/>
  <c r="N37" i="1"/>
  <c r="L33" i="1"/>
  <c r="G23" i="1"/>
  <c r="L34" i="1" s="1"/>
  <c r="L23" i="1"/>
  <c r="L35" i="1" s="1"/>
  <c r="V23" i="1"/>
  <c r="L37" i="1" s="1"/>
  <c r="M37" i="1" s="1"/>
  <c r="Q23" i="1"/>
  <c r="L36" i="1" s="1"/>
  <c r="M36" i="1" s="1"/>
  <c r="AE22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AB22" i="1"/>
  <c r="Z22" i="1"/>
  <c r="Z21" i="1"/>
  <c r="Z20" i="1"/>
  <c r="Z19" i="1"/>
  <c r="Z18" i="1"/>
  <c r="Z17" i="1"/>
  <c r="Z16" i="1"/>
  <c r="Z15" i="1"/>
  <c r="Z14" i="1"/>
  <c r="W22" i="1"/>
  <c r="W21" i="1"/>
  <c r="W20" i="1"/>
  <c r="W19" i="1"/>
  <c r="W18" i="1"/>
  <c r="W17" i="1"/>
  <c r="W16" i="1"/>
  <c r="W15" i="1"/>
  <c r="W14" i="1"/>
  <c r="U22" i="1"/>
  <c r="R22" i="1"/>
  <c r="R21" i="1"/>
  <c r="R20" i="1"/>
  <c r="R19" i="1"/>
  <c r="R18" i="1"/>
  <c r="R17" i="1"/>
  <c r="R16" i="1"/>
  <c r="R15" i="1"/>
  <c r="R14" i="1"/>
  <c r="P22" i="1"/>
  <c r="P21" i="1"/>
  <c r="P19" i="1"/>
  <c r="P18" i="1"/>
  <c r="P17" i="1"/>
  <c r="P15" i="1"/>
  <c r="P14" i="1"/>
  <c r="M22" i="1"/>
  <c r="M21" i="1"/>
  <c r="M20" i="1"/>
  <c r="M19" i="1"/>
  <c r="M18" i="1"/>
  <c r="M17" i="1"/>
  <c r="M16" i="1"/>
  <c r="M15" i="1"/>
  <c r="M14" i="1"/>
  <c r="K22" i="1"/>
  <c r="K21" i="1"/>
  <c r="K20" i="1"/>
  <c r="K19" i="1"/>
  <c r="K18" i="1"/>
  <c r="K17" i="1"/>
  <c r="K16" i="1"/>
  <c r="K15" i="1"/>
  <c r="K14" i="1"/>
  <c r="H22" i="1"/>
  <c r="H21" i="1"/>
  <c r="H20" i="1"/>
  <c r="H19" i="1"/>
  <c r="H18" i="1"/>
  <c r="H17" i="1"/>
  <c r="H16" i="1"/>
  <c r="H15" i="1"/>
  <c r="H14" i="1"/>
  <c r="C22" i="1"/>
  <c r="C21" i="1"/>
  <c r="C20" i="1"/>
  <c r="C19" i="1"/>
  <c r="C18" i="1"/>
  <c r="C17" i="1"/>
  <c r="C16" i="1"/>
  <c r="C15" i="1"/>
  <c r="C14" i="1"/>
  <c r="F22" i="1"/>
  <c r="E42" i="1"/>
  <c r="E41" i="1"/>
  <c r="E33" i="1"/>
  <c r="E40" i="1"/>
  <c r="E34" i="1"/>
  <c r="E35" i="1"/>
  <c r="E36" i="1"/>
  <c r="E37" i="1"/>
  <c r="E38" i="1"/>
  <c r="E39" i="1"/>
  <c r="F35" i="1"/>
  <c r="F37" i="1"/>
  <c r="F41" i="1"/>
  <c r="F42" i="1"/>
  <c r="D42" i="1"/>
  <c r="D41" i="1"/>
  <c r="D33" i="1"/>
  <c r="D40" i="1"/>
  <c r="D34" i="1"/>
  <c r="D35" i="1"/>
  <c r="D36" i="1"/>
  <c r="D37" i="1"/>
  <c r="D38" i="1"/>
  <c r="D39" i="1"/>
  <c r="B42" i="1"/>
  <c r="B41" i="1"/>
  <c r="B33" i="1"/>
  <c r="B40" i="1"/>
  <c r="B34" i="1"/>
  <c r="B35" i="1"/>
  <c r="B36" i="1"/>
  <c r="B37" i="1"/>
  <c r="B38" i="1"/>
  <c r="B39" i="1"/>
  <c r="C35" i="1"/>
  <c r="C37" i="1"/>
  <c r="C41" i="1"/>
  <c r="C42" i="1"/>
  <c r="AE13" i="1"/>
  <c r="AE23" i="1"/>
  <c r="AD23" i="1"/>
  <c r="AC23" i="1"/>
  <c r="AB13" i="1"/>
  <c r="AB23" i="1"/>
  <c r="AA23" i="1"/>
  <c r="Z13" i="1"/>
  <c r="Z23" i="1" s="1"/>
  <c r="W13" i="1"/>
  <c r="W23" i="1" s="1"/>
  <c r="U13" i="1"/>
  <c r="U14" i="1"/>
  <c r="U15" i="1"/>
  <c r="U16" i="1"/>
  <c r="U17" i="1"/>
  <c r="U23" i="1" s="1"/>
  <c r="U18" i="1"/>
  <c r="U19" i="1"/>
  <c r="U20" i="1"/>
  <c r="U21" i="1"/>
  <c r="T23" i="1"/>
  <c r="S23" i="1"/>
  <c r="R13" i="1"/>
  <c r="R23" i="1" s="1"/>
  <c r="P13" i="1"/>
  <c r="M13" i="1"/>
  <c r="K13" i="1"/>
  <c r="H13" i="1"/>
  <c r="H23" i="1" s="1"/>
  <c r="F20" i="1"/>
  <c r="F13" i="1"/>
  <c r="F15" i="1"/>
  <c r="F16" i="1"/>
  <c r="F17" i="1"/>
  <c r="F18" i="1"/>
  <c r="F19" i="1"/>
  <c r="F21" i="1"/>
  <c r="O36" i="1"/>
  <c r="P36" i="1" s="1"/>
  <c r="O38" i="1"/>
  <c r="P38" i="1" s="1"/>
  <c r="L38" i="1"/>
  <c r="M38" i="1" s="1"/>
  <c r="N38" i="1"/>
  <c r="N36" i="1"/>
  <c r="B43" i="1" l="1"/>
  <c r="H13" i="4"/>
  <c r="H23" i="4" s="1"/>
  <c r="H20" i="4"/>
  <c r="R23" i="4"/>
  <c r="AE23" i="4"/>
  <c r="O33" i="5"/>
  <c r="F14" i="5"/>
  <c r="F23" i="5" s="1"/>
  <c r="F20" i="5"/>
  <c r="Z23" i="6"/>
  <c r="R23" i="7"/>
  <c r="AB23" i="7"/>
  <c r="W20" i="7"/>
  <c r="W23" i="7" s="1"/>
  <c r="B37" i="7"/>
  <c r="B36" i="7"/>
  <c r="C36" i="7" s="1"/>
  <c r="D37" i="7"/>
  <c r="D36" i="7"/>
  <c r="X23" i="7"/>
  <c r="N37" i="7" s="1"/>
  <c r="E38" i="7"/>
  <c r="F19" i="7"/>
  <c r="P19" i="7"/>
  <c r="Y23" i="7"/>
  <c r="O37" i="7" s="1"/>
  <c r="P37" i="7" s="1"/>
  <c r="Z16" i="7"/>
  <c r="L34" i="4"/>
  <c r="L39" i="4" s="1"/>
  <c r="M33" i="4" s="1"/>
  <c r="F13" i="4"/>
  <c r="F20" i="4"/>
  <c r="P13" i="4"/>
  <c r="P20" i="4"/>
  <c r="Z23" i="4"/>
  <c r="U23" i="6"/>
  <c r="AE23" i="6"/>
  <c r="L33" i="6"/>
  <c r="C14" i="6"/>
  <c r="C23" i="6" s="1"/>
  <c r="C20" i="6"/>
  <c r="K19" i="6"/>
  <c r="K13" i="6"/>
  <c r="K20" i="6"/>
  <c r="B40" i="7"/>
  <c r="C40" i="7" s="1"/>
  <c r="AA23" i="7"/>
  <c r="L36" i="7" s="1"/>
  <c r="M36" i="7" s="1"/>
  <c r="B35" i="7"/>
  <c r="D40" i="7"/>
  <c r="D35" i="7"/>
  <c r="E34" i="7"/>
  <c r="E40" i="7"/>
  <c r="F40" i="7" s="1"/>
  <c r="Z21" i="7"/>
  <c r="Z23" i="7" s="1"/>
  <c r="T23" i="7"/>
  <c r="O35" i="7" s="1"/>
  <c r="P35" i="7" s="1"/>
  <c r="K23" i="4"/>
  <c r="B43" i="4"/>
  <c r="K23" i="5"/>
  <c r="P23" i="6"/>
  <c r="B38" i="7"/>
  <c r="B33" i="7"/>
  <c r="L23" i="7"/>
  <c r="L34" i="7" s="1"/>
  <c r="B41" i="7"/>
  <c r="C41" i="7" s="1"/>
  <c r="AC23" i="7"/>
  <c r="N36" i="7" s="1"/>
  <c r="S23" i="7"/>
  <c r="N35" i="7" s="1"/>
  <c r="D33" i="7"/>
  <c r="D41" i="7"/>
  <c r="E36" i="7"/>
  <c r="F36" i="7" s="1"/>
  <c r="N23" i="7"/>
  <c r="N34" i="7" s="1"/>
  <c r="E35" i="7"/>
  <c r="E33" i="7"/>
  <c r="M17" i="7"/>
  <c r="D23" i="7"/>
  <c r="N32" i="7" s="1"/>
  <c r="M19" i="7"/>
  <c r="M20" i="6"/>
  <c r="E43" i="6"/>
  <c r="F39" i="6" s="1"/>
  <c r="F23" i="6"/>
  <c r="E23" i="7"/>
  <c r="F14" i="7" s="1"/>
  <c r="I23" i="7"/>
  <c r="N33" i="7" s="1"/>
  <c r="N38" i="7" s="1"/>
  <c r="K14" i="6"/>
  <c r="O34" i="6"/>
  <c r="H19" i="6"/>
  <c r="H14" i="6"/>
  <c r="B43" i="6"/>
  <c r="C40" i="6" s="1"/>
  <c r="H18" i="6"/>
  <c r="H23" i="6" s="1"/>
  <c r="K18" i="6"/>
  <c r="J23" i="7"/>
  <c r="O33" i="7" s="1"/>
  <c r="D43" i="6"/>
  <c r="N39" i="6"/>
  <c r="O39" i="6"/>
  <c r="P35" i="6" s="1"/>
  <c r="L39" i="6"/>
  <c r="M34" i="6" s="1"/>
  <c r="M19" i="6"/>
  <c r="M23" i="6" s="1"/>
  <c r="M20" i="7"/>
  <c r="M23" i="1"/>
  <c r="D43" i="5"/>
  <c r="H20" i="5"/>
  <c r="B43" i="5"/>
  <c r="C40" i="5" s="1"/>
  <c r="G23" i="7"/>
  <c r="L33" i="7" s="1"/>
  <c r="E43" i="1"/>
  <c r="F40" i="1" s="1"/>
  <c r="K19" i="7"/>
  <c r="K23" i="1"/>
  <c r="D43" i="1"/>
  <c r="D38" i="7"/>
  <c r="N39" i="5"/>
  <c r="C33" i="5"/>
  <c r="H19" i="5"/>
  <c r="H13" i="5"/>
  <c r="N39" i="4"/>
  <c r="E43" i="4"/>
  <c r="F40" i="4" s="1"/>
  <c r="E39" i="7"/>
  <c r="C33" i="4"/>
  <c r="C35" i="4"/>
  <c r="C40" i="4"/>
  <c r="M35" i="4"/>
  <c r="B39" i="7"/>
  <c r="P16" i="1"/>
  <c r="P20" i="1"/>
  <c r="P13" i="7"/>
  <c r="P16" i="7"/>
  <c r="P20" i="7"/>
  <c r="D39" i="7"/>
  <c r="M13" i="7"/>
  <c r="F36" i="1"/>
  <c r="C36" i="1"/>
  <c r="C40" i="1"/>
  <c r="E43" i="5"/>
  <c r="F33" i="5" s="1"/>
  <c r="C23" i="5"/>
  <c r="O39" i="5"/>
  <c r="P34" i="5" s="1"/>
  <c r="L39" i="5"/>
  <c r="M34" i="5" s="1"/>
  <c r="C39" i="5"/>
  <c r="F33" i="4"/>
  <c r="F35" i="4"/>
  <c r="P34" i="4"/>
  <c r="F23" i="4"/>
  <c r="M34" i="4"/>
  <c r="M39" i="4" s="1"/>
  <c r="C23" i="4"/>
  <c r="F13" i="7"/>
  <c r="P35" i="4"/>
  <c r="B23" i="7"/>
  <c r="L32" i="7" s="1"/>
  <c r="F14" i="1"/>
  <c r="F23" i="1" s="1"/>
  <c r="E32" i="7"/>
  <c r="D32" i="7"/>
  <c r="B32" i="7"/>
  <c r="C23" i="1"/>
  <c r="F34" i="1"/>
  <c r="F39" i="1"/>
  <c r="N39" i="1"/>
  <c r="C39" i="1"/>
  <c r="C34" i="1"/>
  <c r="C33" i="1"/>
  <c r="C38" i="1"/>
  <c r="F38" i="1"/>
  <c r="F33" i="1"/>
  <c r="O39" i="1"/>
  <c r="P34" i="1" s="1"/>
  <c r="L39" i="1"/>
  <c r="M34" i="1" s="1"/>
  <c r="P39" i="4" l="1"/>
  <c r="P23" i="4"/>
  <c r="K14" i="7"/>
  <c r="F33" i="6"/>
  <c r="K23" i="6"/>
  <c r="E42" i="7"/>
  <c r="F34" i="7" s="1"/>
  <c r="F34" i="6"/>
  <c r="F40" i="6"/>
  <c r="F38" i="6"/>
  <c r="O32" i="7"/>
  <c r="O38" i="7" s="1"/>
  <c r="F20" i="7"/>
  <c r="F15" i="7"/>
  <c r="P33" i="6"/>
  <c r="M33" i="6"/>
  <c r="B42" i="7"/>
  <c r="C39" i="7" s="1"/>
  <c r="C34" i="6"/>
  <c r="C33" i="6"/>
  <c r="C38" i="6"/>
  <c r="K20" i="7"/>
  <c r="C39" i="6"/>
  <c r="K18" i="7"/>
  <c r="K13" i="7"/>
  <c r="H19" i="7"/>
  <c r="H20" i="7"/>
  <c r="H18" i="7"/>
  <c r="P34" i="6"/>
  <c r="P39" i="6" s="1"/>
  <c r="M23" i="7"/>
  <c r="M35" i="6"/>
  <c r="H13" i="7"/>
  <c r="H14" i="7"/>
  <c r="P23" i="1"/>
  <c r="C34" i="5"/>
  <c r="L38" i="7"/>
  <c r="M33" i="7" s="1"/>
  <c r="D42" i="7"/>
  <c r="P35" i="5"/>
  <c r="M35" i="5"/>
  <c r="H23" i="5"/>
  <c r="F34" i="5"/>
  <c r="F39" i="5"/>
  <c r="F40" i="5"/>
  <c r="C43" i="5"/>
  <c r="C43" i="4"/>
  <c r="P23" i="7"/>
  <c r="C43" i="1"/>
  <c r="C15" i="7"/>
  <c r="C20" i="7"/>
  <c r="M33" i="5"/>
  <c r="M39" i="5" s="1"/>
  <c r="P33" i="5"/>
  <c r="P39" i="5" s="1"/>
  <c r="C14" i="7"/>
  <c r="F43" i="4"/>
  <c r="C13" i="7"/>
  <c r="F43" i="1"/>
  <c r="F32" i="7"/>
  <c r="F33" i="7"/>
  <c r="F35" i="7"/>
  <c r="P33" i="1"/>
  <c r="P35" i="1"/>
  <c r="C35" i="7"/>
  <c r="M33" i="1"/>
  <c r="M35" i="1"/>
  <c r="F23" i="7" l="1"/>
  <c r="F37" i="7"/>
  <c r="F39" i="7"/>
  <c r="F43" i="6"/>
  <c r="C38" i="7"/>
  <c r="F38" i="7"/>
  <c r="C34" i="7"/>
  <c r="C33" i="7"/>
  <c r="M39" i="6"/>
  <c r="P33" i="7"/>
  <c r="P32" i="7"/>
  <c r="P34" i="7"/>
  <c r="C37" i="7"/>
  <c r="K23" i="7"/>
  <c r="C32" i="7"/>
  <c r="C43" i="6"/>
  <c r="H23" i="7"/>
  <c r="M32" i="7"/>
  <c r="F43" i="5"/>
  <c r="M34" i="7"/>
  <c r="C23" i="7"/>
  <c r="P39" i="1"/>
  <c r="M39" i="1"/>
  <c r="F42" i="7" l="1"/>
  <c r="P38" i="7"/>
  <c r="C42" i="7"/>
  <c r="M38" i="7"/>
</calcChain>
</file>

<file path=xl/sharedStrings.xml><?xml version="1.0" encoding="utf-8"?>
<sst xmlns="http://schemas.openxmlformats.org/spreadsheetml/2006/main" count="440" uniqueCount="56">
  <si>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</si>
  <si>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</si>
  <si>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</si>
  <si>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</si>
  <si>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</si>
  <si>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</si>
  <si>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</si>
  <si>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</si>
  <si>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</si>
  <si>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</si>
  <si>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</si>
  <si>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</si>
  <si>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</si>
  <si>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</si>
  <si>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</si>
  <si>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</si>
  <si>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</si>
  <si>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</si>
  <si>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</si>
  <si>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</si>
  <si>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</si>
  <si>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</si>
  <si>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</si>
  <si>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</si>
  <si>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</si>
  <si>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</si>
  <si>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</si>
  <si>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</si>
  <si>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</si>
  <si>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</si>
  <si>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</si>
  <si>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</si>
  <si>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</si>
  <si>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</si>
  <si>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</si>
  <si>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</si>
  <si>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</si>
  <si>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</si>
  <si>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Conjuntament es facilita l'acumulatiu trimestral de despesa efectuada. </t>
    </r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</si>
  <si>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</si>
  <si>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</si>
  <si>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</si>
  <si>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</si>
  <si>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</si>
  <si>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</si>
  <si>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</si>
  <si>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</si>
  <si>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</si>
  <si>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</si>
  <si>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</si>
  <si>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</si>
  <si>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</si>
  <si>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</si>
  <si>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</si>
  <si>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Preu net               </t>
    </r>
    <r>
      <rPr>
        <b/>
        <i/>
        <sz val="9"/>
        <color theme="1"/>
        <rFont val="Arial"/>
        <family val="2"/>
      </rPr>
      <t>(sense iva)</t>
    </r>
  </si>
  <si>
    <t>INSTITUT BARCELONA ESPORTS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</si>
</sst>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60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6" fillId="0" borderId="1" xfId="1" applyNumberFormat="1" applyFont="1" applyBorder="1" applyAlignment="1" applyProtection="1">
      <alignment horizontal="center" vertical="center"/>
    </xf>
    <xf numFmtId="10" fontId="26" fillId="0" borderId="6" xfId="0" applyNumberFormat="1" applyFont="1" applyBorder="1" applyAlignment="1" applyProtection="1">
      <alignment horizontal="center" vertical="center"/>
    </xf>
    <xf numFmtId="3" fontId="26" fillId="0" borderId="8" xfId="0" applyNumberFormat="1" applyFont="1" applyBorder="1" applyAlignment="1" applyProtection="1">
      <alignment horizontal="center" vertical="center"/>
      <protection locked="0"/>
    </xf>
    <xf numFmtId="165" fontId="26" fillId="0" borderId="1" xfId="0" applyNumberFormat="1" applyFont="1" applyBorder="1" applyAlignment="1" applyProtection="1">
      <alignment horizontal="right" vertical="center"/>
      <protection locked="0"/>
    </xf>
    <xf numFmtId="165" fontId="26" fillId="0" borderId="2" xfId="0" applyNumberFormat="1" applyFont="1" applyFill="1" applyBorder="1" applyAlignment="1" applyProtection="1">
      <alignment horizontal="right" vertical="center"/>
      <protection locked="0"/>
    </xf>
    <xf numFmtId="3" fontId="26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6" fillId="2" borderId="35" xfId="0" applyFont="1" applyFill="1" applyBorder="1" applyAlignment="1" applyProtection="1">
      <alignment vertical="center"/>
    </xf>
    <xf numFmtId="165" fontId="26" fillId="0" borderId="1" xfId="0" applyNumberFormat="1" applyFont="1" applyBorder="1" applyAlignment="1" applyProtection="1">
      <alignment horizontal="right" vertical="center"/>
    </xf>
    <xf numFmtId="165" fontId="26" fillId="0" borderId="2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 applyProtection="1">
      <alignment vertical="center"/>
    </xf>
    <xf numFmtId="0" fontId="26" fillId="2" borderId="9" xfId="0" applyFont="1" applyFill="1" applyBorder="1" applyAlignment="1" applyProtection="1">
      <alignment vertical="center"/>
    </xf>
    <xf numFmtId="3" fontId="26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center" vertical="center"/>
    </xf>
    <xf numFmtId="0" fontId="23" fillId="9" borderId="27" xfId="0" applyFont="1" applyFill="1" applyBorder="1" applyAlignment="1" applyProtection="1">
      <alignment horizontal="center" vertical="center"/>
    </xf>
    <xf numFmtId="0" fontId="23" fillId="9" borderId="28" xfId="0" applyFont="1" applyFill="1" applyBorder="1" applyAlignment="1" applyProtection="1">
      <alignment horizontal="center" vertical="center"/>
    </xf>
    <xf numFmtId="0" fontId="23" fillId="9" borderId="10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10" xfId="0" applyFont="1" applyFill="1" applyBorder="1" applyAlignment="1" applyProtection="1">
      <alignment horizontal="center" vertical="center" wrapText="1"/>
    </xf>
    <xf numFmtId="0" fontId="23" fillId="9" borderId="13" xfId="0" applyFont="1" applyFill="1" applyBorder="1" applyAlignment="1" applyProtection="1">
      <alignment horizontal="center" vertical="center" wrapText="1"/>
    </xf>
    <xf numFmtId="0" fontId="23" fillId="9" borderId="16" xfId="0" applyFont="1" applyFill="1" applyBorder="1" applyAlignment="1" applyProtection="1">
      <alignment horizontal="center" vertical="center" wrapText="1"/>
    </xf>
    <xf numFmtId="0" fontId="24" fillId="9" borderId="19" xfId="0" applyFont="1" applyFill="1" applyBorder="1" applyAlignment="1" applyProtection="1">
      <alignment horizontal="center" vertical="center"/>
    </xf>
    <xf numFmtId="0" fontId="24" fillId="9" borderId="11" xfId="0" applyFont="1" applyFill="1" applyBorder="1" applyAlignment="1" applyProtection="1">
      <alignment horizontal="center" vertical="center"/>
    </xf>
    <xf numFmtId="0" fontId="24" fillId="9" borderId="12" xfId="0" applyFont="1" applyFill="1" applyBorder="1" applyAlignment="1" applyProtection="1">
      <alignment horizontal="center" vertical="center"/>
    </xf>
    <xf numFmtId="0" fontId="24" fillId="9" borderId="2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horizontal="center" vertical="center"/>
    </xf>
    <xf numFmtId="0" fontId="24" fillId="9" borderId="21" xfId="0" applyFont="1" applyFill="1" applyBorder="1" applyAlignment="1" applyProtection="1">
      <alignment horizontal="center" vertical="center"/>
    </xf>
    <xf numFmtId="0" fontId="23" fillId="9" borderId="19" xfId="0" applyFont="1" applyFill="1" applyBorder="1" applyAlignment="1" applyProtection="1">
      <alignment horizontal="center" vertical="center" wrapText="1"/>
    </xf>
    <xf numFmtId="0" fontId="23" fillId="9" borderId="12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4" fillId="9" borderId="17" xfId="0" applyFont="1" applyFill="1" applyBorder="1" applyAlignment="1" applyProtection="1">
      <alignment horizontal="center" vertical="center"/>
    </xf>
    <xf numFmtId="0" fontId="24" fillId="9" borderId="14" xfId="0" applyFont="1" applyFill="1" applyBorder="1" applyAlignment="1" applyProtection="1">
      <alignment horizontal="center" vertical="center"/>
    </xf>
    <xf numFmtId="0" fontId="24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9"/>
          <c:y val="0.17870385374777722"/>
          <c:w val="0.49879503311680856"/>
          <c:h val="0.67523768758075742"/>
        </c:manualLayout>
      </c:layout>
      <c:pie3DChart>
        <c:varyColors val="1"/>
        <c:ser>
          <c:idx val="0"/>
          <c:order val="0"/>
          <c:tx>
            <c:strRef>
              <c:f>'2019 - CONTRACTACIÓ ANUAL'!$B$31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37E-2"/>
                  <c:y val="5.0012206875082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94"/>
                  <c:y val="-4.6584686928302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9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73E-2"/>
                  <c:y val="-1.54771448918758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200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9"/>
                  <c:y val="-2.297504466970009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8E-2"/>
                  <c:y val="-3.04638825751922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69E-3"/>
                  <c:y val="3.723363425856827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4"/>
                  <c:y val="0.108316026934016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ANUAL'!$B$32:$B$41</c:f>
              <c:numCache>
                <c:formatCode>#,##0</c:formatCode>
                <c:ptCount val="10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8</c:v>
                </c:pt>
                <c:pt idx="7">
                  <c:v>299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43"/>
          <c:y val="0.11440238239450837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202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1"/>
          <c:y val="0.11502445466985553"/>
          <c:w val="0.49271433905528833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6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11"/>
                  <c:y val="3.74207114684067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4"/>
                  <c:y val="0.122361879636633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13E-2"/>
                  <c:y val="5.464803439787144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8E-2"/>
                  <c:y val="-1.514603628310061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4E-3"/>
                  <c:y val="-0.1043898566923380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ANUAL'!$A$32:$A$41</c:f>
              <c:strCache>
                <c:ptCount val="10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Designació de formadors</c:v>
                </c:pt>
              </c:strCache>
            </c:strRef>
          </c:cat>
          <c:val>
            <c:numRef>
              <c:f>'2019 - CONTRACTACIÓ ANUAL'!$E$32:$E$41</c:f>
              <c:numCache>
                <c:formatCode>#,##0.00\ "€"</c:formatCode>
                <c:ptCount val="10"/>
                <c:pt idx="0">
                  <c:v>3955899.89</c:v>
                </c:pt>
                <c:pt idx="1">
                  <c:v>1068136.21</c:v>
                </c:pt>
                <c:pt idx="2">
                  <c:v>173304.69</c:v>
                </c:pt>
                <c:pt idx="3">
                  <c:v>0</c:v>
                </c:pt>
                <c:pt idx="4">
                  <c:v>0</c:v>
                </c:pt>
                <c:pt idx="5">
                  <c:v>2377200</c:v>
                </c:pt>
                <c:pt idx="6">
                  <c:v>627830.82999999996</c:v>
                </c:pt>
                <c:pt idx="7">
                  <c:v>3220666.69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62"/>
          <c:y val="8.166231263445789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91E-2"/>
          <c:y val="0.22619499570436419"/>
          <c:w val="0.52678041674566289"/>
          <c:h val="0.7089606590236921"/>
        </c:manualLayout>
      </c:layout>
      <c:pie3DChart>
        <c:varyColors val="1"/>
        <c:ser>
          <c:idx val="4"/>
          <c:order val="0"/>
          <c:tx>
            <c:strRef>
              <c:f>'2019 - CONTRACTACIÓ ANUAL'!$L$31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35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72E-2"/>
                  <c:y val="-3.004782599177395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46E-2"/>
                  <c:y val="1.55489203243645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8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ANUAL'!$L$32:$L$37</c:f>
              <c:numCache>
                <c:formatCode>#,##0</c:formatCode>
                <c:ptCount val="6"/>
                <c:pt idx="0">
                  <c:v>53</c:v>
                </c:pt>
                <c:pt idx="1">
                  <c:v>239</c:v>
                </c:pt>
                <c:pt idx="2">
                  <c:v>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34"/>
          <c:y val="0.16146135043433904"/>
          <c:w val="0.31198854598875086"/>
          <c:h val="0.7984726603543398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35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5"/>
          <c:y val="0.17696205022912423"/>
          <c:w val="0.52427431663313495"/>
          <c:h val="0.79345267574276068"/>
        </c:manualLayout>
      </c:layout>
      <c:pie3DChart>
        <c:varyColors val="1"/>
        <c:ser>
          <c:idx val="4"/>
          <c:order val="0"/>
          <c:tx>
            <c:strRef>
              <c:f>'2019 - CONTRACTACIÓ ANUAL'!$O$31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64E-2"/>
                  <c:y val="4.019340579845051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45E-3"/>
                  <c:y val="3.521776604465018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8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6016E-2"/>
                  <c:y val="-1.305037008274002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ANUAL'!$J$32:$K$37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ANUAL'!$O$32:$O$37</c:f>
              <c:numCache>
                <c:formatCode>#,##0.00\ "€"</c:formatCode>
                <c:ptCount val="6"/>
                <c:pt idx="0">
                  <c:v>2300736.9500000002</c:v>
                </c:pt>
                <c:pt idx="1">
                  <c:v>8177725.9000000004</c:v>
                </c:pt>
                <c:pt idx="2">
                  <c:v>944575.46000000008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38"/>
          <c:y val="0.15565754806128021"/>
          <c:w val="0.28293289146644585"/>
          <c:h val="0.8057663693374360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24</xdr:row>
      <xdr:rowOff>230909</xdr:rowOff>
    </xdr:from>
    <xdr:to>
      <xdr:col>24</xdr:col>
      <xdr:colOff>333375</xdr:colOff>
      <xdr:row>34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24</xdr:row>
      <xdr:rowOff>202046</xdr:rowOff>
    </xdr:from>
    <xdr:to>
      <xdr:col>30</xdr:col>
      <xdr:colOff>714375</xdr:colOff>
      <xdr:row>34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34</xdr:row>
      <xdr:rowOff>377220</xdr:rowOff>
    </xdr:from>
    <xdr:to>
      <xdr:col>24</xdr:col>
      <xdr:colOff>331231</xdr:colOff>
      <xdr:row>44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34</xdr:row>
      <xdr:rowOff>362912</xdr:rowOff>
    </xdr:from>
    <xdr:to>
      <xdr:col>30</xdr:col>
      <xdr:colOff>698500</xdr:colOff>
      <xdr:row>44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A40" sqref="A40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42</v>
      </c>
      <c r="B7" s="31" t="s">
        <v>46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>IF(B13,B13/$B$23,"")</f>
        <v/>
      </c>
      <c r="D13" s="4"/>
      <c r="E13" s="5"/>
      <c r="F13" s="21" t="str">
        <f t="shared" ref="F13:F22" si="0">IF(E13,E13/$E$23,"")</f>
        <v/>
      </c>
      <c r="G13" s="1">
        <v>1</v>
      </c>
      <c r="H13" s="20">
        <f>IF(G13,G13/$G$23,"")</f>
        <v>1.0752688172043012E-2</v>
      </c>
      <c r="I13" s="4">
        <v>86171</v>
      </c>
      <c r="J13" s="5">
        <v>104266.91</v>
      </c>
      <c r="K13" s="21">
        <f>IF(J13,J13/$J$23,"")</f>
        <v>4.9106367610339395E-2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>IF(Q13,Q13/$Q$23,"")</f>
        <v/>
      </c>
      <c r="S13" s="4">
        <v>0</v>
      </c>
      <c r="T13" s="5">
        <v>0</v>
      </c>
      <c r="U13" s="21" t="str">
        <f t="shared" ref="U13:U22" si="1">IF(T13,T13/$T$23,"")</f>
        <v/>
      </c>
      <c r="V13" s="1"/>
      <c r="W13" s="20" t="str">
        <f>IF(V13,V13/$V$23,"")</f>
        <v/>
      </c>
      <c r="X13" s="4"/>
      <c r="Y13" s="5"/>
      <c r="Z13" s="21" t="str">
        <f>IF(Y13,Y13/$Y$23,"")</f>
        <v/>
      </c>
      <c r="AA13" s="1"/>
      <c r="AB13" s="20" t="str">
        <f>IF(AA13,AA13/$AA$23,"")</f>
        <v/>
      </c>
      <c r="AC13" s="4"/>
      <c r="AD13" s="5"/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ref="C14:C22" si="2">IF(B14,B14/$B$23,"")</f>
        <v>0.14285714285714285</v>
      </c>
      <c r="D14" s="6">
        <v>147310.84</v>
      </c>
      <c r="E14" s="7">
        <v>178246.12</v>
      </c>
      <c r="F14" s="21">
        <f t="shared" si="0"/>
        <v>0.58812399210428412</v>
      </c>
      <c r="G14" s="2">
        <v>1</v>
      </c>
      <c r="H14" s="20">
        <f t="shared" ref="H14:H22" si="3">IF(G14,G14/$G$23,"")</f>
        <v>1.0752688172043012E-2</v>
      </c>
      <c r="I14" s="6">
        <v>17099</v>
      </c>
      <c r="J14" s="7">
        <v>20689.79</v>
      </c>
      <c r="K14" s="21">
        <f t="shared" ref="K14:K22" si="4">IF(J14,J14/$J$23,"")</f>
        <v>9.7442269414210504E-3</v>
      </c>
      <c r="L14" s="2"/>
      <c r="M14" s="20" t="str">
        <f t="shared" ref="M14:M22" si="5">IF(L14,L14/$L$23,"")</f>
        <v/>
      </c>
      <c r="N14" s="6"/>
      <c r="O14" s="7"/>
      <c r="P14" s="21" t="str">
        <f t="shared" ref="P14:P22" si="6">IF(O14,O14/$O$23,"")</f>
        <v/>
      </c>
      <c r="Q14" s="2"/>
      <c r="R14" s="20" t="str">
        <f t="shared" ref="R14:R22" si="7">IF(Q14,Q14/$Q$23,"")</f>
        <v/>
      </c>
      <c r="S14" s="6"/>
      <c r="T14" s="7"/>
      <c r="U14" s="21" t="str">
        <f t="shared" si="1"/>
        <v/>
      </c>
      <c r="V14" s="2"/>
      <c r="W14" s="20" t="str">
        <f t="shared" ref="W14:W22" si="8">IF(V14,V14/$V$23,"")</f>
        <v/>
      </c>
      <c r="X14" s="6"/>
      <c r="Y14" s="7"/>
      <c r="Z14" s="21" t="str">
        <f t="shared" ref="Z14:Z22" si="9">IF(Y14,Y14/$Y$23,"")</f>
        <v/>
      </c>
      <c r="AA14" s="2"/>
      <c r="AB14" s="20" t="str">
        <f t="shared" ref="AB14:AB22" si="10">IF(AA14,AA14/$AA$23,"")</f>
        <v/>
      </c>
      <c r="AC14" s="6"/>
      <c r="AD14" s="7"/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2"/>
        <v/>
      </c>
      <c r="D15" s="6"/>
      <c r="E15" s="7"/>
      <c r="F15" s="21" t="str">
        <f t="shared" si="0"/>
        <v/>
      </c>
      <c r="G15" s="2"/>
      <c r="H15" s="20" t="str">
        <f t="shared" si="3"/>
        <v/>
      </c>
      <c r="I15" s="6"/>
      <c r="J15" s="7"/>
      <c r="K15" s="21" t="str">
        <f t="shared" si="4"/>
        <v/>
      </c>
      <c r="L15" s="2"/>
      <c r="M15" s="20" t="str">
        <f t="shared" si="5"/>
        <v/>
      </c>
      <c r="N15" s="6"/>
      <c r="O15" s="7"/>
      <c r="P15" s="21" t="str">
        <f t="shared" si="6"/>
        <v/>
      </c>
      <c r="Q15" s="2"/>
      <c r="R15" s="20" t="str">
        <f t="shared" si="7"/>
        <v/>
      </c>
      <c r="S15" s="6"/>
      <c r="T15" s="7"/>
      <c r="U15" s="21" t="str">
        <f t="shared" si="1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2"/>
        <v/>
      </c>
      <c r="D16" s="6"/>
      <c r="E16" s="7"/>
      <c r="F16" s="21" t="str">
        <f t="shared" si="0"/>
        <v/>
      </c>
      <c r="G16" s="2"/>
      <c r="H16" s="20" t="str">
        <f t="shared" si="3"/>
        <v/>
      </c>
      <c r="I16" s="6"/>
      <c r="J16" s="7"/>
      <c r="K16" s="21" t="str">
        <f t="shared" si="4"/>
        <v/>
      </c>
      <c r="L16" s="2"/>
      <c r="M16" s="20" t="str">
        <f t="shared" si="5"/>
        <v/>
      </c>
      <c r="N16" s="6"/>
      <c r="O16" s="7"/>
      <c r="P16" s="21" t="str">
        <f t="shared" si="6"/>
        <v/>
      </c>
      <c r="Q16" s="2"/>
      <c r="R16" s="20" t="str">
        <f t="shared" si="7"/>
        <v/>
      </c>
      <c r="S16" s="6"/>
      <c r="T16" s="7"/>
      <c r="U16" s="21" t="str">
        <f t="shared" si="1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2"/>
        <v/>
      </c>
      <c r="D17" s="6"/>
      <c r="E17" s="7"/>
      <c r="F17" s="21" t="str">
        <f t="shared" si="0"/>
        <v/>
      </c>
      <c r="G17" s="3"/>
      <c r="H17" s="20" t="str">
        <f t="shared" si="3"/>
        <v/>
      </c>
      <c r="I17" s="6"/>
      <c r="J17" s="7"/>
      <c r="K17" s="21" t="str">
        <f t="shared" si="4"/>
        <v/>
      </c>
      <c r="L17" s="3"/>
      <c r="M17" s="20" t="str">
        <f t="shared" si="5"/>
        <v/>
      </c>
      <c r="N17" s="6"/>
      <c r="O17" s="7"/>
      <c r="P17" s="21" t="str">
        <f t="shared" si="6"/>
        <v/>
      </c>
      <c r="Q17" s="3"/>
      <c r="R17" s="20" t="str">
        <f t="shared" si="7"/>
        <v/>
      </c>
      <c r="S17" s="6"/>
      <c r="T17" s="7"/>
      <c r="U17" s="21" t="str">
        <f t="shared" si="1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2"/>
        <v/>
      </c>
      <c r="D18" s="70"/>
      <c r="E18" s="71"/>
      <c r="F18" s="68" t="str">
        <f t="shared" si="0"/>
        <v/>
      </c>
      <c r="G18" s="72">
        <v>1</v>
      </c>
      <c r="H18" s="67">
        <f t="shared" si="3"/>
        <v>1.0752688172043012E-2</v>
      </c>
      <c r="I18" s="70">
        <v>950000</v>
      </c>
      <c r="J18" s="71">
        <v>1149500</v>
      </c>
      <c r="K18" s="68">
        <f t="shared" si="4"/>
        <v>0.5413776006988712</v>
      </c>
      <c r="L18" s="72"/>
      <c r="M18" s="67" t="str">
        <f t="shared" si="5"/>
        <v/>
      </c>
      <c r="N18" s="70"/>
      <c r="O18" s="71"/>
      <c r="P18" s="68" t="str">
        <f t="shared" si="6"/>
        <v/>
      </c>
      <c r="Q18" s="72"/>
      <c r="R18" s="67" t="str">
        <f t="shared" si="7"/>
        <v/>
      </c>
      <c r="S18" s="70"/>
      <c r="T18" s="71"/>
      <c r="U18" s="68" t="str">
        <f t="shared" si="1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2"/>
        <v/>
      </c>
      <c r="D19" s="6"/>
      <c r="E19" s="7"/>
      <c r="F19" s="21" t="str">
        <f t="shared" si="0"/>
        <v/>
      </c>
      <c r="G19" s="2">
        <v>5</v>
      </c>
      <c r="H19" s="20">
        <f t="shared" si="3"/>
        <v>5.3763440860215055E-2</v>
      </c>
      <c r="I19" s="6">
        <v>90745.31</v>
      </c>
      <c r="J19" s="7">
        <v>109801.83</v>
      </c>
      <c r="K19" s="21">
        <f t="shared" si="4"/>
        <v>5.1713137257716688E-2</v>
      </c>
      <c r="L19" s="2"/>
      <c r="M19" s="20" t="str">
        <f t="shared" si="5"/>
        <v/>
      </c>
      <c r="N19" s="6"/>
      <c r="O19" s="7"/>
      <c r="P19" s="21" t="str">
        <f t="shared" si="6"/>
        <v/>
      </c>
      <c r="Q19" s="2"/>
      <c r="R19" s="20" t="str">
        <f t="shared" si="7"/>
        <v/>
      </c>
      <c r="S19" s="6"/>
      <c r="T19" s="7"/>
      <c r="U19" s="21" t="str">
        <f t="shared" si="1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6</v>
      </c>
      <c r="C20" s="67">
        <f t="shared" si="2"/>
        <v>0.8571428571428571</v>
      </c>
      <c r="D20" s="70">
        <v>103164.98</v>
      </c>
      <c r="E20" s="71">
        <v>124829.63</v>
      </c>
      <c r="F20" s="21">
        <f t="shared" si="0"/>
        <v>0.41187600789571588</v>
      </c>
      <c r="G20" s="69">
        <v>85</v>
      </c>
      <c r="H20" s="67">
        <f t="shared" si="3"/>
        <v>0.91397849462365588</v>
      </c>
      <c r="I20" s="70">
        <v>626940.26</v>
      </c>
      <c r="J20" s="71">
        <v>739028.43</v>
      </c>
      <c r="K20" s="68">
        <f t="shared" si="4"/>
        <v>0.34805866749165176</v>
      </c>
      <c r="L20" s="69">
        <v>11</v>
      </c>
      <c r="M20" s="67">
        <f t="shared" si="5"/>
        <v>1</v>
      </c>
      <c r="N20" s="70">
        <v>65506.95</v>
      </c>
      <c r="O20" s="71">
        <v>78947.34</v>
      </c>
      <c r="P20" s="68">
        <f t="shared" si="6"/>
        <v>1</v>
      </c>
      <c r="Q20" s="69"/>
      <c r="R20" s="67" t="str">
        <f t="shared" si="7"/>
        <v/>
      </c>
      <c r="S20" s="70"/>
      <c r="T20" s="71"/>
      <c r="U20" s="68" t="str">
        <f t="shared" si="1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2"/>
        <v/>
      </c>
      <c r="D21" s="6"/>
      <c r="E21" s="7"/>
      <c r="F21" s="21" t="str">
        <f t="shared" si="0"/>
        <v/>
      </c>
      <c r="G21" s="2"/>
      <c r="H21" s="20" t="str">
        <f t="shared" si="3"/>
        <v/>
      </c>
      <c r="I21" s="6"/>
      <c r="J21" s="7"/>
      <c r="K21" s="21" t="str">
        <f t="shared" si="4"/>
        <v/>
      </c>
      <c r="L21" s="2"/>
      <c r="M21" s="20" t="str">
        <f t="shared" si="5"/>
        <v/>
      </c>
      <c r="N21" s="6"/>
      <c r="O21" s="7"/>
      <c r="P21" s="21" t="str">
        <f t="shared" si="6"/>
        <v/>
      </c>
      <c r="Q21" s="2"/>
      <c r="R21" s="20" t="str">
        <f t="shared" si="7"/>
        <v/>
      </c>
      <c r="S21" s="6"/>
      <c r="T21" s="7"/>
      <c r="U21" s="21" t="str">
        <f t="shared" si="1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si="2"/>
        <v/>
      </c>
      <c r="D22" s="70"/>
      <c r="E22" s="71"/>
      <c r="F22" s="68" t="str">
        <f t="shared" si="0"/>
        <v/>
      </c>
      <c r="G22" s="69"/>
      <c r="H22" s="67" t="str">
        <f t="shared" si="3"/>
        <v/>
      </c>
      <c r="I22" s="70"/>
      <c r="J22" s="71"/>
      <c r="K22" s="68" t="str">
        <f t="shared" si="4"/>
        <v/>
      </c>
      <c r="L22" s="69"/>
      <c r="M22" s="67" t="str">
        <f t="shared" si="5"/>
        <v/>
      </c>
      <c r="N22" s="70"/>
      <c r="O22" s="71"/>
      <c r="P22" s="68" t="str">
        <f t="shared" si="6"/>
        <v/>
      </c>
      <c r="Q22" s="69"/>
      <c r="R22" s="67" t="str">
        <f t="shared" si="7"/>
        <v/>
      </c>
      <c r="S22" s="70"/>
      <c r="T22" s="71"/>
      <c r="U22" s="68" t="str">
        <f t="shared" si="1"/>
        <v/>
      </c>
      <c r="V22" s="69"/>
      <c r="W22" s="67" t="str">
        <f t="shared" si="8"/>
        <v/>
      </c>
      <c r="X22" s="70"/>
      <c r="Y22" s="71"/>
      <c r="Z22" s="68" t="str">
        <f t="shared" si="9"/>
        <v/>
      </c>
      <c r="AA22" s="69"/>
      <c r="AB22" s="20" t="str">
        <f t="shared" si="10"/>
        <v/>
      </c>
      <c r="AC22" s="70"/>
      <c r="AD22" s="71"/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7</v>
      </c>
      <c r="C23" s="17">
        <f t="shared" si="12"/>
        <v>1</v>
      </c>
      <c r="D23" s="18">
        <f t="shared" si="12"/>
        <v>250475.82</v>
      </c>
      <c r="E23" s="18">
        <f t="shared" si="12"/>
        <v>303075.75</v>
      </c>
      <c r="F23" s="19">
        <f t="shared" si="12"/>
        <v>1</v>
      </c>
      <c r="G23" s="16">
        <f t="shared" si="12"/>
        <v>93</v>
      </c>
      <c r="H23" s="17">
        <f t="shared" si="12"/>
        <v>1</v>
      </c>
      <c r="I23" s="18">
        <f t="shared" si="12"/>
        <v>1770955.57</v>
      </c>
      <c r="J23" s="18">
        <f t="shared" si="12"/>
        <v>2123286.96</v>
      </c>
      <c r="K23" s="19">
        <f t="shared" si="12"/>
        <v>1</v>
      </c>
      <c r="L23" s="16">
        <f t="shared" si="12"/>
        <v>11</v>
      </c>
      <c r="M23" s="17">
        <f t="shared" si="12"/>
        <v>1</v>
      </c>
      <c r="N23" s="18">
        <f t="shared" si="12"/>
        <v>65506.95</v>
      </c>
      <c r="O23" s="18">
        <f t="shared" si="12"/>
        <v>78947.34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13">B13+G13+L13+Q13+AA13+V13</f>
        <v>1</v>
      </c>
      <c r="C33" s="8">
        <f t="shared" ref="C33:C41" si="14">IF(B33,B33/$B$43,"")</f>
        <v>9.0090090090090089E-3</v>
      </c>
      <c r="D33" s="10">
        <f t="shared" ref="D33:D42" si="15">D13+I13+N13+S13+AC13+X13</f>
        <v>86171</v>
      </c>
      <c r="E33" s="11">
        <f t="shared" ref="E33:E42" si="16">E13+J13+O13+T13+AD13+Y13</f>
        <v>104266.91</v>
      </c>
      <c r="F33" s="21">
        <f t="shared" ref="F33:F41" si="17">IF(E33,E33/$E$43,"")</f>
        <v>4.1618365758761072E-2</v>
      </c>
      <c r="J33" s="93" t="s">
        <v>3</v>
      </c>
      <c r="K33" s="94"/>
      <c r="L33" s="58">
        <f>B23</f>
        <v>7</v>
      </c>
      <c r="M33" s="8">
        <f t="shared" ref="M33:M38" si="18">IF(L33,L33/$L$39,"")</f>
        <v>6.3063063063063057E-2</v>
      </c>
      <c r="N33" s="59">
        <f>D23</f>
        <v>250475.82</v>
      </c>
      <c r="O33" s="59">
        <f>E23</f>
        <v>303075.75</v>
      </c>
      <c r="P33" s="60">
        <f t="shared" ref="P33:P38" si="19">IF(O33,O33/$O$39,"")</f>
        <v>0.12097335018474062</v>
      </c>
    </row>
    <row r="34" spans="1:33" s="25" customFormat="1" ht="30" customHeight="1" x14ac:dyDescent="0.25">
      <c r="A34" s="43" t="s">
        <v>18</v>
      </c>
      <c r="B34" s="12">
        <f t="shared" si="13"/>
        <v>2</v>
      </c>
      <c r="C34" s="8">
        <f t="shared" si="14"/>
        <v>1.8018018018018018E-2</v>
      </c>
      <c r="D34" s="13">
        <f t="shared" si="15"/>
        <v>164409.84</v>
      </c>
      <c r="E34" s="14">
        <f t="shared" si="16"/>
        <v>198935.91</v>
      </c>
      <c r="F34" s="21">
        <f t="shared" si="17"/>
        <v>7.9405704695113474E-2</v>
      </c>
      <c r="J34" s="89" t="s">
        <v>1</v>
      </c>
      <c r="K34" s="90"/>
      <c r="L34" s="61">
        <f>G23</f>
        <v>93</v>
      </c>
      <c r="M34" s="8">
        <f t="shared" si="18"/>
        <v>0.83783783783783783</v>
      </c>
      <c r="N34" s="62">
        <f>I23</f>
        <v>1770955.57</v>
      </c>
      <c r="O34" s="62">
        <f>J23</f>
        <v>2123286.96</v>
      </c>
      <c r="P34" s="60">
        <f t="shared" si="19"/>
        <v>0.84751464594172687</v>
      </c>
    </row>
    <row r="35" spans="1:33" ht="30" customHeight="1" x14ac:dyDescent="0.25">
      <c r="A35" s="43" t="s">
        <v>19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9" t="s">
        <v>2</v>
      </c>
      <c r="K35" s="90"/>
      <c r="L35" s="61">
        <f>L23</f>
        <v>11</v>
      </c>
      <c r="M35" s="8">
        <f t="shared" si="18"/>
        <v>9.90990990990991E-2</v>
      </c>
      <c r="N35" s="62">
        <f>N23</f>
        <v>65506.95</v>
      </c>
      <c r="O35" s="62">
        <f>O23</f>
        <v>78947.34</v>
      </c>
      <c r="P35" s="60">
        <f t="shared" si="19"/>
        <v>3.1512003873532542E-2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89" t="s">
        <v>34</v>
      </c>
      <c r="K36" s="90"/>
      <c r="L36" s="61">
        <f>Q23</f>
        <v>0</v>
      </c>
      <c r="M36" s="8" t="str">
        <f t="shared" si="18"/>
        <v/>
      </c>
      <c r="N36" s="62">
        <f>S23</f>
        <v>0</v>
      </c>
      <c r="O36" s="62">
        <f>T23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9" t="s">
        <v>5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13"/>
        <v>1</v>
      </c>
      <c r="C38" s="8">
        <f t="shared" si="14"/>
        <v>9.0090090090090089E-3</v>
      </c>
      <c r="D38" s="13">
        <f t="shared" si="15"/>
        <v>950000</v>
      </c>
      <c r="E38" s="22">
        <f t="shared" si="16"/>
        <v>1149500</v>
      </c>
      <c r="F38" s="21">
        <f t="shared" si="17"/>
        <v>0.45882544557708532</v>
      </c>
      <c r="G38" s="25"/>
      <c r="J38" s="89" t="s">
        <v>4</v>
      </c>
      <c r="K38" s="90"/>
      <c r="L38" s="61">
        <f>AA23</f>
        <v>0</v>
      </c>
      <c r="M38" s="8" t="str">
        <f t="shared" si="18"/>
        <v/>
      </c>
      <c r="N38" s="62">
        <f>AC23</f>
        <v>0</v>
      </c>
      <c r="O38" s="62">
        <f>AD23</f>
        <v>0</v>
      </c>
      <c r="P38" s="60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13"/>
        <v>5</v>
      </c>
      <c r="C39" s="8">
        <f t="shared" si="14"/>
        <v>4.5045045045045043E-2</v>
      </c>
      <c r="D39" s="13">
        <f t="shared" si="15"/>
        <v>90745.31</v>
      </c>
      <c r="E39" s="23">
        <f t="shared" si="16"/>
        <v>109801.83</v>
      </c>
      <c r="F39" s="21">
        <f t="shared" si="17"/>
        <v>4.3827641213509676E-2</v>
      </c>
      <c r="G39" s="25"/>
      <c r="J39" s="91" t="s">
        <v>0</v>
      </c>
      <c r="K39" s="92"/>
      <c r="L39" s="85">
        <f>SUM(L33:L38)</f>
        <v>111</v>
      </c>
      <c r="M39" s="17">
        <f>SUM(M33:M38)</f>
        <v>1</v>
      </c>
      <c r="N39" s="86">
        <f>SUM(N33:N38)</f>
        <v>2086938.34</v>
      </c>
      <c r="O39" s="87">
        <f>SUM(O33:O38)</f>
        <v>2505310.0499999998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13"/>
        <v>102</v>
      </c>
      <c r="C40" s="8">
        <f t="shared" si="14"/>
        <v>0.91891891891891897</v>
      </c>
      <c r="D40" s="13">
        <f t="shared" si="15"/>
        <v>795612.19</v>
      </c>
      <c r="E40" s="23">
        <f t="shared" si="16"/>
        <v>942805.4</v>
      </c>
      <c r="F40" s="21">
        <f t="shared" si="17"/>
        <v>0.37632284275553035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13"/>
        <v>0</v>
      </c>
      <c r="C41" s="8" t="str">
        <f t="shared" si="14"/>
        <v/>
      </c>
      <c r="D41" s="13">
        <f t="shared" si="15"/>
        <v>0</v>
      </c>
      <c r="E41" s="14">
        <f t="shared" si="16"/>
        <v>0</v>
      </c>
      <c r="F41" s="21" t="str">
        <f t="shared" si="1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13"/>
        <v>0</v>
      </c>
      <c r="C42" s="8" t="str">
        <f t="shared" ref="C42" si="20">IF(B42,B42/$B$43,"")</f>
        <v/>
      </c>
      <c r="D42" s="13">
        <f t="shared" si="15"/>
        <v>0</v>
      </c>
      <c r="E42" s="14">
        <f t="shared" si="16"/>
        <v>0</v>
      </c>
      <c r="F42" s="21" t="str">
        <f t="shared" ref="F42" si="2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111</v>
      </c>
      <c r="C43" s="17">
        <f>SUM(C33:C42)</f>
        <v>1</v>
      </c>
      <c r="D43" s="18">
        <f>SUM(D33:D42)</f>
        <v>2086938.34</v>
      </c>
      <c r="E43" s="18">
        <f>SUM(E33:E42)</f>
        <v>2505310.0500000003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A30:A32"/>
    <mergeCell ref="L11:P11"/>
    <mergeCell ref="L30:P31"/>
    <mergeCell ref="J30:K32"/>
    <mergeCell ref="A11:A12"/>
    <mergeCell ref="A26:H26"/>
    <mergeCell ref="B30:F31"/>
    <mergeCell ref="A25:Q25"/>
    <mergeCell ref="B10:AE10"/>
    <mergeCell ref="B11:F11"/>
    <mergeCell ref="G11:K11"/>
    <mergeCell ref="Q11:U11"/>
    <mergeCell ref="AA11:AE11"/>
    <mergeCell ref="V11:Z11"/>
    <mergeCell ref="J37:K37"/>
    <mergeCell ref="J39:K39"/>
    <mergeCell ref="J33:K33"/>
    <mergeCell ref="J34:K34"/>
    <mergeCell ref="J35:K35"/>
    <mergeCell ref="J36:K36"/>
    <mergeCell ref="J38:K38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3:M36 C38:C42 C33:C37 M37:M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39</v>
      </c>
      <c r="B7" s="31" t="s">
        <v>47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1</v>
      </c>
      <c r="H13" s="20">
        <f t="shared" ref="H13:H21" si="2">IF(G13,G13/$G$23,"")</f>
        <v>1.7543859649122806E-2</v>
      </c>
      <c r="I13" s="4">
        <v>125087</v>
      </c>
      <c r="J13" s="5">
        <v>151355.26999999999</v>
      </c>
      <c r="K13" s="21">
        <f t="shared" ref="K13:K21" si="3">IF(J13,J13/$J$23,"")</f>
        <v>0.25937259995518069</v>
      </c>
      <c r="L13" s="1">
        <v>1</v>
      </c>
      <c r="M13" s="20">
        <f t="shared" ref="M13:M21" si="4">IF(L13,L13/$L$23,"")</f>
        <v>0.14285714285714285</v>
      </c>
      <c r="N13" s="4">
        <v>120836</v>
      </c>
      <c r="O13" s="5">
        <v>146211.56</v>
      </c>
      <c r="P13" s="21">
        <f t="shared" ref="P13:P21" si="5">IF(O13,O13/$O$23,"")</f>
        <v>0.63585866249138001</v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>
        <v>2</v>
      </c>
      <c r="C15" s="20">
        <f t="shared" si="0"/>
        <v>0.15384615384615385</v>
      </c>
      <c r="D15" s="6">
        <v>143227.01999999999</v>
      </c>
      <c r="E15" s="7">
        <v>173304.69</v>
      </c>
      <c r="F15" s="21">
        <f t="shared" si="1"/>
        <v>0.49406362837066353</v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11</v>
      </c>
      <c r="C20" s="67">
        <f t="shared" si="0"/>
        <v>0.84615384615384615</v>
      </c>
      <c r="D20" s="70">
        <v>147498.37</v>
      </c>
      <c r="E20" s="71">
        <v>177469.34</v>
      </c>
      <c r="F20" s="21">
        <f t="shared" si="1"/>
        <v>0.50593637162933636</v>
      </c>
      <c r="G20" s="69">
        <v>56</v>
      </c>
      <c r="H20" s="67">
        <f t="shared" si="2"/>
        <v>0.98245614035087714</v>
      </c>
      <c r="I20" s="70">
        <v>374666.95</v>
      </c>
      <c r="J20" s="71">
        <v>432188.52</v>
      </c>
      <c r="K20" s="68">
        <f t="shared" si="3"/>
        <v>0.7406274000448192</v>
      </c>
      <c r="L20" s="69">
        <v>6</v>
      </c>
      <c r="M20" s="67">
        <f t="shared" si="4"/>
        <v>0.8571428571428571</v>
      </c>
      <c r="N20" s="70">
        <v>69199.94</v>
      </c>
      <c r="O20" s="71">
        <v>83731.929999999993</v>
      </c>
      <c r="P20" s="68">
        <f t="shared" si="5"/>
        <v>0.36414133750862004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13</v>
      </c>
      <c r="C23" s="17">
        <f t="shared" si="22"/>
        <v>1</v>
      </c>
      <c r="D23" s="18">
        <f t="shared" si="22"/>
        <v>290725.39</v>
      </c>
      <c r="E23" s="18">
        <f t="shared" si="22"/>
        <v>350774.03</v>
      </c>
      <c r="F23" s="19">
        <f t="shared" si="22"/>
        <v>0.99999999999999989</v>
      </c>
      <c r="G23" s="16">
        <f t="shared" si="22"/>
        <v>57</v>
      </c>
      <c r="H23" s="17">
        <f t="shared" si="22"/>
        <v>1</v>
      </c>
      <c r="I23" s="18">
        <f t="shared" si="22"/>
        <v>499753.95</v>
      </c>
      <c r="J23" s="18">
        <f t="shared" si="22"/>
        <v>583543.79</v>
      </c>
      <c r="K23" s="19">
        <f t="shared" si="22"/>
        <v>0.99999999999999989</v>
      </c>
      <c r="L23" s="16">
        <f t="shared" si="22"/>
        <v>7</v>
      </c>
      <c r="M23" s="17">
        <f t="shared" si="22"/>
        <v>1</v>
      </c>
      <c r="N23" s="18">
        <f t="shared" si="22"/>
        <v>190035.94</v>
      </c>
      <c r="O23" s="18">
        <f t="shared" si="22"/>
        <v>229943.49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2</v>
      </c>
      <c r="C33" s="8">
        <f t="shared" ref="C33:C42" si="24">IF(B33,B33/$B$43,"")</f>
        <v>2.5974025974025976E-2</v>
      </c>
      <c r="D33" s="10">
        <f t="shared" ref="D33:D42" si="25">D13+I13+N13+S13+AC13+X13</f>
        <v>245923</v>
      </c>
      <c r="E33" s="11">
        <f t="shared" ref="E33:E42" si="26">E13+J13+O13+T13+AD13+Y13</f>
        <v>297566.82999999996</v>
      </c>
      <c r="F33" s="21">
        <f t="shared" ref="F33:F42" si="27">IF(E33,E33/$E$43,"")</f>
        <v>0.2555842296262511</v>
      </c>
      <c r="J33" s="93" t="s">
        <v>3</v>
      </c>
      <c r="K33" s="94"/>
      <c r="L33" s="58">
        <f>B23</f>
        <v>13</v>
      </c>
      <c r="M33" s="8">
        <f t="shared" ref="M33:M38" si="28">IF(L33,L33/$L$39,"")</f>
        <v>0.16883116883116883</v>
      </c>
      <c r="N33" s="59">
        <f>D23</f>
        <v>290725.39</v>
      </c>
      <c r="O33" s="59">
        <f>E23</f>
        <v>350774.03</v>
      </c>
      <c r="P33" s="60">
        <f t="shared" ref="P33:P38" si="29">IF(O33,O33/$O$39,"")</f>
        <v>0.30128462312296544</v>
      </c>
    </row>
    <row r="34" spans="1:33" s="25" customFormat="1" ht="30" customHeight="1" x14ac:dyDescent="0.25">
      <c r="A34" s="43" t="s">
        <v>18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J34" s="89" t="s">
        <v>1</v>
      </c>
      <c r="K34" s="90"/>
      <c r="L34" s="61">
        <f>G23</f>
        <v>57</v>
      </c>
      <c r="M34" s="8">
        <f t="shared" si="28"/>
        <v>0.74025974025974028</v>
      </c>
      <c r="N34" s="62">
        <f>I23</f>
        <v>499753.95</v>
      </c>
      <c r="O34" s="62">
        <f>J23</f>
        <v>583543.79</v>
      </c>
      <c r="P34" s="60">
        <f t="shared" si="29"/>
        <v>0.50121376102414672</v>
      </c>
    </row>
    <row r="35" spans="1:33" ht="30" customHeight="1" x14ac:dyDescent="0.25">
      <c r="A35" s="43" t="s">
        <v>19</v>
      </c>
      <c r="B35" s="12">
        <f t="shared" si="23"/>
        <v>2</v>
      </c>
      <c r="C35" s="8">
        <f t="shared" si="24"/>
        <v>2.5974025974025976E-2</v>
      </c>
      <c r="D35" s="13">
        <f t="shared" si="25"/>
        <v>143227.01999999999</v>
      </c>
      <c r="E35" s="14">
        <f t="shared" si="26"/>
        <v>173304.69</v>
      </c>
      <c r="F35" s="21">
        <f t="shared" si="27"/>
        <v>0.1488537740724202</v>
      </c>
      <c r="G35" s="25"/>
      <c r="J35" s="89" t="s">
        <v>2</v>
      </c>
      <c r="K35" s="90"/>
      <c r="L35" s="61">
        <f>L23</f>
        <v>7</v>
      </c>
      <c r="M35" s="8">
        <f t="shared" si="28"/>
        <v>9.0909090909090912E-2</v>
      </c>
      <c r="N35" s="62">
        <f>N23</f>
        <v>190035.94</v>
      </c>
      <c r="O35" s="62">
        <f>O23</f>
        <v>229943.49</v>
      </c>
      <c r="P35" s="60">
        <f t="shared" si="29"/>
        <v>0.19750161585288786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 t="shared" si="28"/>
        <v/>
      </c>
      <c r="N36" s="62">
        <f>S23</f>
        <v>0</v>
      </c>
      <c r="O36" s="62">
        <f>T23</f>
        <v>0</v>
      </c>
      <c r="P36" s="60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 t="shared" si="28"/>
        <v/>
      </c>
      <c r="N37" s="62">
        <f>X23</f>
        <v>0</v>
      </c>
      <c r="O37" s="62">
        <f>Y23</f>
        <v>0</v>
      </c>
      <c r="P37" s="60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si="28"/>
        <v/>
      </c>
      <c r="N38" s="62">
        <f>AC23</f>
        <v>0</v>
      </c>
      <c r="O38" s="62">
        <f>AD23</f>
        <v>0</v>
      </c>
      <c r="P38" s="60" t="str">
        <f t="shared" si="2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77</v>
      </c>
      <c r="M39" s="17">
        <f>SUM(M33:M38)</f>
        <v>1</v>
      </c>
      <c r="N39" s="86">
        <f>SUM(N33:N38)</f>
        <v>980515.28</v>
      </c>
      <c r="O39" s="87">
        <f>SUM(O33:O38)</f>
        <v>1164261.31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73</v>
      </c>
      <c r="C40" s="8">
        <f t="shared" si="24"/>
        <v>0.94805194805194803</v>
      </c>
      <c r="D40" s="13">
        <f t="shared" si="25"/>
        <v>591365.26</v>
      </c>
      <c r="E40" s="23">
        <f t="shared" si="26"/>
        <v>693389.79</v>
      </c>
      <c r="F40" s="21">
        <f t="shared" si="27"/>
        <v>0.59556199630132867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77</v>
      </c>
      <c r="C43" s="17">
        <f>SUM(C33:C42)</f>
        <v>1</v>
      </c>
      <c r="D43" s="18">
        <f>SUM(D33:D42)</f>
        <v>980515.28</v>
      </c>
      <c r="E43" s="18">
        <f>SUM(E33:E42)</f>
        <v>1164261.31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zoomScale="85" zoomScaleNormal="85" workbookViewId="0">
      <selection activeCell="A9" sqref="A9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40</v>
      </c>
      <c r="B7" s="31" t="s">
        <v>48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0.100000000000001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3</v>
      </c>
      <c r="H13" s="20">
        <f t="shared" ref="H13:H21" si="2">IF(G13,G13/$G$23,"")</f>
        <v>0.10344827586206896</v>
      </c>
      <c r="I13" s="4">
        <v>2235707.5</v>
      </c>
      <c r="J13" s="5">
        <v>2667732.31</v>
      </c>
      <c r="K13" s="21">
        <f t="shared" ref="K13:K21" si="3">IF(J13,J13/$J$23,"")</f>
        <v>0.92296175764636634</v>
      </c>
      <c r="L13" s="1"/>
      <c r="M13" s="20" t="str">
        <f t="shared" ref="M13:M21" si="4">IF(L13,L13/$L$23,"")</f>
        <v/>
      </c>
      <c r="N13" s="4"/>
      <c r="O13" s="5"/>
      <c r="P13" s="21" t="str">
        <f t="shared" ref="P13:P21" si="5">IF(O13,O13/$O$23,"")</f>
        <v/>
      </c>
      <c r="Q13" s="1"/>
      <c r="R13" s="20" t="str">
        <f t="shared" ref="R13:R21" si="6">IF(Q13,Q13/$Q$23,"")</f>
        <v/>
      </c>
      <c r="S13" s="4"/>
      <c r="T13" s="5"/>
      <c r="U13" s="21" t="str">
        <f t="shared" ref="U13:U22" si="7">IF(T13,T13/$T$23,"")</f>
        <v/>
      </c>
      <c r="V13" s="1"/>
      <c r="W13" s="20" t="str">
        <f t="shared" ref="W13:W21" si="8">IF(V13,V13/$V$23,"")</f>
        <v/>
      </c>
      <c r="X13" s="4"/>
      <c r="Y13" s="5"/>
      <c r="Z13" s="21" t="str">
        <f t="shared" ref="Z13:Z21" si="9">IF(Y13,Y13/$Y$23,"")</f>
        <v/>
      </c>
      <c r="AA13" s="1"/>
      <c r="AB13" s="20" t="str">
        <f t="shared" ref="AB13:AB21" si="10">IF(AA13,AA13/$AA$23,"")</f>
        <v/>
      </c>
      <c r="AC13" s="4"/>
      <c r="AD13" s="5"/>
      <c r="AE13" s="21" t="str">
        <f t="shared" ref="AE13:AE21" si="11">IF(AD13,AD13/$AD$23,"")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7.6923076923076927E-2</v>
      </c>
      <c r="D14" s="6">
        <v>180986.08</v>
      </c>
      <c r="E14" s="7">
        <v>218993.16</v>
      </c>
      <c r="F14" s="21">
        <f t="shared" si="1"/>
        <v>0.43597773569344145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/>
      <c r="H18" s="67" t="str">
        <f t="shared" si="2"/>
        <v/>
      </c>
      <c r="I18" s="70"/>
      <c r="J18" s="71"/>
      <c r="K18" s="68" t="str">
        <f t="shared" si="3"/>
        <v/>
      </c>
      <c r="L18" s="72"/>
      <c r="M18" s="67" t="str">
        <f t="shared" si="4"/>
        <v/>
      </c>
      <c r="N18" s="70"/>
      <c r="O18" s="71"/>
      <c r="P18" s="68" t="str">
        <f t="shared" si="5"/>
        <v/>
      </c>
      <c r="Q18" s="72"/>
      <c r="R18" s="67" t="str">
        <f t="shared" si="6"/>
        <v/>
      </c>
      <c r="S18" s="70"/>
      <c r="T18" s="71"/>
      <c r="U18" s="68" t="str">
        <f t="shared" si="7"/>
        <v/>
      </c>
      <c r="V18" s="72"/>
      <c r="W18" s="67" t="str">
        <f t="shared" si="8"/>
        <v/>
      </c>
      <c r="X18" s="70"/>
      <c r="Y18" s="71"/>
      <c r="Z18" s="68" t="str">
        <f t="shared" si="9"/>
        <v/>
      </c>
      <c r="AA18" s="72"/>
      <c r="AB18" s="20" t="str">
        <f t="shared" si="10"/>
        <v/>
      </c>
      <c r="AC18" s="70"/>
      <c r="AD18" s="71"/>
      <c r="AE18" s="68" t="str">
        <f t="shared" si="11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1" customFormat="1" ht="36" customHeight="1" x14ac:dyDescent="0.25">
      <c r="A20" s="82" t="s">
        <v>29</v>
      </c>
      <c r="B20" s="69">
        <v>12</v>
      </c>
      <c r="C20" s="67">
        <f t="shared" si="0"/>
        <v>0.92307692307692313</v>
      </c>
      <c r="D20" s="70">
        <v>234140.81</v>
      </c>
      <c r="E20" s="71">
        <v>283310.38</v>
      </c>
      <c r="F20" s="21">
        <f t="shared" si="1"/>
        <v>0.56402226430655855</v>
      </c>
      <c r="G20" s="69">
        <v>26</v>
      </c>
      <c r="H20" s="67">
        <f t="shared" si="2"/>
        <v>0.89655172413793105</v>
      </c>
      <c r="I20" s="70">
        <v>186613.38</v>
      </c>
      <c r="J20" s="71">
        <v>222671.64</v>
      </c>
      <c r="K20" s="68">
        <f t="shared" si="3"/>
        <v>7.7038242353633657E-2</v>
      </c>
      <c r="L20" s="69">
        <v>8</v>
      </c>
      <c r="M20" s="67">
        <f t="shared" si="4"/>
        <v>1</v>
      </c>
      <c r="N20" s="70">
        <v>55857.14</v>
      </c>
      <c r="O20" s="71">
        <v>67587.740000000005</v>
      </c>
      <c r="P20" s="68">
        <f t="shared" si="5"/>
        <v>1</v>
      </c>
      <c r="Q20" s="69"/>
      <c r="R20" s="67" t="str">
        <f t="shared" si="6"/>
        <v/>
      </c>
      <c r="S20" s="70"/>
      <c r="T20" s="71"/>
      <c r="U20" s="68" t="str">
        <f t="shared" si="7"/>
        <v/>
      </c>
      <c r="V20" s="69"/>
      <c r="W20" s="67" t="str">
        <f t="shared" si="8"/>
        <v/>
      </c>
      <c r="X20" s="70"/>
      <c r="Y20" s="71"/>
      <c r="Z20" s="68" t="str">
        <f t="shared" si="9"/>
        <v/>
      </c>
      <c r="AA20" s="69"/>
      <c r="AB20" s="20" t="str">
        <f t="shared" si="10"/>
        <v/>
      </c>
      <c r="AC20" s="70"/>
      <c r="AD20" s="71"/>
      <c r="AE20" s="68" t="str">
        <f t="shared" si="11"/>
        <v/>
      </c>
    </row>
    <row r="21" spans="1:31" s="42" customFormat="1" ht="39.950000000000003" customHeight="1" x14ac:dyDescent="0.25">
      <c r="A21" s="46" t="s">
        <v>43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2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3">IF(G22,G22/$G$23,"")</f>
        <v/>
      </c>
      <c r="I22" s="70"/>
      <c r="J22" s="71"/>
      <c r="K22" s="68" t="str">
        <f t="shared" ref="K22" si="14">IF(J22,J22/$J$23,"")</f>
        <v/>
      </c>
      <c r="L22" s="69"/>
      <c r="M22" s="67" t="str">
        <f t="shared" ref="M22" si="15">IF(L22,L22/$L$23,"")</f>
        <v/>
      </c>
      <c r="N22" s="70"/>
      <c r="O22" s="71"/>
      <c r="P22" s="68" t="str">
        <f t="shared" ref="P22" si="16">IF(O22,O22/$O$23,"")</f>
        <v/>
      </c>
      <c r="Q22" s="69"/>
      <c r="R22" s="67" t="str">
        <f t="shared" ref="R22" si="17">IF(Q22,Q22/$Q$23,"")</f>
        <v/>
      </c>
      <c r="S22" s="70"/>
      <c r="T22" s="71"/>
      <c r="U22" s="68" t="str">
        <f t="shared" si="7"/>
        <v/>
      </c>
      <c r="V22" s="69"/>
      <c r="W22" s="67" t="str">
        <f t="shared" ref="W22" si="18">IF(V22,V22/$V$23,"")</f>
        <v/>
      </c>
      <c r="X22" s="70"/>
      <c r="Y22" s="71"/>
      <c r="Z22" s="68" t="str">
        <f t="shared" ref="Z22" si="19">IF(Y22,Y22/$Y$23,"")</f>
        <v/>
      </c>
      <c r="AA22" s="69"/>
      <c r="AB22" s="20" t="str">
        <f t="shared" ref="AB22" si="20">IF(AA22,AA22/$AA$23,"")</f>
        <v/>
      </c>
      <c r="AC22" s="70"/>
      <c r="AD22" s="71"/>
      <c r="AE22" s="68" t="str">
        <f t="shared" ref="AE22" si="21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2">SUM(B13:B22)</f>
        <v>13</v>
      </c>
      <c r="C23" s="17">
        <f t="shared" si="22"/>
        <v>1</v>
      </c>
      <c r="D23" s="18">
        <f t="shared" si="22"/>
        <v>415126.89</v>
      </c>
      <c r="E23" s="18">
        <f t="shared" si="22"/>
        <v>502303.54000000004</v>
      </c>
      <c r="F23" s="19">
        <f t="shared" si="22"/>
        <v>1</v>
      </c>
      <c r="G23" s="16">
        <f t="shared" si="22"/>
        <v>29</v>
      </c>
      <c r="H23" s="17">
        <f t="shared" si="22"/>
        <v>1</v>
      </c>
      <c r="I23" s="18">
        <f t="shared" si="22"/>
        <v>2422320.88</v>
      </c>
      <c r="J23" s="18">
        <f t="shared" si="22"/>
        <v>2890403.95</v>
      </c>
      <c r="K23" s="19">
        <f t="shared" si="22"/>
        <v>1</v>
      </c>
      <c r="L23" s="16">
        <f t="shared" si="22"/>
        <v>8</v>
      </c>
      <c r="M23" s="17">
        <f t="shared" si="22"/>
        <v>1</v>
      </c>
      <c r="N23" s="18">
        <f t="shared" si="22"/>
        <v>55857.14</v>
      </c>
      <c r="O23" s="18">
        <f t="shared" si="22"/>
        <v>67587.740000000005</v>
      </c>
      <c r="P23" s="19">
        <f t="shared" si="22"/>
        <v>1</v>
      </c>
      <c r="Q23" s="16">
        <f t="shared" si="22"/>
        <v>0</v>
      </c>
      <c r="R23" s="17">
        <f t="shared" si="22"/>
        <v>0</v>
      </c>
      <c r="S23" s="18">
        <f t="shared" si="22"/>
        <v>0</v>
      </c>
      <c r="T23" s="18">
        <f t="shared" si="22"/>
        <v>0</v>
      </c>
      <c r="U23" s="19">
        <f t="shared" si="22"/>
        <v>0</v>
      </c>
      <c r="V23" s="16">
        <f t="shared" si="22"/>
        <v>0</v>
      </c>
      <c r="W23" s="17">
        <f t="shared" si="22"/>
        <v>0</v>
      </c>
      <c r="X23" s="18">
        <f t="shared" si="22"/>
        <v>0</v>
      </c>
      <c r="Y23" s="18">
        <f t="shared" si="22"/>
        <v>0</v>
      </c>
      <c r="Z23" s="19">
        <f t="shared" si="22"/>
        <v>0</v>
      </c>
      <c r="AA23" s="16">
        <f t="shared" si="22"/>
        <v>0</v>
      </c>
      <c r="AB23" s="17">
        <f t="shared" si="22"/>
        <v>0</v>
      </c>
      <c r="AC23" s="18">
        <f t="shared" si="22"/>
        <v>0</v>
      </c>
      <c r="AD23" s="18">
        <f t="shared" si="22"/>
        <v>0</v>
      </c>
      <c r="AE23" s="19">
        <f t="shared" si="22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3">B13+G13+L13+Q13+AA13+V13</f>
        <v>3</v>
      </c>
      <c r="C33" s="8">
        <f t="shared" ref="C33:C41" si="24">IF(B33,B33/$B$43,"")</f>
        <v>0.06</v>
      </c>
      <c r="D33" s="10">
        <f t="shared" ref="D33:D42" si="25">D13+I13+N13+S13+AC13+X13</f>
        <v>2235707.5</v>
      </c>
      <c r="E33" s="11">
        <f t="shared" ref="E33:E42" si="26">E13+J13+O13+T13+AD13+Y13</f>
        <v>2667732.31</v>
      </c>
      <c r="F33" s="21">
        <f t="shared" ref="F33:F41" si="27">IF(E33,E33/$E$43,"")</f>
        <v>0.77095511587316201</v>
      </c>
      <c r="J33" s="93" t="s">
        <v>3</v>
      </c>
      <c r="K33" s="94"/>
      <c r="L33" s="58">
        <f>B23</f>
        <v>13</v>
      </c>
      <c r="M33" s="8">
        <f>IF(L33,L33/$L$39,"")</f>
        <v>0.26</v>
      </c>
      <c r="N33" s="59">
        <f>D23</f>
        <v>415126.89</v>
      </c>
      <c r="O33" s="59">
        <f>E23</f>
        <v>502303.54000000004</v>
      </c>
      <c r="P33" s="60">
        <f>IF(O33,O33/$O$39,"")</f>
        <v>0.14516204734357305</v>
      </c>
    </row>
    <row r="34" spans="1:33" s="25" customFormat="1" ht="30" customHeight="1" x14ac:dyDescent="0.25">
      <c r="A34" s="43" t="s">
        <v>18</v>
      </c>
      <c r="B34" s="12">
        <f t="shared" si="23"/>
        <v>1</v>
      </c>
      <c r="C34" s="8">
        <f t="shared" si="24"/>
        <v>0.02</v>
      </c>
      <c r="D34" s="13">
        <f t="shared" si="25"/>
        <v>180986.08</v>
      </c>
      <c r="E34" s="14">
        <f t="shared" si="26"/>
        <v>218993.16</v>
      </c>
      <c r="F34" s="21">
        <f t="shared" si="27"/>
        <v>6.3287420709475115E-2</v>
      </c>
      <c r="J34" s="89" t="s">
        <v>1</v>
      </c>
      <c r="K34" s="90"/>
      <c r="L34" s="61">
        <f>G23</f>
        <v>29</v>
      </c>
      <c r="M34" s="8">
        <f>IF(L34,L34/$L$39,"")</f>
        <v>0.57999999999999996</v>
      </c>
      <c r="N34" s="62">
        <f>I23</f>
        <v>2422320.88</v>
      </c>
      <c r="O34" s="62">
        <f>J23</f>
        <v>2890403.95</v>
      </c>
      <c r="P34" s="60">
        <f>IF(O34,O34/$O$39,"")</f>
        <v>0.83530559038455221</v>
      </c>
    </row>
    <row r="35" spans="1:33" ht="30" customHeight="1" x14ac:dyDescent="0.25">
      <c r="A35" s="43" t="s">
        <v>19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9" t="s">
        <v>2</v>
      </c>
      <c r="K35" s="90"/>
      <c r="L35" s="61">
        <f>L23</f>
        <v>8</v>
      </c>
      <c r="M35" s="8">
        <f>IF(L35,L35/$L$39,"")</f>
        <v>0.16</v>
      </c>
      <c r="N35" s="62">
        <f>N23</f>
        <v>55857.14</v>
      </c>
      <c r="O35" s="62">
        <f>O23</f>
        <v>67587.740000000005</v>
      </c>
      <c r="P35" s="60">
        <f>IF(O35,O35/$O$39,"")</f>
        <v>1.9532362271874701E-2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89" t="s">
        <v>34</v>
      </c>
      <c r="K36" s="90"/>
      <c r="L36" s="61">
        <f>Q23</f>
        <v>0</v>
      </c>
      <c r="M36" s="8" t="str">
        <f>IF(L36,L36/$L$39,"")</f>
        <v/>
      </c>
      <c r="N36" s="62">
        <f>S23</f>
        <v>0</v>
      </c>
      <c r="O36" s="62">
        <f>T23</f>
        <v>0</v>
      </c>
      <c r="P36" s="60" t="str">
        <f>IF(O36,O36/$O$39,"")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9" t="s">
        <v>5</v>
      </c>
      <c r="K37" s="90"/>
      <c r="L37" s="61">
        <f>V23</f>
        <v>0</v>
      </c>
      <c r="M37" s="8" t="str">
        <f>IF(L37,L37/$L$39,"")</f>
        <v/>
      </c>
      <c r="N37" s="62">
        <f>X23</f>
        <v>0</v>
      </c>
      <c r="O37" s="62">
        <f>Y23</f>
        <v>0</v>
      </c>
      <c r="P37" s="60" t="str">
        <f>IF(O37,O37/$O$39,"")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89" t="s">
        <v>4</v>
      </c>
      <c r="K38" s="90"/>
      <c r="L38" s="61">
        <f>AA23</f>
        <v>0</v>
      </c>
      <c r="M38" s="8" t="str">
        <f t="shared" ref="M38" si="28">IF(L38,L38/$L$39,"")</f>
        <v/>
      </c>
      <c r="N38" s="62">
        <f>AC23</f>
        <v>0</v>
      </c>
      <c r="O38" s="62">
        <f>AD23</f>
        <v>0</v>
      </c>
      <c r="P38" s="60" t="str">
        <f t="shared" ref="P38" si="29">IF(O38,O38/$O$39,"")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3"/>
        <v>0</v>
      </c>
      <c r="C39" s="8" t="str">
        <f t="shared" si="24"/>
        <v/>
      </c>
      <c r="D39" s="13">
        <f t="shared" si="25"/>
        <v>0</v>
      </c>
      <c r="E39" s="23">
        <f t="shared" si="26"/>
        <v>0</v>
      </c>
      <c r="F39" s="21" t="str">
        <f t="shared" si="27"/>
        <v/>
      </c>
      <c r="G39" s="25"/>
      <c r="J39" s="91" t="s">
        <v>0</v>
      </c>
      <c r="K39" s="92"/>
      <c r="L39" s="85">
        <f>SUM(L33:L38)</f>
        <v>50</v>
      </c>
      <c r="M39" s="17">
        <f>SUM(M33:M38)</f>
        <v>1</v>
      </c>
      <c r="N39" s="86">
        <f>SUM(N33:N38)</f>
        <v>2893304.91</v>
      </c>
      <c r="O39" s="87">
        <f>SUM(O33:O38)</f>
        <v>3460295.2300000004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3"/>
        <v>46</v>
      </c>
      <c r="C40" s="8">
        <f t="shared" si="24"/>
        <v>0.92</v>
      </c>
      <c r="D40" s="13">
        <f t="shared" si="25"/>
        <v>476611.33</v>
      </c>
      <c r="E40" s="23">
        <f t="shared" si="26"/>
        <v>573569.76</v>
      </c>
      <c r="F40" s="21">
        <f t="shared" si="27"/>
        <v>0.16575746341736278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3"/>
        <v>0</v>
      </c>
      <c r="C42" s="8" t="str">
        <f t="shared" ref="C42" si="30">IF(B42,B42/$B$43,"")</f>
        <v/>
      </c>
      <c r="D42" s="13">
        <f t="shared" si="25"/>
        <v>0</v>
      </c>
      <c r="E42" s="14">
        <f t="shared" si="26"/>
        <v>0</v>
      </c>
      <c r="F42" s="21" t="str">
        <f t="shared" ref="F42" si="31">IF(E42,E42/$E$43,"")</f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50</v>
      </c>
      <c r="C43" s="17">
        <f>SUM(C33:C42)</f>
        <v>1</v>
      </c>
      <c r="D43" s="18">
        <f>SUM(D33:D42)</f>
        <v>2893304.91</v>
      </c>
      <c r="E43" s="18">
        <f>SUM(E33:E42)</f>
        <v>3460295.2300000004</v>
      </c>
      <c r="F43" s="19">
        <f>SUM(F33:F42)</f>
        <v>0.99999999999999989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7:K37"/>
    <mergeCell ref="J38:K38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40:C42 M33:M36 C33:C39 M37:M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5"/>
  <sheetViews>
    <sheetView showZeros="0" tabSelected="1" zoomScale="85" zoomScaleNormal="85" workbookViewId="0">
      <selection activeCell="A4" sqref="A4"/>
    </sheetView>
  </sheetViews>
  <sheetFormatPr baseColWidth="10" defaultColWidth="9.140625" defaultRowHeight="15" x14ac:dyDescent="0.25"/>
  <cols>
    <col min="1" max="1" width="26.140625" style="27" customWidth="1"/>
    <col min="2" max="2" width="11.5703125" style="63" customWidth="1"/>
    <col min="3" max="3" width="10.570312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2" width="11.42578125" style="27" customWidth="1"/>
    <col min="13" max="13" width="10.5703125" style="27" customWidth="1"/>
    <col min="14" max="14" width="18.8554687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customHeight="1" x14ac:dyDescent="0.25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49</v>
      </c>
      <c r="C7" s="32"/>
      <c r="D7" s="32"/>
      <c r="E7" s="32"/>
      <c r="F7" s="32"/>
      <c r="G7" s="33"/>
      <c r="H7" s="75"/>
      <c r="I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95" t="s">
        <v>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7"/>
    </row>
    <row r="11" spans="1:31" ht="30" customHeight="1" thickBot="1" x14ac:dyDescent="0.3">
      <c r="A11" s="13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10" t="s">
        <v>5</v>
      </c>
      <c r="W11" s="111"/>
      <c r="X11" s="111"/>
      <c r="Y11" s="111"/>
      <c r="Z11" s="112"/>
      <c r="AA11" s="107" t="s">
        <v>4</v>
      </c>
      <c r="AB11" s="108"/>
      <c r="AC11" s="108"/>
      <c r="AD11" s="108"/>
      <c r="AE11" s="109"/>
    </row>
    <row r="12" spans="1:31" ht="39" customHeight="1" thickBot="1" x14ac:dyDescent="0.3">
      <c r="A12" s="131"/>
      <c r="B12" s="34" t="s">
        <v>7</v>
      </c>
      <c r="C12" s="35" t="s">
        <v>8</v>
      </c>
      <c r="D12" s="36" t="s">
        <v>54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1"/>
      <c r="C13" s="20" t="str">
        <f t="shared" ref="C13:C21" si="0">IF(B13,B13/$B$23,"")</f>
        <v/>
      </c>
      <c r="D13" s="4"/>
      <c r="E13" s="5"/>
      <c r="F13" s="21" t="str">
        <f t="shared" ref="F13:F22" si="1">IF(E13,E13/$E$23,"")</f>
        <v/>
      </c>
      <c r="G13" s="1">
        <v>4</v>
      </c>
      <c r="H13" s="20">
        <f t="shared" ref="H13:H21" si="2">IF(G13,G13/$G$23,"")</f>
        <v>6.6666666666666666E-2</v>
      </c>
      <c r="I13" s="4">
        <v>732507.31</v>
      </c>
      <c r="J13" s="5">
        <v>886333.84</v>
      </c>
      <c r="K13" s="21">
        <f t="shared" ref="K13:K21" si="3">IF(J13,J13/$J$23,"")</f>
        <v>0.34347485470983202</v>
      </c>
      <c r="L13" s="1"/>
      <c r="M13" s="20" t="str">
        <f>IF(L13,L13/$L$23,"")</f>
        <v/>
      </c>
      <c r="N13" s="4"/>
      <c r="O13" s="5"/>
      <c r="P13" s="21" t="str">
        <f>IF(O13,O13/$O$23,"")</f>
        <v/>
      </c>
      <c r="Q13" s="1"/>
      <c r="R13" s="20" t="str">
        <f t="shared" ref="R13:R21" si="4">IF(Q13,Q13/$Q$23,"")</f>
        <v/>
      </c>
      <c r="S13" s="4"/>
      <c r="T13" s="5"/>
      <c r="U13" s="21" t="str">
        <f t="shared" ref="U13:U22" si="5">IF(T13,T13/$T$23,"")</f>
        <v/>
      </c>
      <c r="V13" s="1"/>
      <c r="W13" s="20" t="str">
        <f t="shared" ref="W13:W21" si="6">IF(V13,V13/$V$23,"")</f>
        <v/>
      </c>
      <c r="X13" s="4"/>
      <c r="Y13" s="5"/>
      <c r="Z13" s="21" t="str">
        <f t="shared" ref="Z13:Z21" si="7">IF(Y13,Y13/$Y$23,"")</f>
        <v/>
      </c>
      <c r="AA13" s="1"/>
      <c r="AB13" s="20" t="str">
        <f t="shared" ref="AB13:AB21" si="8">IF(AA13,AA13/$AA$23,"")</f>
        <v/>
      </c>
      <c r="AC13" s="4"/>
      <c r="AD13" s="5"/>
      <c r="AE13" s="21" t="str">
        <f t="shared" ref="AE13:AE21" si="9">IF(AD13,AD13/$AD$23,"")</f>
        <v/>
      </c>
    </row>
    <row r="14" spans="1:31" s="42" customFormat="1" ht="36" customHeight="1" x14ac:dyDescent="0.25">
      <c r="A14" s="43" t="s">
        <v>18</v>
      </c>
      <c r="B14" s="2">
        <v>1</v>
      </c>
      <c r="C14" s="20">
        <f t="shared" si="0"/>
        <v>0.05</v>
      </c>
      <c r="D14" s="6">
        <v>492399.05</v>
      </c>
      <c r="E14" s="7">
        <v>595802.85</v>
      </c>
      <c r="F14" s="21">
        <f t="shared" si="1"/>
        <v>0.52054112463586433</v>
      </c>
      <c r="G14" s="2">
        <v>1</v>
      </c>
      <c r="H14" s="20">
        <f t="shared" si="2"/>
        <v>1.6666666666666666E-2</v>
      </c>
      <c r="I14" s="6">
        <v>44962.22</v>
      </c>
      <c r="J14" s="7">
        <v>54404.29</v>
      </c>
      <c r="K14" s="21">
        <f t="shared" si="3"/>
        <v>2.1082920182018062E-2</v>
      </c>
      <c r="L14" s="2"/>
      <c r="M14" s="20" t="str">
        <f>IF(L14,L14/$L$23,"")</f>
        <v/>
      </c>
      <c r="N14" s="6"/>
      <c r="O14" s="7"/>
      <c r="P14" s="21" t="str">
        <f>IF(O14,O14/$O$23,"")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2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IF(L15,L15/$L$23,"")</f>
        <v/>
      </c>
      <c r="N15" s="6"/>
      <c r="O15" s="7"/>
      <c r="P15" s="21" t="str">
        <f>IF(O15,O15/$O$23,"")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2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IF(L16,L16/$L$23,"")</f>
        <v/>
      </c>
      <c r="N16" s="6"/>
      <c r="O16" s="7"/>
      <c r="P16" s="21" t="str">
        <f>IF(O16,O16/$O$23,"")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1" customFormat="1" ht="36" customHeight="1" x14ac:dyDescent="0.25">
      <c r="A18" s="78" t="s">
        <v>33</v>
      </c>
      <c r="B18" s="72"/>
      <c r="C18" s="67" t="str">
        <f t="shared" si="0"/>
        <v/>
      </c>
      <c r="D18" s="70"/>
      <c r="E18" s="71"/>
      <c r="F18" s="68" t="str">
        <f t="shared" si="1"/>
        <v/>
      </c>
      <c r="G18" s="72">
        <v>2</v>
      </c>
      <c r="H18" s="67">
        <f t="shared" si="2"/>
        <v>3.3333333333333333E-2</v>
      </c>
      <c r="I18" s="70">
        <v>1028200</v>
      </c>
      <c r="J18" s="71">
        <v>1227700</v>
      </c>
      <c r="K18" s="68">
        <f t="shared" si="3"/>
        <v>0.47576213396891265</v>
      </c>
      <c r="L18" s="72"/>
      <c r="M18" s="67" t="str">
        <f>IF(L18,L18/$L$23,"")</f>
        <v/>
      </c>
      <c r="N18" s="70"/>
      <c r="O18" s="71"/>
      <c r="P18" s="68" t="str">
        <f>IF(O18,O18/$O$23,"")</f>
        <v/>
      </c>
      <c r="Q18" s="72"/>
      <c r="R18" s="67" t="str">
        <f t="shared" si="4"/>
        <v/>
      </c>
      <c r="S18" s="70"/>
      <c r="T18" s="71"/>
      <c r="U18" s="68" t="str">
        <f t="shared" si="5"/>
        <v/>
      </c>
      <c r="V18" s="72"/>
      <c r="W18" s="67" t="str">
        <f t="shared" si="6"/>
        <v/>
      </c>
      <c r="X18" s="70"/>
      <c r="Y18" s="71"/>
      <c r="Z18" s="68" t="str">
        <f t="shared" si="7"/>
        <v/>
      </c>
      <c r="AA18" s="72"/>
      <c r="AB18" s="20" t="str">
        <f t="shared" si="8"/>
        <v/>
      </c>
      <c r="AC18" s="70"/>
      <c r="AD18" s="71"/>
      <c r="AE18" s="68" t="str">
        <f t="shared" si="9"/>
        <v/>
      </c>
    </row>
    <row r="19" spans="1:31" s="42" customFormat="1" ht="36" customHeight="1" x14ac:dyDescent="0.2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3.3333333333333333E-2</v>
      </c>
      <c r="I19" s="6">
        <v>14900</v>
      </c>
      <c r="J19" s="7">
        <v>18029</v>
      </c>
      <c r="K19" s="21">
        <f t="shared" si="3"/>
        <v>6.9866543237969581E-3</v>
      </c>
      <c r="L19" s="2">
        <v>1</v>
      </c>
      <c r="M19" s="20">
        <f>IF(L19,L19/$L$23,"")</f>
        <v>0.1111111111111111</v>
      </c>
      <c r="N19" s="6">
        <v>413223.14</v>
      </c>
      <c r="O19" s="7">
        <v>500000</v>
      </c>
      <c r="P19" s="21">
        <f>IF(O19,O19/$O$23,"")</f>
        <v>0.88013155643221352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1" customFormat="1" ht="36" customHeight="1" x14ac:dyDescent="0.25">
      <c r="A20" s="82" t="s">
        <v>29</v>
      </c>
      <c r="B20" s="69">
        <v>19</v>
      </c>
      <c r="C20" s="67">
        <f t="shared" si="0"/>
        <v>0.95</v>
      </c>
      <c r="D20" s="70">
        <v>453537.83</v>
      </c>
      <c r="E20" s="71">
        <v>548780.78</v>
      </c>
      <c r="F20" s="21">
        <f t="shared" si="1"/>
        <v>0.47945887536413578</v>
      </c>
      <c r="G20" s="69">
        <v>51</v>
      </c>
      <c r="H20" s="67">
        <f t="shared" si="2"/>
        <v>0.85</v>
      </c>
      <c r="I20" s="70">
        <v>331149.53000000003</v>
      </c>
      <c r="J20" s="71">
        <v>394024.07</v>
      </c>
      <c r="K20" s="68">
        <f t="shared" si="3"/>
        <v>0.15269343681544043</v>
      </c>
      <c r="L20" s="69">
        <v>8</v>
      </c>
      <c r="M20" s="67">
        <f>IF(L20,L20/$L$23,"")</f>
        <v>0.88888888888888884</v>
      </c>
      <c r="N20" s="70">
        <v>56401.919999999998</v>
      </c>
      <c r="O20" s="71">
        <v>68096.89</v>
      </c>
      <c r="P20" s="68">
        <f>IF(O20,O20/$O$23,"")</f>
        <v>0.11986844356778648</v>
      </c>
      <c r="Q20" s="69"/>
      <c r="R20" s="67" t="str">
        <f t="shared" si="4"/>
        <v/>
      </c>
      <c r="S20" s="70"/>
      <c r="T20" s="71"/>
      <c r="U20" s="68" t="str">
        <f t="shared" si="5"/>
        <v/>
      </c>
      <c r="V20" s="69"/>
      <c r="W20" s="67" t="str">
        <f t="shared" si="6"/>
        <v/>
      </c>
      <c r="X20" s="70"/>
      <c r="Y20" s="71"/>
      <c r="Z20" s="68" t="str">
        <f t="shared" si="7"/>
        <v/>
      </c>
      <c r="AA20" s="69"/>
      <c r="AB20" s="20" t="str">
        <f t="shared" si="8"/>
        <v/>
      </c>
      <c r="AC20" s="70"/>
      <c r="AD20" s="71"/>
      <c r="AE20" s="68" t="str">
        <f t="shared" si="9"/>
        <v/>
      </c>
    </row>
    <row r="21" spans="1:31" s="42" customFormat="1" ht="39.950000000000003" customHeight="1" x14ac:dyDescent="0.25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IF(L21,L21/$L$23,"")</f>
        <v/>
      </c>
      <c r="N21" s="6"/>
      <c r="O21" s="7"/>
      <c r="P21" s="21" t="str">
        <f>IF(O21,O21/$O$23,"")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6" customHeight="1" x14ac:dyDescent="0.25">
      <c r="A22" s="82" t="s">
        <v>44</v>
      </c>
      <c r="B22" s="69"/>
      <c r="C22" s="67" t="str">
        <f t="shared" ref="C22" si="10">IF(B22,B22/$B$23,"")</f>
        <v/>
      </c>
      <c r="D22" s="70"/>
      <c r="E22" s="71"/>
      <c r="F22" s="68" t="str">
        <f t="shared" si="1"/>
        <v/>
      </c>
      <c r="G22" s="69"/>
      <c r="H22" s="67" t="str">
        <f t="shared" ref="H22" si="11">IF(G22,G22/$G$23,"")</f>
        <v/>
      </c>
      <c r="I22" s="70"/>
      <c r="J22" s="71"/>
      <c r="K22" s="68" t="str">
        <f t="shared" ref="K22" si="12">IF(J22,J22/$J$23,"")</f>
        <v/>
      </c>
      <c r="L22" s="69"/>
      <c r="M22" s="67" t="str">
        <f t="shared" ref="M22" si="13">IF(L22,L22/$L$23,"")</f>
        <v/>
      </c>
      <c r="N22" s="70"/>
      <c r="O22" s="71"/>
      <c r="P22" s="68" t="str">
        <f t="shared" ref="P22" si="14">IF(O22,O22/$O$23,"")</f>
        <v/>
      </c>
      <c r="Q22" s="69"/>
      <c r="R22" s="67" t="str">
        <f t="shared" ref="R22" si="15">IF(Q22,Q22/$Q$23,"")</f>
        <v/>
      </c>
      <c r="S22" s="70"/>
      <c r="T22" s="71"/>
      <c r="U22" s="68" t="str">
        <f t="shared" si="5"/>
        <v/>
      </c>
      <c r="V22" s="69"/>
      <c r="W22" s="67" t="str">
        <f t="shared" ref="W22" si="16">IF(V22,V22/$V$23,"")</f>
        <v/>
      </c>
      <c r="X22" s="70"/>
      <c r="Y22" s="71"/>
      <c r="Z22" s="68" t="str">
        <f t="shared" ref="Z22" si="17">IF(Y22,Y22/$Y$23,"")</f>
        <v/>
      </c>
      <c r="AA22" s="69"/>
      <c r="AB22" s="20" t="str">
        <f t="shared" ref="AB22" si="18">IF(AA22,AA22/$AA$23,"")</f>
        <v/>
      </c>
      <c r="AC22" s="70"/>
      <c r="AD22" s="71"/>
      <c r="AE22" s="68" t="str">
        <f t="shared" ref="AE22" si="19">IF(AD22,AD22/$AD$23,"")</f>
        <v/>
      </c>
    </row>
    <row r="23" spans="1:31" ht="33" customHeight="1" thickBot="1" x14ac:dyDescent="0.3">
      <c r="A23" s="84" t="s">
        <v>0</v>
      </c>
      <c r="B23" s="16">
        <f t="shared" ref="B23:AE23" si="20">SUM(B13:B22)</f>
        <v>20</v>
      </c>
      <c r="C23" s="17">
        <f t="shared" si="20"/>
        <v>1</v>
      </c>
      <c r="D23" s="18">
        <f t="shared" si="20"/>
        <v>945936.88</v>
      </c>
      <c r="E23" s="18">
        <f t="shared" si="20"/>
        <v>1144583.6299999999</v>
      </c>
      <c r="F23" s="19">
        <f t="shared" si="20"/>
        <v>1</v>
      </c>
      <c r="G23" s="16">
        <f t="shared" si="20"/>
        <v>60</v>
      </c>
      <c r="H23" s="17">
        <f t="shared" si="20"/>
        <v>1</v>
      </c>
      <c r="I23" s="18">
        <f t="shared" si="20"/>
        <v>2151719.06</v>
      </c>
      <c r="J23" s="18">
        <f t="shared" si="20"/>
        <v>2580491.1999999997</v>
      </c>
      <c r="K23" s="19">
        <f t="shared" si="20"/>
        <v>1</v>
      </c>
      <c r="L23" s="16">
        <f t="shared" si="20"/>
        <v>9</v>
      </c>
      <c r="M23" s="17">
        <f t="shared" si="20"/>
        <v>1</v>
      </c>
      <c r="N23" s="18">
        <f t="shared" si="20"/>
        <v>469625.06</v>
      </c>
      <c r="O23" s="18">
        <f t="shared" si="20"/>
        <v>568096.89</v>
      </c>
      <c r="P23" s="19">
        <f t="shared" si="20"/>
        <v>1</v>
      </c>
      <c r="Q23" s="16">
        <f t="shared" si="20"/>
        <v>0</v>
      </c>
      <c r="R23" s="17">
        <f t="shared" si="20"/>
        <v>0</v>
      </c>
      <c r="S23" s="18">
        <f t="shared" si="20"/>
        <v>0</v>
      </c>
      <c r="T23" s="18">
        <f t="shared" si="20"/>
        <v>0</v>
      </c>
      <c r="U23" s="19">
        <f t="shared" si="20"/>
        <v>0</v>
      </c>
      <c r="V23" s="16">
        <f t="shared" si="20"/>
        <v>0</v>
      </c>
      <c r="W23" s="17">
        <f t="shared" si="20"/>
        <v>0</v>
      </c>
      <c r="X23" s="18">
        <f t="shared" si="20"/>
        <v>0</v>
      </c>
      <c r="Y23" s="18">
        <f t="shared" si="20"/>
        <v>0</v>
      </c>
      <c r="Z23" s="19">
        <f t="shared" si="20"/>
        <v>0</v>
      </c>
      <c r="AA23" s="16">
        <f t="shared" si="20"/>
        <v>0</v>
      </c>
      <c r="AB23" s="17">
        <f t="shared" si="20"/>
        <v>0</v>
      </c>
      <c r="AC23" s="18">
        <f t="shared" si="20"/>
        <v>0</v>
      </c>
      <c r="AD23" s="18">
        <f t="shared" si="20"/>
        <v>0</v>
      </c>
      <c r="AE23" s="19">
        <f t="shared" si="20"/>
        <v>0</v>
      </c>
    </row>
    <row r="24" spans="1:31" s="25" customFormat="1" ht="18.75" customHeight="1" x14ac:dyDescent="0.25">
      <c r="B24" s="26"/>
      <c r="H24" s="26"/>
      <c r="N24" s="26"/>
    </row>
    <row r="25" spans="1:31" s="49" customFormat="1" ht="48" customHeight="1" x14ac:dyDescent="0.25">
      <c r="A25" s="136" t="s">
        <v>53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ht="14.45" customHeigh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x14ac:dyDescent="0.25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thickBot="1" x14ac:dyDescent="0.3">
      <c r="A29" s="74"/>
      <c r="B29" s="74"/>
      <c r="C29" s="74"/>
      <c r="D29" s="74"/>
      <c r="E29" s="74"/>
      <c r="F29" s="74"/>
      <c r="G29" s="52"/>
      <c r="H29" s="52"/>
      <c r="I29" s="50"/>
      <c r="J29" s="50"/>
      <c r="K29" s="50"/>
      <c r="L29" s="74"/>
      <c r="M29" s="51"/>
      <c r="N29" s="47"/>
      <c r="O29" s="47"/>
      <c r="P29" s="50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x14ac:dyDescent="0.25">
      <c r="A30" s="113" t="s">
        <v>10</v>
      </c>
      <c r="B30" s="118" t="s">
        <v>17</v>
      </c>
      <c r="C30" s="119"/>
      <c r="D30" s="119"/>
      <c r="E30" s="119"/>
      <c r="F30" s="120"/>
      <c r="G30" s="25"/>
      <c r="J30" s="124" t="s">
        <v>15</v>
      </c>
      <c r="K30" s="125"/>
      <c r="L30" s="118" t="s">
        <v>16</v>
      </c>
      <c r="M30" s="119"/>
      <c r="N30" s="119"/>
      <c r="O30" s="119"/>
      <c r="P30" s="120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18" customHeight="1" thickBot="1" x14ac:dyDescent="0.3">
      <c r="A31" s="114"/>
      <c r="B31" s="133"/>
      <c r="C31" s="134"/>
      <c r="D31" s="134"/>
      <c r="E31" s="134"/>
      <c r="F31" s="135"/>
      <c r="G31" s="25"/>
      <c r="J31" s="126"/>
      <c r="K31" s="127"/>
      <c r="L31" s="121"/>
      <c r="M31" s="122"/>
      <c r="N31" s="122"/>
      <c r="O31" s="122"/>
      <c r="P31" s="123"/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thickBot="1" x14ac:dyDescent="0.3">
      <c r="A32" s="115"/>
      <c r="B32" s="56" t="s">
        <v>14</v>
      </c>
      <c r="C32" s="35" t="s">
        <v>8</v>
      </c>
      <c r="D32" s="36" t="s">
        <v>30</v>
      </c>
      <c r="E32" s="37" t="s">
        <v>31</v>
      </c>
      <c r="F32" s="57" t="s">
        <v>9</v>
      </c>
      <c r="J32" s="128"/>
      <c r="K32" s="129"/>
      <c r="L32" s="56" t="s">
        <v>14</v>
      </c>
      <c r="M32" s="35" t="s">
        <v>8</v>
      </c>
      <c r="N32" s="36" t="s">
        <v>30</v>
      </c>
      <c r="O32" s="37" t="s">
        <v>31</v>
      </c>
      <c r="P32" s="57" t="s">
        <v>9</v>
      </c>
    </row>
    <row r="33" spans="1:33" s="25" customFormat="1" ht="30" customHeight="1" x14ac:dyDescent="0.25">
      <c r="A33" s="41" t="s">
        <v>25</v>
      </c>
      <c r="B33" s="9">
        <f t="shared" ref="B33:B42" si="21">B13+G13+L13+Q13+AA13+V13</f>
        <v>4</v>
      </c>
      <c r="C33" s="8">
        <f t="shared" ref="C33:C42" si="22">IF(B33,B33/$B$43,"")</f>
        <v>4.49438202247191E-2</v>
      </c>
      <c r="D33" s="10">
        <f t="shared" ref="D33:D42" si="23">D13+I13+N13+S13+AC13+X13</f>
        <v>732507.31</v>
      </c>
      <c r="E33" s="11">
        <f t="shared" ref="E33:E42" si="24">E13+J13+O13+T13+AD13+Y13</f>
        <v>886333.84</v>
      </c>
      <c r="F33" s="21">
        <f t="shared" ref="F33:F42" si="25">IF(E33,E33/$E$43,"")</f>
        <v>0.20645198883402688</v>
      </c>
      <c r="J33" s="93" t="s">
        <v>3</v>
      </c>
      <c r="K33" s="94"/>
      <c r="L33" s="58">
        <f>B23</f>
        <v>20</v>
      </c>
      <c r="M33" s="8">
        <f t="shared" ref="M33:M38" si="26">IF(L33,L33/$L$39,"")</f>
        <v>0.2247191011235955</v>
      </c>
      <c r="N33" s="59">
        <f>D23</f>
        <v>945936.88</v>
      </c>
      <c r="O33" s="59">
        <f>E23</f>
        <v>1144583.6299999999</v>
      </c>
      <c r="P33" s="60">
        <f t="shared" ref="P33:P38" si="27">IF(O33,O33/$O$39,"")</f>
        <v>0.26660560179037052</v>
      </c>
    </row>
    <row r="34" spans="1:33" s="25" customFormat="1" ht="30" customHeight="1" x14ac:dyDescent="0.25">
      <c r="A34" s="43" t="s">
        <v>18</v>
      </c>
      <c r="B34" s="12">
        <f t="shared" si="21"/>
        <v>2</v>
      </c>
      <c r="C34" s="8">
        <f t="shared" si="22"/>
        <v>2.247191011235955E-2</v>
      </c>
      <c r="D34" s="13">
        <f t="shared" si="23"/>
        <v>537361.27</v>
      </c>
      <c r="E34" s="14">
        <f t="shared" si="24"/>
        <v>650207.14</v>
      </c>
      <c r="F34" s="21">
        <f t="shared" si="25"/>
        <v>0.15145146348816443</v>
      </c>
      <c r="J34" s="89" t="s">
        <v>1</v>
      </c>
      <c r="K34" s="90"/>
      <c r="L34" s="61">
        <f>G23</f>
        <v>60</v>
      </c>
      <c r="M34" s="8">
        <f t="shared" si="26"/>
        <v>0.6741573033707865</v>
      </c>
      <c r="N34" s="62">
        <f>I23</f>
        <v>2151719.06</v>
      </c>
      <c r="O34" s="62">
        <f>J23</f>
        <v>2580491.1999999997</v>
      </c>
      <c r="P34" s="60">
        <f t="shared" si="27"/>
        <v>0.60106871290021446</v>
      </c>
    </row>
    <row r="35" spans="1:33" ht="30" customHeight="1" x14ac:dyDescent="0.25">
      <c r="A35" s="43" t="s">
        <v>19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9" t="s">
        <v>2</v>
      </c>
      <c r="K35" s="90"/>
      <c r="L35" s="61">
        <f>L23</f>
        <v>9</v>
      </c>
      <c r="M35" s="8">
        <f t="shared" si="26"/>
        <v>0.10112359550561797</v>
      </c>
      <c r="N35" s="62">
        <f>N23</f>
        <v>469625.06</v>
      </c>
      <c r="O35" s="62">
        <f>O23</f>
        <v>568096.89</v>
      </c>
      <c r="P35" s="60">
        <f t="shared" si="27"/>
        <v>0.13232568530941502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26</v>
      </c>
      <c r="B36" s="12">
        <f t="shared" si="21"/>
        <v>0</v>
      </c>
      <c r="C36" s="8" t="str">
        <f t="shared" si="22"/>
        <v/>
      </c>
      <c r="D36" s="13">
        <f t="shared" si="23"/>
        <v>0</v>
      </c>
      <c r="E36" s="14">
        <f t="shared" si="24"/>
        <v>0</v>
      </c>
      <c r="F36" s="21" t="str">
        <f t="shared" si="25"/>
        <v/>
      </c>
      <c r="G36" s="25"/>
      <c r="J36" s="89" t="s">
        <v>34</v>
      </c>
      <c r="K36" s="90"/>
      <c r="L36" s="61">
        <f>Q23</f>
        <v>0</v>
      </c>
      <c r="M36" s="8" t="str">
        <f t="shared" si="26"/>
        <v/>
      </c>
      <c r="N36" s="62">
        <f>S23</f>
        <v>0</v>
      </c>
      <c r="O36" s="62">
        <f>T23</f>
        <v>0</v>
      </c>
      <c r="P36" s="60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3" t="s">
        <v>27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9" t="s">
        <v>5</v>
      </c>
      <c r="K37" s="90"/>
      <c r="L37" s="61">
        <f>V23</f>
        <v>0</v>
      </c>
      <c r="M37" s="8" t="str">
        <f t="shared" si="26"/>
        <v/>
      </c>
      <c r="N37" s="62">
        <f>X23</f>
        <v>0</v>
      </c>
      <c r="O37" s="62">
        <f>Y23</f>
        <v>0</v>
      </c>
      <c r="P37" s="60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4" t="s">
        <v>33</v>
      </c>
      <c r="B38" s="15">
        <f t="shared" si="21"/>
        <v>2</v>
      </c>
      <c r="C38" s="8">
        <f t="shared" si="22"/>
        <v>2.247191011235955E-2</v>
      </c>
      <c r="D38" s="13">
        <f t="shared" si="23"/>
        <v>1028200</v>
      </c>
      <c r="E38" s="22">
        <f t="shared" si="24"/>
        <v>1227700</v>
      </c>
      <c r="F38" s="21">
        <f t="shared" si="25"/>
        <v>0.28596573351135374</v>
      </c>
      <c r="G38" s="25"/>
      <c r="J38" s="89" t="s">
        <v>4</v>
      </c>
      <c r="K38" s="90"/>
      <c r="L38" s="61">
        <f>AA23</f>
        <v>0</v>
      </c>
      <c r="M38" s="8" t="str">
        <f t="shared" si="26"/>
        <v/>
      </c>
      <c r="N38" s="62">
        <f>AC23</f>
        <v>0</v>
      </c>
      <c r="O38" s="62">
        <f>AD23</f>
        <v>0</v>
      </c>
      <c r="P38" s="60" t="str">
        <f t="shared" si="2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thickBot="1" x14ac:dyDescent="0.3">
      <c r="A39" s="44" t="s">
        <v>28</v>
      </c>
      <c r="B39" s="12">
        <f t="shared" si="21"/>
        <v>3</v>
      </c>
      <c r="C39" s="8">
        <f t="shared" si="22"/>
        <v>3.3707865168539325E-2</v>
      </c>
      <c r="D39" s="13">
        <f t="shared" si="23"/>
        <v>428123.14</v>
      </c>
      <c r="E39" s="23">
        <f t="shared" si="24"/>
        <v>518029</v>
      </c>
      <c r="F39" s="21">
        <f t="shared" si="25"/>
        <v>0.12066347068921809</v>
      </c>
      <c r="G39" s="25"/>
      <c r="J39" s="91" t="s">
        <v>0</v>
      </c>
      <c r="K39" s="92"/>
      <c r="L39" s="85">
        <f>SUM(L33:L38)</f>
        <v>89</v>
      </c>
      <c r="M39" s="17">
        <f>SUM(M33:M38)</f>
        <v>1</v>
      </c>
      <c r="N39" s="86">
        <f>SUM(N33:N38)</f>
        <v>3567281</v>
      </c>
      <c r="O39" s="87">
        <f>SUM(O33:O38)</f>
        <v>4293171.72</v>
      </c>
      <c r="P39" s="88">
        <f>SUM(P33:P38)</f>
        <v>1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5" t="s">
        <v>29</v>
      </c>
      <c r="B40" s="12">
        <f t="shared" si="21"/>
        <v>78</v>
      </c>
      <c r="C40" s="8">
        <f t="shared" si="22"/>
        <v>0.8764044943820225</v>
      </c>
      <c r="D40" s="13">
        <f t="shared" si="23"/>
        <v>841089.28000000014</v>
      </c>
      <c r="E40" s="23">
        <f t="shared" si="24"/>
        <v>1010901.7400000001</v>
      </c>
      <c r="F40" s="21">
        <f t="shared" si="25"/>
        <v>0.23546734347723697</v>
      </c>
      <c r="G40" s="25"/>
      <c r="H40" s="26"/>
      <c r="I40" s="64"/>
      <c r="J40" s="25"/>
      <c r="K40" s="25"/>
      <c r="L40" s="25"/>
      <c r="M40" s="25"/>
      <c r="N40" s="2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s="54" customFormat="1" ht="30" customHeight="1" x14ac:dyDescent="0.25">
      <c r="A41" s="46" t="s">
        <v>32</v>
      </c>
      <c r="B41" s="12">
        <f t="shared" si="21"/>
        <v>0</v>
      </c>
      <c r="C41" s="8" t="str">
        <f t="shared" si="22"/>
        <v/>
      </c>
      <c r="D41" s="13">
        <f t="shared" si="23"/>
        <v>0</v>
      </c>
      <c r="E41" s="14">
        <f t="shared" si="24"/>
        <v>0</v>
      </c>
      <c r="F41" s="21" t="str">
        <f t="shared" si="25"/>
        <v/>
      </c>
      <c r="G41" s="52"/>
      <c r="H41" s="52"/>
      <c r="I41" s="50"/>
      <c r="J41" s="50"/>
      <c r="K41" s="50"/>
      <c r="L41" s="74"/>
      <c r="M41" s="51"/>
      <c r="N41" s="47"/>
      <c r="O41" s="47"/>
      <c r="P41" s="50"/>
      <c r="Q41" s="50"/>
      <c r="R41" s="74"/>
      <c r="S41" s="47"/>
      <c r="T41" s="47"/>
      <c r="U41" s="47"/>
      <c r="V41" s="50"/>
      <c r="W41" s="50"/>
      <c r="X41" s="74"/>
      <c r="Y41" s="49"/>
      <c r="Z41" s="49"/>
      <c r="AA41" s="49"/>
      <c r="AB41" s="49"/>
      <c r="AC41" s="50"/>
      <c r="AD41" s="50"/>
      <c r="AE41" s="74"/>
    </row>
    <row r="42" spans="1:33" s="54" customFormat="1" ht="30" customHeight="1" x14ac:dyDescent="0.25">
      <c r="A42" s="82" t="s">
        <v>44</v>
      </c>
      <c r="B42" s="12">
        <f t="shared" si="21"/>
        <v>0</v>
      </c>
      <c r="C42" s="8" t="str">
        <f t="shared" si="22"/>
        <v/>
      </c>
      <c r="D42" s="13">
        <f t="shared" si="23"/>
        <v>0</v>
      </c>
      <c r="E42" s="14">
        <f t="shared" si="24"/>
        <v>0</v>
      </c>
      <c r="F42" s="21" t="str">
        <f t="shared" si="25"/>
        <v/>
      </c>
      <c r="G42" s="52"/>
      <c r="H42" s="52"/>
      <c r="I42" s="50"/>
      <c r="J42" s="50"/>
      <c r="K42" s="50"/>
      <c r="L42" s="74"/>
      <c r="M42" s="51"/>
      <c r="N42" s="47"/>
      <c r="O42" s="47"/>
      <c r="P42" s="50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thickBot="1" x14ac:dyDescent="0.3">
      <c r="A43" s="65" t="s">
        <v>0</v>
      </c>
      <c r="B43" s="16">
        <f>SUM(B33:B42)</f>
        <v>89</v>
      </c>
      <c r="C43" s="17">
        <f>SUM(C33:C42)</f>
        <v>1</v>
      </c>
      <c r="D43" s="18">
        <f>SUM(D33:D42)</f>
        <v>3567281.0000000005</v>
      </c>
      <c r="E43" s="18">
        <f>SUM(E33:E42)</f>
        <v>4293171.72</v>
      </c>
      <c r="F43" s="19">
        <f>SUM(F33:F42)</f>
        <v>1</v>
      </c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74"/>
      <c r="B44" s="74"/>
      <c r="C44" s="74"/>
      <c r="D44" s="74"/>
      <c r="E44" s="74"/>
      <c r="F44" s="74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2:21" s="25" customFormat="1" x14ac:dyDescent="0.25">
      <c r="B104" s="26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2:21" s="25" customFormat="1" x14ac:dyDescent="0.25">
      <c r="B105" s="26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9:K39"/>
    <mergeCell ref="J33:K33"/>
    <mergeCell ref="J34:K34"/>
    <mergeCell ref="J35:K35"/>
    <mergeCell ref="J36:K36"/>
    <mergeCell ref="J38:K38"/>
    <mergeCell ref="J37:K37"/>
    <mergeCell ref="A25:Q25"/>
    <mergeCell ref="A26:H26"/>
    <mergeCell ref="A30:A32"/>
    <mergeCell ref="B30:F31"/>
    <mergeCell ref="J30:K32"/>
    <mergeCell ref="L30:P31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3:C42 M33:M3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5"/>
  <sheetViews>
    <sheetView showZeros="0" zoomScale="85" zoomScaleNormal="85" workbookViewId="0">
      <selection activeCell="E7" sqref="E7"/>
    </sheetView>
  </sheetViews>
  <sheetFormatPr baseColWidth="10" defaultColWidth="9.140625" defaultRowHeight="15" x14ac:dyDescent="0.25"/>
  <cols>
    <col min="1" max="1" width="30.42578125" style="27" customWidth="1"/>
    <col min="2" max="2" width="11.140625" style="63" customWidth="1"/>
    <col min="3" max="3" width="10.5703125" style="27" customWidth="1"/>
    <col min="4" max="4" width="19.140625" style="27" customWidth="1"/>
    <col min="5" max="5" width="19.85546875" style="27" customWidth="1"/>
    <col min="6" max="6" width="11.42578125" style="27" customWidth="1"/>
    <col min="7" max="7" width="9.140625" style="27" customWidth="1"/>
    <col min="8" max="8" width="10.85546875" style="63" customWidth="1"/>
    <col min="9" max="9" width="17.42578125" style="27" customWidth="1"/>
    <col min="10" max="10" width="20" style="27" customWidth="1"/>
    <col min="11" max="11" width="11.42578125" style="27" customWidth="1"/>
    <col min="12" max="12" width="11.5703125" style="27" customWidth="1"/>
    <col min="13" max="13" width="10.5703125" style="27" customWidth="1"/>
    <col min="14" max="14" width="20.140625" style="63" customWidth="1"/>
    <col min="15" max="15" width="19.570312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570312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x14ac:dyDescent="0.25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25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25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25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25">
      <c r="A6" s="29"/>
      <c r="B6" s="26"/>
      <c r="H6" s="26"/>
      <c r="N6" s="26"/>
    </row>
    <row r="7" spans="1:31" s="25" customFormat="1" ht="24.75" customHeight="1" x14ac:dyDescent="0.25">
      <c r="A7" s="30" t="s">
        <v>51</v>
      </c>
      <c r="B7" s="31" t="s">
        <v>50</v>
      </c>
      <c r="C7" s="32"/>
      <c r="D7" s="32"/>
      <c r="E7" s="32"/>
      <c r="F7" s="32"/>
      <c r="G7" s="33"/>
      <c r="H7" s="75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25">
      <c r="A8" s="30" t="s">
        <v>11</v>
      </c>
      <c r="B8" s="24" t="s">
        <v>55</v>
      </c>
      <c r="C8" s="76"/>
      <c r="D8" s="76"/>
      <c r="E8" s="76"/>
      <c r="F8" s="76"/>
      <c r="G8" s="77"/>
      <c r="H8" s="77"/>
      <c r="I8" s="77"/>
      <c r="J8" s="77"/>
      <c r="K8" s="77"/>
      <c r="L8" s="30"/>
      <c r="N8" s="26"/>
      <c r="R8" s="30"/>
      <c r="X8" s="30"/>
      <c r="AE8" s="30"/>
    </row>
    <row r="9" spans="1:31" ht="26.25" customHeight="1" thickBot="1" x14ac:dyDescent="0.3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">
      <c r="A10" s="25"/>
      <c r="B10" s="137" t="s">
        <v>6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9"/>
    </row>
    <row r="11" spans="1:31" ht="30" customHeight="1" thickBot="1" x14ac:dyDescent="0.3">
      <c r="A11" s="140" t="s">
        <v>10</v>
      </c>
      <c r="B11" s="98" t="s">
        <v>3</v>
      </c>
      <c r="C11" s="99"/>
      <c r="D11" s="99"/>
      <c r="E11" s="99"/>
      <c r="F11" s="100"/>
      <c r="G11" s="101" t="s">
        <v>1</v>
      </c>
      <c r="H11" s="102"/>
      <c r="I11" s="102"/>
      <c r="J11" s="102"/>
      <c r="K11" s="103"/>
      <c r="L11" s="116" t="s">
        <v>2</v>
      </c>
      <c r="M11" s="117"/>
      <c r="N11" s="117"/>
      <c r="O11" s="117"/>
      <c r="P11" s="117"/>
      <c r="Q11" s="104" t="s">
        <v>34</v>
      </c>
      <c r="R11" s="105"/>
      <c r="S11" s="105"/>
      <c r="T11" s="105"/>
      <c r="U11" s="106"/>
      <c r="V11" s="107" t="s">
        <v>4</v>
      </c>
      <c r="W11" s="108"/>
      <c r="X11" s="108"/>
      <c r="Y11" s="108"/>
      <c r="Z11" s="109"/>
      <c r="AA11" s="110" t="s">
        <v>5</v>
      </c>
      <c r="AB11" s="111"/>
      <c r="AC11" s="111"/>
      <c r="AD11" s="111"/>
      <c r="AE11" s="112"/>
    </row>
    <row r="12" spans="1:31" ht="39" customHeight="1" thickBot="1" x14ac:dyDescent="0.3">
      <c r="A12" s="141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25">
      <c r="A13" s="41" t="s">
        <v>25</v>
      </c>
      <c r="B13" s="9">
        <f>'1T'!B13+'2T'!B13+'3T'!B13+'4T'!B13</f>
        <v>0</v>
      </c>
      <c r="C13" s="20" t="str">
        <f>IF(B13,B13/$B$23,"")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>IF(E13,E13/$E$23,"")</f>
        <v/>
      </c>
      <c r="G13" s="9">
        <f>'1T'!G13+'2T'!G13+'3T'!G13+'4T'!G13</f>
        <v>9</v>
      </c>
      <c r="H13" s="20">
        <f>IF(G13,G13/$G$23,"")</f>
        <v>3.7656903765690378E-2</v>
      </c>
      <c r="I13" s="10">
        <f>'1T'!I13+'2T'!I13+'3T'!I13+'4T'!I13</f>
        <v>3179472.81</v>
      </c>
      <c r="J13" s="10">
        <f>'1T'!J13+'2T'!J13+'3T'!J13+'4T'!J13</f>
        <v>3809688.33</v>
      </c>
      <c r="K13" s="21">
        <f>IF(J13,J13/$J$23,"")</f>
        <v>0.46586158261919736</v>
      </c>
      <c r="L13" s="9">
        <f>'1T'!L13+'2T'!L13+'3T'!L13+'4T'!L13</f>
        <v>1</v>
      </c>
      <c r="M13" s="20">
        <f>IF(L13,L13/$L$23,"")</f>
        <v>2.8571428571428571E-2</v>
      </c>
      <c r="N13" s="10">
        <f>'1T'!N13+'2T'!N13+'3T'!N13+'4T'!N13</f>
        <v>120836</v>
      </c>
      <c r="O13" s="10">
        <f>'1T'!O13+'2T'!O13+'3T'!O13+'4T'!O13</f>
        <v>146211.56</v>
      </c>
      <c r="P13" s="21">
        <f>IF(O13,O13/$O$23,"")</f>
        <v>0.15479076706057976</v>
      </c>
      <c r="Q13" s="9">
        <f>'1T'!Q13+'2T'!Q13+'3T'!Q13+'4T'!Q13</f>
        <v>0</v>
      </c>
      <c r="R13" s="20" t="str">
        <f>IF(Q13,Q13/$Q$23,"")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>IF(T13,T13/$T$23,"")</f>
        <v/>
      </c>
      <c r="V13" s="9">
        <f>'1T'!AA13+'2T'!AA13+'3T'!AA13+'4T'!AA13</f>
        <v>0</v>
      </c>
      <c r="W13" s="20" t="str">
        <f>IF(V13,V13/$V$23,"")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>IF(Y13,Y13/$Y$23,"")</f>
        <v/>
      </c>
      <c r="AA13" s="9">
        <f>'1T'!V13+'2T'!V13+'3T'!V13+'4T'!V13</f>
        <v>0</v>
      </c>
      <c r="AB13" s="20" t="str">
        <f>IF(AA13,AA13/$AA$23,"")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>IF(AD13,AD13/$AD$23,"")</f>
        <v/>
      </c>
    </row>
    <row r="14" spans="1:31" s="42" customFormat="1" ht="36" customHeight="1" x14ac:dyDescent="0.25">
      <c r="A14" s="43" t="s">
        <v>18</v>
      </c>
      <c r="B14" s="9">
        <f>'1T'!B14+'2T'!B14+'3T'!B14+'4T'!B14</f>
        <v>3</v>
      </c>
      <c r="C14" s="20">
        <f t="shared" ref="C14:C22" si="0">IF(B14,B14/$B$23,"")</f>
        <v>5.6603773584905662E-2</v>
      </c>
      <c r="D14" s="13">
        <f>'1T'!D14+'2T'!D14+'3T'!D14+'4T'!D14</f>
        <v>820695.97</v>
      </c>
      <c r="E14" s="13">
        <f>'1T'!E14+'2T'!E14+'3T'!E14+'4T'!E14</f>
        <v>993042.13</v>
      </c>
      <c r="F14" s="21">
        <f t="shared" ref="F14:F22" si="1">IF(E14,E14/$E$23,"")</f>
        <v>0.43161915142015689</v>
      </c>
      <c r="G14" s="9">
        <f>'1T'!G14+'2T'!G14+'3T'!G14+'4T'!G14</f>
        <v>2</v>
      </c>
      <c r="H14" s="20">
        <f t="shared" ref="H14:H22" si="2">IF(G14,G14/$G$23,"")</f>
        <v>8.368200836820083E-3</v>
      </c>
      <c r="I14" s="13">
        <f>'1T'!I14+'2T'!I14+'3T'!I14+'4T'!I14</f>
        <v>62061.22</v>
      </c>
      <c r="J14" s="13">
        <f>'1T'!J14+'2T'!J14+'3T'!J14+'4T'!J14</f>
        <v>75094.080000000002</v>
      </c>
      <c r="K14" s="21">
        <f t="shared" ref="K14:K22" si="3">IF(J14,J14/$J$23,"")</f>
        <v>9.1827582531226679E-3</v>
      </c>
      <c r="L14" s="9">
        <f>'1T'!L14+'2T'!L14+'3T'!L14+'4T'!L14</f>
        <v>0</v>
      </c>
      <c r="M14" s="20" t="str">
        <f t="shared" ref="M14:M22" si="4">IF(L14,L14/$L$23,"")</f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ref="P14:P22" si="5">IF(O14,O14/$O$23,"")</f>
        <v/>
      </c>
      <c r="Q14" s="9">
        <f>'1T'!Q14+'2T'!Q14+'3T'!Q14+'4T'!Q14</f>
        <v>0</v>
      </c>
      <c r="R14" s="20" t="str">
        <f t="shared" ref="R14:R22" si="6">IF(Q14,Q14/$Q$23,"")</f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ref="U14:U22" si="7">IF(T14,T14/$T$23,"")</f>
        <v/>
      </c>
      <c r="V14" s="9">
        <f>'1T'!AA14+'2T'!AA14+'3T'!AA14+'4T'!AA14</f>
        <v>0</v>
      </c>
      <c r="W14" s="20" t="str">
        <f t="shared" ref="W14:W22" si="8">IF(V14,V14/$V$23,"")</f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ref="Z14:Z22" si="9">IF(Y14,Y14/$Y$23,"")</f>
        <v/>
      </c>
      <c r="AA14" s="9">
        <f>'1T'!V14+'2T'!V14+'3T'!V14+'4T'!V14</f>
        <v>0</v>
      </c>
      <c r="AB14" s="20" t="str">
        <f t="shared" ref="AB14:AB22" si="10">IF(AA14,AA14/$AA$23,"")</f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ref="AE14:AE22" si="11">IF(AD14,AD14/$AD$23,"")</f>
        <v/>
      </c>
    </row>
    <row r="15" spans="1:31" s="42" customFormat="1" ht="36" customHeight="1" x14ac:dyDescent="0.25">
      <c r="A15" s="43" t="s">
        <v>19</v>
      </c>
      <c r="B15" s="9">
        <f>'1T'!B15+'2T'!B15+'3T'!B15+'4T'!B15</f>
        <v>2</v>
      </c>
      <c r="C15" s="20">
        <f t="shared" si="0"/>
        <v>3.7735849056603772E-2</v>
      </c>
      <c r="D15" s="13">
        <f>'1T'!D15+'2T'!D15+'3T'!D15+'4T'!D15</f>
        <v>143227.01999999999</v>
      </c>
      <c r="E15" s="13">
        <f>'1T'!E15+'2T'!E15+'3T'!E15+'4T'!E15</f>
        <v>173304.69</v>
      </c>
      <c r="F15" s="21">
        <f t="shared" si="1"/>
        <v>7.5325729871031102E-2</v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2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25">
      <c r="A18" s="44" t="s">
        <v>33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3</v>
      </c>
      <c r="H18" s="20">
        <f t="shared" si="2"/>
        <v>1.2552301255230125E-2</v>
      </c>
      <c r="I18" s="13">
        <f>'1T'!I18+'2T'!I18+'3T'!I18+'4T'!I18</f>
        <v>1978200</v>
      </c>
      <c r="J18" s="13">
        <f>'1T'!J18+'2T'!J18+'3T'!J18+'4T'!J18</f>
        <v>2377200</v>
      </c>
      <c r="K18" s="21">
        <f t="shared" si="3"/>
        <v>0.29069206146906929</v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2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7</v>
      </c>
      <c r="H19" s="20">
        <f t="shared" si="2"/>
        <v>2.9288702928870293E-2</v>
      </c>
      <c r="I19" s="13">
        <f>'1T'!I19+'2T'!I19+'3T'!I19+'4T'!I19</f>
        <v>105645.31</v>
      </c>
      <c r="J19" s="13">
        <f>'1T'!J19+'2T'!J19+'3T'!J19+'4T'!J19</f>
        <v>127830.83</v>
      </c>
      <c r="K19" s="21">
        <f t="shared" si="3"/>
        <v>1.5631586527007465E-2</v>
      </c>
      <c r="L19" s="9">
        <f>'1T'!L19+'2T'!L19+'3T'!L19+'4T'!L19</f>
        <v>1</v>
      </c>
      <c r="M19" s="20">
        <f t="shared" si="4"/>
        <v>2.8571428571428571E-2</v>
      </c>
      <c r="N19" s="13">
        <f>'1T'!N19+'2T'!N19+'3T'!N19+'4T'!N19</f>
        <v>413223.14</v>
      </c>
      <c r="O19" s="13">
        <f>'1T'!O19+'2T'!O19+'3T'!O19+'4T'!O19</f>
        <v>500000</v>
      </c>
      <c r="P19" s="21">
        <f t="shared" si="5"/>
        <v>0.52933833364673688</v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25">
      <c r="A20" s="45" t="s">
        <v>29</v>
      </c>
      <c r="B20" s="9">
        <f>'1T'!B20+'2T'!B20+'3T'!B20+'4T'!B20</f>
        <v>48</v>
      </c>
      <c r="C20" s="20">
        <f t="shared" si="0"/>
        <v>0.90566037735849059</v>
      </c>
      <c r="D20" s="13">
        <f>'1T'!D20+'2T'!D20+'3T'!D20+'4T'!D20</f>
        <v>938341.99</v>
      </c>
      <c r="E20" s="13">
        <f>'1T'!E20+'2T'!E20+'3T'!E20+'4T'!E20</f>
        <v>1134390.1299999999</v>
      </c>
      <c r="F20" s="21">
        <f t="shared" si="1"/>
        <v>0.49305511870881191</v>
      </c>
      <c r="G20" s="9">
        <f>'1T'!G20+'2T'!G20+'3T'!G20+'4T'!G20</f>
        <v>218</v>
      </c>
      <c r="H20" s="20">
        <f t="shared" si="2"/>
        <v>0.91213389121338917</v>
      </c>
      <c r="I20" s="13">
        <f>'1T'!I20+'2T'!I20+'3T'!I20+'4T'!I20</f>
        <v>1519370.1199999999</v>
      </c>
      <c r="J20" s="13">
        <f>'1T'!J20+'2T'!J20+'3T'!J20+'4T'!J20</f>
        <v>1787912.6600000004</v>
      </c>
      <c r="K20" s="21">
        <f t="shared" si="3"/>
        <v>0.21863201113160327</v>
      </c>
      <c r="L20" s="9">
        <f>'1T'!L20+'2T'!L20+'3T'!L20+'4T'!L20</f>
        <v>33</v>
      </c>
      <c r="M20" s="20">
        <f t="shared" si="4"/>
        <v>0.94285714285714284</v>
      </c>
      <c r="N20" s="13">
        <f>'1T'!N20+'2T'!N20+'3T'!N20+'4T'!N20</f>
        <v>246965.95</v>
      </c>
      <c r="O20" s="13">
        <f>'1T'!O20+'2T'!O20+'3T'!O20+'4T'!O20</f>
        <v>298363.90000000002</v>
      </c>
      <c r="P20" s="21">
        <f t="shared" si="5"/>
        <v>0.3158708992926833</v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9.950000000000003" customHeight="1" x14ac:dyDescent="0.25">
      <c r="A21" s="46" t="s">
        <v>35</v>
      </c>
      <c r="B21" s="9">
        <f>'1T'!B21+'2T'!B21+'3T'!B21+'4T'!B21</f>
        <v>0</v>
      </c>
      <c r="C21" s="20" t="str">
        <f t="shared" si="0"/>
        <v/>
      </c>
      <c r="D21" s="13">
        <f>'1T'!D21+'2T'!D21+'3T'!D21+'4T'!D21</f>
        <v>0</v>
      </c>
      <c r="E21" s="13">
        <f>'1T'!E21+'2T'!E21+'3T'!E21+'4T'!E21</f>
        <v>0</v>
      </c>
      <c r="F21" s="21" t="str">
        <f t="shared" si="1"/>
        <v/>
      </c>
      <c r="G21" s="9">
        <f>'1T'!G21+'2T'!G21+'3T'!G21+'4T'!G21</f>
        <v>0</v>
      </c>
      <c r="H21" s="20" t="str">
        <f t="shared" si="2"/>
        <v/>
      </c>
      <c r="I21" s="13">
        <f>'1T'!I21+'2T'!I21+'3T'!I21+'4T'!I21</f>
        <v>0</v>
      </c>
      <c r="J21" s="13">
        <f>'1T'!J21+'2T'!J21+'3T'!J21+'4T'!J21</f>
        <v>0</v>
      </c>
      <c r="K21" s="21" t="str">
        <f t="shared" si="3"/>
        <v/>
      </c>
      <c r="L21" s="9">
        <f>'1T'!L21+'2T'!L21+'3T'!L21+'4T'!L21</f>
        <v>0</v>
      </c>
      <c r="M21" s="20" t="str">
        <f t="shared" si="4"/>
        <v/>
      </c>
      <c r="N21" s="13">
        <f>'1T'!N21+'2T'!N21+'3T'!N21+'4T'!N21</f>
        <v>0</v>
      </c>
      <c r="O21" s="13">
        <f>'1T'!O21+'2T'!O21+'3T'!O21+'4T'!O21</f>
        <v>0</v>
      </c>
      <c r="P21" s="21" t="str">
        <f t="shared" si="5"/>
        <v/>
      </c>
      <c r="Q21" s="9">
        <f>'1T'!Q21+'2T'!Q21+'3T'!Q21+'4T'!Q21</f>
        <v>0</v>
      </c>
      <c r="R21" s="20" t="str">
        <f t="shared" si="6"/>
        <v/>
      </c>
      <c r="S21" s="13">
        <f>'1T'!S21+'2T'!S21+'3T'!S21+'4T'!S21</f>
        <v>0</v>
      </c>
      <c r="T21" s="13">
        <f>'1T'!T21+'2T'!T21+'3T'!T21+'4T'!T21</f>
        <v>0</v>
      </c>
      <c r="U21" s="21" t="str">
        <f t="shared" si="7"/>
        <v/>
      </c>
      <c r="V21" s="9">
        <f>'1T'!AA21+'2T'!AA21+'3T'!AA21+'4T'!AA21</f>
        <v>0</v>
      </c>
      <c r="W21" s="20" t="str">
        <f t="shared" si="8"/>
        <v/>
      </c>
      <c r="X21" s="13">
        <f>'1T'!AC21+'2T'!AC21+'3T'!AC21+'4T'!AC21</f>
        <v>0</v>
      </c>
      <c r="Y21" s="13">
        <f>'1T'!AD21+'2T'!AD21+'3T'!AD21+'4T'!AD21</f>
        <v>0</v>
      </c>
      <c r="Z21" s="21" t="str">
        <f t="shared" si="9"/>
        <v/>
      </c>
      <c r="AA21" s="9">
        <f>'1T'!V21+'2T'!V21+'3T'!V21+'4T'!V21</f>
        <v>0</v>
      </c>
      <c r="AB21" s="20" t="str">
        <f t="shared" si="10"/>
        <v/>
      </c>
      <c r="AC21" s="13">
        <f>'1T'!X21+'2T'!X21+'3T'!X21+'4T'!X21</f>
        <v>0</v>
      </c>
      <c r="AD21" s="13">
        <f>'1T'!Y21+'2T'!Y21+'3T'!Y21+'4T'!Y21</f>
        <v>0</v>
      </c>
      <c r="AE21" s="21" t="str">
        <f t="shared" si="11"/>
        <v/>
      </c>
    </row>
    <row r="22" spans="1:31" s="42" customFormat="1" ht="36" customHeight="1" x14ac:dyDescent="0.25">
      <c r="A22" s="82" t="s">
        <v>44</v>
      </c>
      <c r="B22" s="83">
        <f>'1T'!B22+'2T'!B22+'3T'!B22+'4T'!B22</f>
        <v>0</v>
      </c>
      <c r="C22" s="67" t="str">
        <f t="shared" si="0"/>
        <v/>
      </c>
      <c r="D22" s="79">
        <f>'1T'!D22+'2T'!D22+'3T'!D22+'4T'!D22</f>
        <v>0</v>
      </c>
      <c r="E22" s="80">
        <f>'1T'!E22+'2T'!E22+'3T'!E22+'4T'!E22</f>
        <v>0</v>
      </c>
      <c r="F22" s="68" t="str">
        <f t="shared" si="1"/>
        <v/>
      </c>
      <c r="G22" s="83">
        <f>'1T'!G22+'2T'!G22+'3T'!G22+'4T'!G22</f>
        <v>0</v>
      </c>
      <c r="H22" s="67" t="str">
        <f t="shared" si="2"/>
        <v/>
      </c>
      <c r="I22" s="79">
        <f>'1T'!I22+'2T'!I22+'3T'!I22+'4T'!I22</f>
        <v>0</v>
      </c>
      <c r="J22" s="80">
        <f>'1T'!J22+'2T'!J22+'3T'!J22+'4T'!J22</f>
        <v>0</v>
      </c>
      <c r="K22" s="68" t="str">
        <f t="shared" si="3"/>
        <v/>
      </c>
      <c r="L22" s="83">
        <f>'1T'!L22+'2T'!L22+'3T'!L22+'4T'!L22</f>
        <v>0</v>
      </c>
      <c r="M22" s="67" t="str">
        <f t="shared" si="4"/>
        <v/>
      </c>
      <c r="N22" s="79">
        <f>'1T'!N22+'2T'!N22+'3T'!N22+'4T'!N22</f>
        <v>0</v>
      </c>
      <c r="O22" s="80">
        <f>'1T'!O22+'2T'!O22+'3T'!O22+'4T'!O22</f>
        <v>0</v>
      </c>
      <c r="P22" s="68" t="str">
        <f t="shared" si="5"/>
        <v/>
      </c>
      <c r="Q22" s="83">
        <f>'1T'!Q22+'2T'!Q22+'3T'!Q22+'4T'!Q22</f>
        <v>0</v>
      </c>
      <c r="R22" s="67" t="str">
        <f t="shared" si="6"/>
        <v/>
      </c>
      <c r="S22" s="79">
        <f>'1T'!S22+'2T'!S22+'3T'!S22+'4T'!S22</f>
        <v>0</v>
      </c>
      <c r="T22" s="80">
        <f>'1T'!T22+'2T'!T22+'3T'!T22+'4T'!T22</f>
        <v>0</v>
      </c>
      <c r="U22" s="68" t="str">
        <f t="shared" si="7"/>
        <v/>
      </c>
      <c r="V22" s="83">
        <f>'1T'!AA22+'2T'!AA22+'3T'!AA22+'4T'!AA22</f>
        <v>0</v>
      </c>
      <c r="W22" s="67" t="str">
        <f t="shared" si="8"/>
        <v/>
      </c>
      <c r="X22" s="79">
        <f>'1T'!AC22+'2T'!AC22+'3T'!AC22+'4T'!AC22</f>
        <v>0</v>
      </c>
      <c r="Y22" s="80">
        <f>'1T'!AD22+'2T'!AD22+'3T'!AD22+'4T'!AD22</f>
        <v>0</v>
      </c>
      <c r="Z22" s="68" t="str">
        <f t="shared" si="9"/>
        <v/>
      </c>
      <c r="AA22" s="83">
        <f>'1T'!V22+'2T'!V22+'3T'!V22+'4T'!V22</f>
        <v>0</v>
      </c>
      <c r="AB22" s="20" t="str">
        <f t="shared" si="10"/>
        <v/>
      </c>
      <c r="AC22" s="79">
        <f>'1T'!X22+'2T'!X22+'3T'!X22+'4T'!X22</f>
        <v>0</v>
      </c>
      <c r="AD22" s="80">
        <f>'1T'!Y22+'2T'!Y22+'3T'!Y22+'4T'!Y22</f>
        <v>0</v>
      </c>
      <c r="AE22" s="68" t="str">
        <f t="shared" si="11"/>
        <v/>
      </c>
    </row>
    <row r="23" spans="1:31" ht="33" customHeight="1" thickBot="1" x14ac:dyDescent="0.3">
      <c r="A23" s="84" t="s">
        <v>0</v>
      </c>
      <c r="B23" s="16">
        <f t="shared" ref="B23:AE23" si="12">SUM(B13:B22)</f>
        <v>53</v>
      </c>
      <c r="C23" s="17">
        <f t="shared" si="12"/>
        <v>1</v>
      </c>
      <c r="D23" s="18">
        <f t="shared" si="12"/>
        <v>1902264.98</v>
      </c>
      <c r="E23" s="18">
        <f t="shared" si="12"/>
        <v>2300736.9500000002</v>
      </c>
      <c r="F23" s="19">
        <f t="shared" si="12"/>
        <v>0.99999999999999989</v>
      </c>
      <c r="G23" s="16">
        <f t="shared" si="12"/>
        <v>239</v>
      </c>
      <c r="H23" s="17">
        <f t="shared" si="12"/>
        <v>1</v>
      </c>
      <c r="I23" s="18">
        <f t="shared" si="12"/>
        <v>6844749.46</v>
      </c>
      <c r="J23" s="18">
        <f t="shared" si="12"/>
        <v>8177725.9000000004</v>
      </c>
      <c r="K23" s="19">
        <f t="shared" si="12"/>
        <v>1</v>
      </c>
      <c r="L23" s="16">
        <f t="shared" si="12"/>
        <v>35</v>
      </c>
      <c r="M23" s="17">
        <f t="shared" si="12"/>
        <v>1</v>
      </c>
      <c r="N23" s="18">
        <f t="shared" si="12"/>
        <v>781025.09000000008</v>
      </c>
      <c r="O23" s="18">
        <f t="shared" si="12"/>
        <v>944575.46000000008</v>
      </c>
      <c r="P23" s="19">
        <f t="shared" si="12"/>
        <v>1</v>
      </c>
      <c r="Q23" s="16">
        <f t="shared" si="12"/>
        <v>0</v>
      </c>
      <c r="R23" s="17">
        <f t="shared" si="12"/>
        <v>0</v>
      </c>
      <c r="S23" s="18">
        <f t="shared" si="12"/>
        <v>0</v>
      </c>
      <c r="T23" s="18">
        <f t="shared" si="12"/>
        <v>0</v>
      </c>
      <c r="U23" s="19">
        <f t="shared" si="12"/>
        <v>0</v>
      </c>
      <c r="V23" s="16">
        <f t="shared" si="12"/>
        <v>0</v>
      </c>
      <c r="W23" s="17">
        <f t="shared" si="12"/>
        <v>0</v>
      </c>
      <c r="X23" s="18">
        <f t="shared" si="12"/>
        <v>0</v>
      </c>
      <c r="Y23" s="18">
        <f t="shared" si="12"/>
        <v>0</v>
      </c>
      <c r="Z23" s="19">
        <f t="shared" si="12"/>
        <v>0</v>
      </c>
      <c r="AA23" s="16">
        <f t="shared" si="12"/>
        <v>0</v>
      </c>
      <c r="AB23" s="17">
        <f t="shared" si="12"/>
        <v>0</v>
      </c>
      <c r="AC23" s="18">
        <f t="shared" si="12"/>
        <v>0</v>
      </c>
      <c r="AD23" s="18">
        <f t="shared" si="12"/>
        <v>0</v>
      </c>
      <c r="AE23" s="19">
        <f t="shared" si="12"/>
        <v>0</v>
      </c>
    </row>
    <row r="24" spans="1:31" s="25" customFormat="1" ht="26.45" customHeight="1" x14ac:dyDescent="0.25">
      <c r="B24" s="26"/>
      <c r="H24" s="26"/>
      <c r="N24" s="26"/>
    </row>
    <row r="25" spans="1:31" s="49" customFormat="1" ht="48" customHeight="1" x14ac:dyDescent="0.25">
      <c r="A25" s="136" t="s">
        <v>38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47"/>
      <c r="S25" s="47"/>
      <c r="T25" s="47"/>
      <c r="U25" s="47"/>
      <c r="V25" s="48"/>
      <c r="W25" s="48"/>
      <c r="X25" s="48"/>
      <c r="AC25" s="48"/>
      <c r="AD25" s="48"/>
      <c r="AE25" s="48"/>
    </row>
    <row r="26" spans="1:31" s="49" customFormat="1" ht="43.7" customHeight="1" x14ac:dyDescent="0.25">
      <c r="A26" s="132" t="s">
        <v>36</v>
      </c>
      <c r="B26" s="132"/>
      <c r="C26" s="132"/>
      <c r="D26" s="132"/>
      <c r="E26" s="132"/>
      <c r="F26" s="132"/>
      <c r="G26" s="132"/>
      <c r="H26" s="132"/>
      <c r="I26" s="50"/>
      <c r="J26" s="50"/>
      <c r="K26" s="50"/>
      <c r="L26" s="74"/>
      <c r="M26" s="51"/>
      <c r="N26" s="47"/>
      <c r="O26" s="47"/>
      <c r="P26" s="50"/>
      <c r="Q26" s="50"/>
      <c r="R26" s="74"/>
      <c r="S26" s="47"/>
      <c r="T26" s="47"/>
      <c r="U26" s="47"/>
      <c r="V26" s="48"/>
      <c r="W26" s="48"/>
      <c r="X26" s="48"/>
      <c r="AC26" s="48"/>
      <c r="AD26" s="48"/>
      <c r="AE26" s="48"/>
    </row>
    <row r="27" spans="1:31" s="53" customFormat="1" x14ac:dyDescent="0.25">
      <c r="A27" s="74"/>
      <c r="B27" s="74"/>
      <c r="C27" s="74"/>
      <c r="D27" s="74"/>
      <c r="E27" s="74"/>
      <c r="F27" s="74"/>
      <c r="G27" s="52"/>
      <c r="H27" s="52"/>
      <c r="I27" s="50"/>
      <c r="J27" s="50"/>
      <c r="K27" s="50"/>
      <c r="L27" s="74"/>
      <c r="M27" s="51"/>
      <c r="N27" s="47"/>
      <c r="O27" s="47"/>
      <c r="P27" s="50"/>
      <c r="Q27" s="50"/>
      <c r="R27" s="74"/>
      <c r="S27" s="47"/>
      <c r="T27" s="47"/>
      <c r="U27" s="47"/>
      <c r="V27" s="48"/>
      <c r="W27" s="48"/>
      <c r="X27" s="48"/>
      <c r="Y27" s="49"/>
      <c r="Z27" s="49"/>
      <c r="AA27" s="49"/>
      <c r="AB27" s="49"/>
      <c r="AC27" s="48"/>
      <c r="AD27" s="48"/>
      <c r="AE27" s="48"/>
    </row>
    <row r="28" spans="1:31" s="54" customFormat="1" ht="13.7" customHeight="1" thickBot="1" x14ac:dyDescent="0.3">
      <c r="A28" s="74"/>
      <c r="B28" s="74"/>
      <c r="C28" s="74"/>
      <c r="D28" s="74"/>
      <c r="E28" s="74"/>
      <c r="F28" s="74"/>
      <c r="G28" s="52"/>
      <c r="H28" s="52"/>
      <c r="I28" s="50"/>
      <c r="J28" s="50"/>
      <c r="K28" s="50"/>
      <c r="L28" s="74"/>
      <c r="M28" s="51"/>
      <c r="N28" s="47"/>
      <c r="O28" s="47"/>
      <c r="P28" s="50"/>
      <c r="Q28" s="50"/>
      <c r="R28" s="74"/>
      <c r="S28" s="47"/>
      <c r="T28" s="47"/>
      <c r="U28" s="47"/>
      <c r="V28" s="47"/>
      <c r="W28" s="47"/>
      <c r="X28" s="47"/>
      <c r="Y28" s="49"/>
      <c r="Z28" s="49"/>
      <c r="AA28" s="49"/>
      <c r="AB28" s="49"/>
      <c r="AC28" s="47"/>
      <c r="AD28" s="47"/>
      <c r="AE28" s="47"/>
    </row>
    <row r="29" spans="1:31" s="54" customFormat="1" ht="18" customHeight="1" x14ac:dyDescent="0.25">
      <c r="A29" s="142" t="s">
        <v>10</v>
      </c>
      <c r="B29" s="145" t="s">
        <v>17</v>
      </c>
      <c r="C29" s="146"/>
      <c r="D29" s="146"/>
      <c r="E29" s="146"/>
      <c r="F29" s="147"/>
      <c r="G29" s="25"/>
      <c r="H29" s="55"/>
      <c r="I29" s="55"/>
      <c r="J29" s="151" t="s">
        <v>15</v>
      </c>
      <c r="K29" s="152"/>
      <c r="L29" s="145" t="s">
        <v>16</v>
      </c>
      <c r="M29" s="146"/>
      <c r="N29" s="146"/>
      <c r="O29" s="146"/>
      <c r="P29" s="147"/>
      <c r="Q29" s="50"/>
      <c r="R29" s="74"/>
      <c r="S29" s="47"/>
      <c r="T29" s="47"/>
      <c r="U29" s="47"/>
      <c r="V29" s="50"/>
      <c r="W29" s="50"/>
      <c r="X29" s="74"/>
      <c r="Y29" s="49"/>
      <c r="Z29" s="49"/>
      <c r="AA29" s="49"/>
      <c r="AB29" s="49"/>
      <c r="AC29" s="50"/>
      <c r="AD29" s="50"/>
      <c r="AE29" s="74"/>
    </row>
    <row r="30" spans="1:31" s="55" customFormat="1" ht="18" customHeight="1" thickBot="1" x14ac:dyDescent="0.3">
      <c r="A30" s="143"/>
      <c r="B30" s="148"/>
      <c r="C30" s="149"/>
      <c r="D30" s="149"/>
      <c r="E30" s="149"/>
      <c r="F30" s="150"/>
      <c r="G30" s="25"/>
      <c r="J30" s="153"/>
      <c r="K30" s="154"/>
      <c r="L30" s="157"/>
      <c r="M30" s="158"/>
      <c r="N30" s="158"/>
      <c r="O30" s="158"/>
      <c r="P30" s="159"/>
      <c r="Q30" s="50"/>
      <c r="R30" s="74"/>
      <c r="S30" s="47"/>
      <c r="T30" s="47"/>
      <c r="U30" s="47"/>
      <c r="V30" s="50"/>
      <c r="W30" s="50"/>
      <c r="X30" s="74"/>
      <c r="AC30" s="50"/>
      <c r="AD30" s="50"/>
      <c r="AE30" s="74"/>
    </row>
    <row r="31" spans="1:31" s="55" customFormat="1" ht="39.950000000000003" customHeight="1" thickBot="1" x14ac:dyDescent="0.3">
      <c r="A31" s="144"/>
      <c r="B31" s="56" t="s">
        <v>14</v>
      </c>
      <c r="C31" s="35" t="s">
        <v>8</v>
      </c>
      <c r="D31" s="36" t="s">
        <v>30</v>
      </c>
      <c r="E31" s="37" t="s">
        <v>31</v>
      </c>
      <c r="F31" s="57" t="s">
        <v>9</v>
      </c>
      <c r="G31" s="25"/>
      <c r="H31" s="25"/>
      <c r="I31" s="25"/>
      <c r="J31" s="155"/>
      <c r="K31" s="156"/>
      <c r="L31" s="56" t="s">
        <v>14</v>
      </c>
      <c r="M31" s="35" t="s">
        <v>8</v>
      </c>
      <c r="N31" s="36" t="s">
        <v>30</v>
      </c>
      <c r="O31" s="37" t="s">
        <v>31</v>
      </c>
      <c r="P31" s="57" t="s">
        <v>9</v>
      </c>
      <c r="Q31" s="50"/>
      <c r="R31" s="74"/>
      <c r="S31" s="47"/>
      <c r="T31" s="47"/>
      <c r="U31" s="47"/>
      <c r="V31" s="50"/>
      <c r="W31" s="50"/>
      <c r="X31" s="74"/>
      <c r="AC31" s="50"/>
      <c r="AD31" s="50"/>
      <c r="AE31" s="74"/>
    </row>
    <row r="32" spans="1:31" s="25" customFormat="1" ht="47.45" customHeight="1" x14ac:dyDescent="0.25">
      <c r="A32" s="41" t="s">
        <v>25</v>
      </c>
      <c r="B32" s="9">
        <f t="shared" ref="B32:B41" si="13">B13+G13+L13+Q13+V13+AA13</f>
        <v>10</v>
      </c>
      <c r="C32" s="8">
        <f t="shared" ref="C32:C38" si="14">IF(B32,B32/$B$42,"")</f>
        <v>3.0581039755351681E-2</v>
      </c>
      <c r="D32" s="10">
        <f t="shared" ref="D32:D41" si="15">D13+I13+N13+S13+X13+AC13</f>
        <v>3300308.81</v>
      </c>
      <c r="E32" s="11">
        <f t="shared" ref="E32:E41" si="16">E13+J13+O13+T13+Y13+AD13</f>
        <v>3955899.89</v>
      </c>
      <c r="F32" s="21">
        <f t="shared" ref="F32:F38" si="17">IF(E32,E32/$E$42,"")</f>
        <v>0.34630890509549556</v>
      </c>
      <c r="J32" s="93" t="s">
        <v>3</v>
      </c>
      <c r="K32" s="94"/>
      <c r="L32" s="58">
        <f>B23</f>
        <v>53</v>
      </c>
      <c r="M32" s="8">
        <f t="shared" ref="M32:M37" si="18">IF(L32,L32/$L$38,"")</f>
        <v>0.1620795107033639</v>
      </c>
      <c r="N32" s="59">
        <f>D23</f>
        <v>1902264.98</v>
      </c>
      <c r="O32" s="59">
        <f>E23</f>
        <v>2300736.9500000002</v>
      </c>
      <c r="P32" s="60">
        <f t="shared" ref="P32:P37" si="19">IF(O32,O32/$O$38,"")</f>
        <v>0.20141199631501538</v>
      </c>
    </row>
    <row r="33" spans="1:33" s="25" customFormat="1" ht="30" customHeight="1" x14ac:dyDescent="0.25">
      <c r="A33" s="43" t="s">
        <v>18</v>
      </c>
      <c r="B33" s="12">
        <f t="shared" si="13"/>
        <v>5</v>
      </c>
      <c r="C33" s="8">
        <f t="shared" si="14"/>
        <v>1.5290519877675841E-2</v>
      </c>
      <c r="D33" s="13">
        <f t="shared" si="15"/>
        <v>882757.19</v>
      </c>
      <c r="E33" s="14">
        <f t="shared" si="16"/>
        <v>1068136.21</v>
      </c>
      <c r="F33" s="21">
        <f t="shared" si="17"/>
        <v>9.3507189682181843E-2</v>
      </c>
      <c r="J33" s="89" t="s">
        <v>1</v>
      </c>
      <c r="K33" s="90"/>
      <c r="L33" s="61">
        <f>G23</f>
        <v>239</v>
      </c>
      <c r="M33" s="8">
        <f t="shared" si="18"/>
        <v>0.73088685015290522</v>
      </c>
      <c r="N33" s="62">
        <f>I23</f>
        <v>6844749.46</v>
      </c>
      <c r="O33" s="62">
        <f>J23</f>
        <v>8177725.9000000004</v>
      </c>
      <c r="P33" s="60">
        <f t="shared" si="19"/>
        <v>0.71589761655977491</v>
      </c>
    </row>
    <row r="34" spans="1:33" s="25" customFormat="1" ht="30" customHeight="1" x14ac:dyDescent="0.25">
      <c r="A34" s="43" t="s">
        <v>19</v>
      </c>
      <c r="B34" s="12">
        <f t="shared" si="13"/>
        <v>2</v>
      </c>
      <c r="C34" s="8">
        <f t="shared" si="14"/>
        <v>6.1162079510703364E-3</v>
      </c>
      <c r="D34" s="13">
        <f t="shared" si="15"/>
        <v>143227.01999999999</v>
      </c>
      <c r="E34" s="14">
        <f t="shared" si="16"/>
        <v>173304.69</v>
      </c>
      <c r="F34" s="21">
        <f t="shared" si="17"/>
        <v>1.5171505627209965E-2</v>
      </c>
      <c r="J34" s="89" t="s">
        <v>2</v>
      </c>
      <c r="K34" s="90"/>
      <c r="L34" s="61">
        <f>L23</f>
        <v>35</v>
      </c>
      <c r="M34" s="8">
        <f t="shared" si="18"/>
        <v>0.10703363914373089</v>
      </c>
      <c r="N34" s="62">
        <f>N23</f>
        <v>781025.09000000008</v>
      </c>
      <c r="O34" s="62">
        <f>O23</f>
        <v>944575.46000000008</v>
      </c>
      <c r="P34" s="60">
        <f t="shared" si="19"/>
        <v>8.2690387125209583E-2</v>
      </c>
    </row>
    <row r="35" spans="1:33" ht="30" customHeight="1" x14ac:dyDescent="0.25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H35" s="25"/>
      <c r="I35" s="25"/>
      <c r="J35" s="89" t="s">
        <v>34</v>
      </c>
      <c r="K35" s="90"/>
      <c r="L35" s="61">
        <f>Q23</f>
        <v>0</v>
      </c>
      <c r="M35" s="8" t="str">
        <f t="shared" si="18"/>
        <v/>
      </c>
      <c r="N35" s="62">
        <f>S23</f>
        <v>0</v>
      </c>
      <c r="O35" s="62">
        <f>T23</f>
        <v>0</v>
      </c>
      <c r="P35" s="60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30" customHeight="1" x14ac:dyDescent="0.25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H36" s="25"/>
      <c r="I36" s="25"/>
      <c r="J36" s="89" t="s">
        <v>5</v>
      </c>
      <c r="K36" s="90"/>
      <c r="L36" s="61">
        <f>AA23</f>
        <v>0</v>
      </c>
      <c r="M36" s="8" t="str">
        <f t="shared" si="18"/>
        <v/>
      </c>
      <c r="N36" s="62">
        <f>AC23</f>
        <v>0</v>
      </c>
      <c r="O36" s="62">
        <f>AD23</f>
        <v>0</v>
      </c>
      <c r="P36" s="60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25">
      <c r="A37" s="44" t="s">
        <v>33</v>
      </c>
      <c r="B37" s="15">
        <f t="shared" si="13"/>
        <v>3</v>
      </c>
      <c r="C37" s="8">
        <f t="shared" si="14"/>
        <v>9.1743119266055051E-3</v>
      </c>
      <c r="D37" s="13">
        <f t="shared" si="15"/>
        <v>1978200</v>
      </c>
      <c r="E37" s="22">
        <f t="shared" si="16"/>
        <v>2377200</v>
      </c>
      <c r="F37" s="21">
        <f t="shared" si="17"/>
        <v>0.2081057539585543</v>
      </c>
      <c r="G37" s="25"/>
      <c r="H37" s="25"/>
      <c r="I37" s="25"/>
      <c r="J37" s="89" t="s">
        <v>4</v>
      </c>
      <c r="K37" s="90"/>
      <c r="L37" s="61">
        <f>V23</f>
        <v>0</v>
      </c>
      <c r="M37" s="8" t="str">
        <f t="shared" si="18"/>
        <v/>
      </c>
      <c r="N37" s="62">
        <f>X23</f>
        <v>0</v>
      </c>
      <c r="O37" s="62">
        <f>Y23</f>
        <v>0</v>
      </c>
      <c r="P37" s="60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thickBot="1" x14ac:dyDescent="0.3">
      <c r="A38" s="44" t="s">
        <v>28</v>
      </c>
      <c r="B38" s="12">
        <f t="shared" si="13"/>
        <v>8</v>
      </c>
      <c r="C38" s="8">
        <f t="shared" si="14"/>
        <v>2.4464831804281346E-2</v>
      </c>
      <c r="D38" s="13">
        <f t="shared" si="15"/>
        <v>518868.45</v>
      </c>
      <c r="E38" s="23">
        <f t="shared" si="16"/>
        <v>627830.82999999996</v>
      </c>
      <c r="F38" s="21">
        <f t="shared" si="17"/>
        <v>5.4961807267194566E-2</v>
      </c>
      <c r="G38" s="25"/>
      <c r="H38" s="25"/>
      <c r="I38" s="25"/>
      <c r="J38" s="91" t="s">
        <v>0</v>
      </c>
      <c r="K38" s="92"/>
      <c r="L38" s="85">
        <f>SUM(L32:L37)</f>
        <v>327</v>
      </c>
      <c r="M38" s="17">
        <f>SUM(M32:M37)</f>
        <v>1</v>
      </c>
      <c r="N38" s="86">
        <f>SUM(N32:N37)</f>
        <v>9528039.5299999993</v>
      </c>
      <c r="O38" s="87">
        <f>SUM(O32:O37)</f>
        <v>11423038.310000002</v>
      </c>
      <c r="P38" s="88">
        <f>SUM(P32:P37)</f>
        <v>0.99999999999999989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5" t="s">
        <v>29</v>
      </c>
      <c r="B39" s="12">
        <f t="shared" si="13"/>
        <v>299</v>
      </c>
      <c r="C39" s="8">
        <f>IF(B39,B39/$B$42,"")</f>
        <v>0.91437308868501532</v>
      </c>
      <c r="D39" s="13">
        <f t="shared" si="15"/>
        <v>2704678.06</v>
      </c>
      <c r="E39" s="23">
        <f t="shared" si="16"/>
        <v>3220666.69</v>
      </c>
      <c r="F39" s="21">
        <f>IF(E39,E39/$E$42,"")</f>
        <v>0.28194483836936374</v>
      </c>
      <c r="G39" s="25"/>
      <c r="H39" s="25"/>
      <c r="I39" s="25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x14ac:dyDescent="0.25">
      <c r="A40" s="46" t="s">
        <v>32</v>
      </c>
      <c r="B40" s="12">
        <f t="shared" si="13"/>
        <v>0</v>
      </c>
      <c r="C40" s="8" t="str">
        <f>IF(B40,B40/$B$42,"")</f>
        <v/>
      </c>
      <c r="D40" s="13">
        <f t="shared" si="15"/>
        <v>0</v>
      </c>
      <c r="E40" s="14">
        <f t="shared" si="16"/>
        <v>0</v>
      </c>
      <c r="F40" s="21" t="str">
        <f>IF(E40,E40/$E$42,"")</f>
        <v/>
      </c>
      <c r="G40" s="25"/>
      <c r="H40" s="25"/>
      <c r="I40" s="25"/>
      <c r="J40" s="50"/>
      <c r="K40" s="50"/>
      <c r="L40" s="74"/>
      <c r="M40" s="51"/>
      <c r="N40" s="47"/>
      <c r="O40" s="47"/>
      <c r="P40" s="50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73" t="s">
        <v>45</v>
      </c>
      <c r="B41" s="12">
        <f t="shared" si="13"/>
        <v>0</v>
      </c>
      <c r="C41" s="8" t="str">
        <f>IF(B41,B41/$B$42,"")</f>
        <v/>
      </c>
      <c r="D41" s="13">
        <f t="shared" si="15"/>
        <v>0</v>
      </c>
      <c r="E41" s="14">
        <f t="shared" si="16"/>
        <v>0</v>
      </c>
      <c r="F41" s="21" t="str">
        <f>IF(E41,E41/$E$42,"")</f>
        <v/>
      </c>
      <c r="G41" s="25"/>
      <c r="H41" s="25"/>
      <c r="I41" s="25"/>
      <c r="J41" s="50"/>
      <c r="K41" s="50"/>
      <c r="L41" s="74"/>
      <c r="M41" s="51"/>
      <c r="N41" s="47"/>
      <c r="O41" s="47"/>
      <c r="P41" s="50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4" customFormat="1" ht="30" customHeight="1" thickBot="1" x14ac:dyDescent="0.3">
      <c r="A42" s="65" t="s">
        <v>0</v>
      </c>
      <c r="B42" s="16">
        <f>SUM(B32:B41)</f>
        <v>327</v>
      </c>
      <c r="C42" s="17">
        <f>SUM(C32:C41)</f>
        <v>1</v>
      </c>
      <c r="D42" s="18">
        <f>SUM(D32:D41)</f>
        <v>9528039.5299999993</v>
      </c>
      <c r="E42" s="18">
        <f>SUM(E32:E41)</f>
        <v>11423038.310000001</v>
      </c>
      <c r="F42" s="19">
        <f>SUM(F32:F41)</f>
        <v>1</v>
      </c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50"/>
      <c r="R42" s="74"/>
      <c r="S42" s="47"/>
      <c r="T42" s="47"/>
      <c r="U42" s="47"/>
      <c r="V42" s="50"/>
      <c r="W42" s="50"/>
      <c r="X42" s="74"/>
      <c r="Y42" s="49"/>
      <c r="Z42" s="49"/>
      <c r="AA42" s="49"/>
      <c r="AB42" s="49"/>
      <c r="AC42" s="50"/>
      <c r="AD42" s="50"/>
      <c r="AE42" s="74"/>
    </row>
    <row r="43" spans="1:33" s="54" customFormat="1" ht="30" customHeight="1" x14ac:dyDescent="0.25">
      <c r="A43" s="74"/>
      <c r="B43" s="74"/>
      <c r="C43" s="74"/>
      <c r="D43" s="74"/>
      <c r="E43" s="74"/>
      <c r="F43" s="74"/>
      <c r="G43" s="25"/>
      <c r="H43" s="26"/>
      <c r="I43" s="25"/>
      <c r="J43" s="25"/>
      <c r="K43" s="25"/>
      <c r="L43" s="25"/>
      <c r="M43" s="25"/>
      <c r="N43" s="26"/>
      <c r="O43" s="25"/>
      <c r="P43" s="25"/>
      <c r="Q43" s="25"/>
      <c r="R43" s="25"/>
      <c r="S43" s="25"/>
      <c r="T43" s="25"/>
      <c r="U43" s="66"/>
      <c r="V43" s="50"/>
      <c r="W43" s="50"/>
      <c r="X43" s="74"/>
      <c r="Y43" s="49"/>
      <c r="Z43" s="49"/>
      <c r="AA43" s="49"/>
      <c r="AB43" s="49"/>
      <c r="AC43" s="50"/>
      <c r="AD43" s="50"/>
      <c r="AE43" s="74"/>
    </row>
    <row r="44" spans="1:33" ht="36" customHeight="1" x14ac:dyDescent="0.25">
      <c r="A44" s="25"/>
      <c r="B44" s="26"/>
      <c r="C44" s="25"/>
      <c r="D44" s="25"/>
      <c r="E44" s="25"/>
      <c r="F44" s="25"/>
      <c r="G44" s="25"/>
      <c r="H44" s="26"/>
      <c r="I44" s="25"/>
      <c r="J44" s="25"/>
      <c r="K44" s="25"/>
      <c r="L44" s="25"/>
      <c r="M44" s="25"/>
      <c r="N44" s="26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s="25" customFormat="1" ht="23.1" customHeigh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G102" s="27"/>
      <c r="H102" s="63"/>
      <c r="I102" s="27"/>
      <c r="J102" s="27"/>
      <c r="K102" s="27"/>
      <c r="L102" s="27"/>
      <c r="M102" s="27"/>
      <c r="N102" s="63"/>
      <c r="O102" s="27"/>
      <c r="P102" s="27"/>
    </row>
    <row r="103" spans="1:21" s="25" customFormat="1" x14ac:dyDescent="0.25">
      <c r="B103" s="26"/>
      <c r="G103" s="27"/>
      <c r="H103" s="63"/>
      <c r="I103" s="27"/>
      <c r="J103" s="27"/>
      <c r="K103" s="27"/>
      <c r="L103" s="27"/>
      <c r="M103" s="27"/>
      <c r="N103" s="63"/>
      <c r="O103" s="27"/>
      <c r="P103" s="27"/>
      <c r="Q103" s="27"/>
      <c r="R103" s="27"/>
      <c r="S103" s="27"/>
      <c r="T103" s="27"/>
      <c r="U103" s="27"/>
    </row>
    <row r="104" spans="1:21" s="25" customFormat="1" x14ac:dyDescent="0.25">
      <c r="B104" s="26"/>
      <c r="F104" s="27"/>
      <c r="G104" s="27"/>
      <c r="H104" s="63"/>
      <c r="I104" s="27"/>
      <c r="J104" s="27"/>
      <c r="K104" s="27"/>
      <c r="L104" s="27"/>
      <c r="M104" s="27"/>
      <c r="N104" s="63"/>
      <c r="O104" s="27"/>
      <c r="P104" s="27"/>
      <c r="Q104" s="27"/>
      <c r="R104" s="27"/>
      <c r="S104" s="27"/>
      <c r="T104" s="27"/>
      <c r="U104" s="27"/>
    </row>
    <row r="105" spans="1:21" s="25" customFormat="1" x14ac:dyDescent="0.25">
      <c r="A105" s="27"/>
      <c r="B105" s="63"/>
      <c r="C105" s="27"/>
      <c r="D105" s="27"/>
      <c r="E105" s="27"/>
      <c r="F105" s="27"/>
      <c r="G105" s="27"/>
      <c r="H105" s="63"/>
      <c r="I105" s="27"/>
      <c r="J105" s="27"/>
      <c r="K105" s="27"/>
      <c r="L105" s="27"/>
      <c r="M105" s="27"/>
      <c r="N105" s="63"/>
      <c r="O105" s="27"/>
      <c r="P105" s="27"/>
      <c r="Q105" s="27"/>
      <c r="R105" s="27"/>
      <c r="S105" s="27"/>
      <c r="T105" s="27"/>
      <c r="U105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5:Q25"/>
    <mergeCell ref="A26:H26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2 G21:K22 L21:U22 V21:Z22 AA21:AE22" unlockedFormula="1"/>
    <ignoredError sqref="C39:C41 M32:M35 C32:C38 M36:M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'1T'!Área_de_impresión</vt:lpstr>
      <vt:lpstr>'2019 - CONTRACTACIÓ ANUAL'!Área_de_impresión</vt:lpstr>
      <vt:lpstr>'2T'!Área_de_impresión</vt:lpstr>
      <vt:lpstr>'3T'!Área_de_impresión</vt:lpstr>
      <vt:lpstr>'4T'!Área_de_impresión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2020-03-03T15:42:51Z</cp:lastPrinted>
  <dcterms:created xsi:type="dcterms:W3CDTF">2016-02-03T12:33:15Z</dcterms:created>
  <dcterms:modified xsi:type="dcterms:W3CDTF">2020-03-18T10:13:23Z</dcterms:modified>
</cp:coreProperties>
</file>