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92" yWindow="2232" windowWidth="14076" windowHeight="11400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r:id="rId5"/>
  </sheets>
  <definedNames>
    <definedName name="_xlnm.Print_Area" localSheetId="0">'1T'!$A$1:$AE$41</definedName>
    <definedName name="_xlnm.Print_Area" localSheetId="4">'2019 - CONTRACTACIÓ ANUAL'!$A$1:$AE$43</definedName>
    <definedName name="_xlnm.Print_Area" localSheetId="1">'2T'!$A$1:$AE$41</definedName>
    <definedName name="_xlnm.Print_Area" localSheetId="2">'3T'!$A$1:$AE$41</definedName>
    <definedName name="_xlnm.Print_Area" localSheetId="3">'4T'!$A$1:$AE$41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4" l="1"/>
  <c r="C13" i="1"/>
  <c r="B16" i="7"/>
  <c r="D16" i="7"/>
  <c r="J21" i="7"/>
  <c r="E21" i="7"/>
  <c r="O21" i="7"/>
  <c r="T21" i="7"/>
  <c r="Y21" i="7"/>
  <c r="AD21" i="7"/>
  <c r="AE21" i="7" s="1"/>
  <c r="E13" i="7"/>
  <c r="F13" i="7" s="1"/>
  <c r="J13" i="7"/>
  <c r="O13" i="7"/>
  <c r="T13" i="7"/>
  <c r="Y13" i="7"/>
  <c r="AD13" i="7"/>
  <c r="E20" i="7"/>
  <c r="J20" i="7"/>
  <c r="O20" i="7"/>
  <c r="AD20" i="7"/>
  <c r="T20" i="7"/>
  <c r="Y20" i="7"/>
  <c r="Z20" i="7" s="1"/>
  <c r="J14" i="7"/>
  <c r="E31" i="7"/>
  <c r="J15" i="7"/>
  <c r="O14" i="7"/>
  <c r="E14" i="7"/>
  <c r="E32" i="7" s="1"/>
  <c r="T14" i="7"/>
  <c r="U14" i="7" s="1"/>
  <c r="Y14" i="7"/>
  <c r="AD14" i="7"/>
  <c r="O15" i="7"/>
  <c r="E15" i="7"/>
  <c r="T15" i="7"/>
  <c r="Y15" i="7"/>
  <c r="AD15" i="7"/>
  <c r="J16" i="7"/>
  <c r="O16" i="7"/>
  <c r="E16" i="7"/>
  <c r="T16" i="7"/>
  <c r="Y16" i="7"/>
  <c r="Z16" i="7" s="1"/>
  <c r="AD16" i="7"/>
  <c r="J17" i="7"/>
  <c r="K17" i="7"/>
  <c r="O17" i="7"/>
  <c r="E17" i="7"/>
  <c r="T17" i="7"/>
  <c r="Y17" i="7"/>
  <c r="AD17" i="7"/>
  <c r="J18" i="7"/>
  <c r="O18" i="7"/>
  <c r="AD18" i="7"/>
  <c r="AE18" i="7" s="1"/>
  <c r="E18" i="7"/>
  <c r="E36" i="7" s="1"/>
  <c r="T18" i="7"/>
  <c r="Y18" i="7"/>
  <c r="J19" i="7"/>
  <c r="O19" i="7"/>
  <c r="AD19" i="7"/>
  <c r="E19" i="7"/>
  <c r="F19" i="7" s="1"/>
  <c r="T19" i="7"/>
  <c r="Y19" i="7"/>
  <c r="I21" i="7"/>
  <c r="D21" i="7"/>
  <c r="N21" i="7"/>
  <c r="S21" i="7"/>
  <c r="X21" i="7"/>
  <c r="AC21" i="7"/>
  <c r="I16" i="7"/>
  <c r="N16" i="7"/>
  <c r="S16" i="7"/>
  <c r="X16" i="7"/>
  <c r="AC16" i="7"/>
  <c r="D13" i="7"/>
  <c r="I13" i="7"/>
  <c r="N13" i="7"/>
  <c r="D31" i="7" s="1"/>
  <c r="S13" i="7"/>
  <c r="X13" i="7"/>
  <c r="AC13" i="7"/>
  <c r="D20" i="7"/>
  <c r="I20" i="7"/>
  <c r="N20" i="7"/>
  <c r="AC20" i="7"/>
  <c r="S20" i="7"/>
  <c r="X20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D35" i="7" s="1"/>
  <c r="S17" i="7"/>
  <c r="X17" i="7"/>
  <c r="AC17" i="7"/>
  <c r="I18" i="7"/>
  <c r="N18" i="7"/>
  <c r="AC18" i="7"/>
  <c r="D18" i="7"/>
  <c r="S18" i="7"/>
  <c r="X18" i="7"/>
  <c r="I19" i="7"/>
  <c r="N19" i="7"/>
  <c r="AC19" i="7"/>
  <c r="AC22" i="7" s="1"/>
  <c r="N35" i="7" s="1"/>
  <c r="D19" i="7"/>
  <c r="S19" i="7"/>
  <c r="D37" i="7" s="1"/>
  <c r="X19" i="7"/>
  <c r="G21" i="7"/>
  <c r="B21" i="7"/>
  <c r="L21" i="7"/>
  <c r="Q21" i="7"/>
  <c r="V21" i="7"/>
  <c r="AA21" i="7"/>
  <c r="G16" i="7"/>
  <c r="L16" i="7"/>
  <c r="M16" i="7" s="1"/>
  <c r="Q16" i="7"/>
  <c r="R16" i="7" s="1"/>
  <c r="V16" i="7"/>
  <c r="AA16" i="7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V20" i="7"/>
  <c r="W20" i="7" s="1"/>
  <c r="G14" i="7"/>
  <c r="L14" i="7"/>
  <c r="M14" i="7" s="1"/>
  <c r="B14" i="7"/>
  <c r="Q14" i="7"/>
  <c r="V14" i="7"/>
  <c r="AA14" i="7"/>
  <c r="G15" i="7"/>
  <c r="L15" i="7"/>
  <c r="B15" i="7"/>
  <c r="Q15" i="7"/>
  <c r="V15" i="7"/>
  <c r="W15" i="7" s="1"/>
  <c r="AA15" i="7"/>
  <c r="G17" i="7"/>
  <c r="H17" i="7" s="1"/>
  <c r="L17" i="7"/>
  <c r="B17" i="7"/>
  <c r="C17" i="7" s="1"/>
  <c r="Q17" i="7"/>
  <c r="V17" i="7"/>
  <c r="AA17" i="7"/>
  <c r="AB17" i="7" s="1"/>
  <c r="G18" i="7"/>
  <c r="L18" i="7"/>
  <c r="M18" i="7" s="1"/>
  <c r="AA18" i="7"/>
  <c r="AB18" i="7" s="1"/>
  <c r="B18" i="7"/>
  <c r="C18" i="7" s="1"/>
  <c r="Q18" i="7"/>
  <c r="R18" i="7" s="1"/>
  <c r="V18" i="7"/>
  <c r="G19" i="7"/>
  <c r="L19" i="7"/>
  <c r="AA19" i="7"/>
  <c r="B19" i="7"/>
  <c r="Q19" i="7"/>
  <c r="V19" i="7"/>
  <c r="W19" i="7" s="1"/>
  <c r="AB21" i="7"/>
  <c r="AE20" i="7"/>
  <c r="AB20" i="7"/>
  <c r="AE19" i="7"/>
  <c r="AB19" i="7"/>
  <c r="AE16" i="7"/>
  <c r="AB16" i="7"/>
  <c r="AE15" i="7"/>
  <c r="AB15" i="7"/>
  <c r="AE14" i="7"/>
  <c r="AB14" i="7"/>
  <c r="Z21" i="7"/>
  <c r="W21" i="7"/>
  <c r="Z19" i="7"/>
  <c r="Z18" i="7"/>
  <c r="W18" i="7"/>
  <c r="W17" i="7"/>
  <c r="Z15" i="7"/>
  <c r="Z14" i="7"/>
  <c r="W14" i="7"/>
  <c r="R21" i="7"/>
  <c r="U20" i="7"/>
  <c r="R20" i="7"/>
  <c r="U19" i="7"/>
  <c r="R19" i="7"/>
  <c r="U18" i="7"/>
  <c r="U17" i="7"/>
  <c r="R17" i="7"/>
  <c r="U16" i="7"/>
  <c r="U15" i="7"/>
  <c r="R15" i="7"/>
  <c r="P21" i="7"/>
  <c r="P18" i="7"/>
  <c r="P17" i="7"/>
  <c r="P16" i="7"/>
  <c r="P15" i="7"/>
  <c r="M15" i="7"/>
  <c r="P14" i="7"/>
  <c r="AE13" i="7"/>
  <c r="Z13" i="7"/>
  <c r="U13" i="7"/>
  <c r="R13" i="7"/>
  <c r="K21" i="7"/>
  <c r="H16" i="7"/>
  <c r="H21" i="7"/>
  <c r="F16" i="7"/>
  <c r="F17" i="7"/>
  <c r="F18" i="7"/>
  <c r="F20" i="7"/>
  <c r="F21" i="7"/>
  <c r="C14" i="7"/>
  <c r="C15" i="7"/>
  <c r="C16" i="7"/>
  <c r="C19" i="7"/>
  <c r="C20" i="7"/>
  <c r="C21" i="7"/>
  <c r="J22" i="6"/>
  <c r="K18" i="6" s="1"/>
  <c r="E22" i="6"/>
  <c r="O32" i="6" s="1"/>
  <c r="P32" i="6" s="1"/>
  <c r="O22" i="6"/>
  <c r="O34" i="6" s="1"/>
  <c r="Y22" i="6"/>
  <c r="O36" i="6"/>
  <c r="P36" i="6" s="1"/>
  <c r="T22" i="6"/>
  <c r="O35" i="6"/>
  <c r="AD22" i="6"/>
  <c r="O37" i="6" s="1"/>
  <c r="P37" i="6" s="1"/>
  <c r="P35" i="6"/>
  <c r="I22" i="6"/>
  <c r="N33" i="6" s="1"/>
  <c r="D22" i="6"/>
  <c r="N32" i="6"/>
  <c r="N22" i="6"/>
  <c r="N34" i="6" s="1"/>
  <c r="X22" i="6"/>
  <c r="N36" i="6"/>
  <c r="S22" i="6"/>
  <c r="N35" i="6" s="1"/>
  <c r="AC22" i="6"/>
  <c r="N37" i="6"/>
  <c r="G22" i="6"/>
  <c r="H18" i="6" s="1"/>
  <c r="B22" i="6"/>
  <c r="L32" i="6" s="1"/>
  <c r="L22" i="6"/>
  <c r="L34" i="6" s="1"/>
  <c r="V22" i="6"/>
  <c r="L36" i="6" s="1"/>
  <c r="M36" i="6" s="1"/>
  <c r="Q22" i="6"/>
  <c r="L35" i="6"/>
  <c r="M35" i="6" s="1"/>
  <c r="AA22" i="6"/>
  <c r="L37" i="6" s="1"/>
  <c r="M37" i="6" s="1"/>
  <c r="E40" i="6"/>
  <c r="E32" i="6"/>
  <c r="E33" i="6"/>
  <c r="F33" i="6"/>
  <c r="E34" i="6"/>
  <c r="E35" i="6"/>
  <c r="F35" i="6" s="1"/>
  <c r="E36" i="6"/>
  <c r="E37" i="6"/>
  <c r="E38" i="6"/>
  <c r="E39" i="6"/>
  <c r="F40" i="6"/>
  <c r="D40" i="6"/>
  <c r="D32" i="6"/>
  <c r="D33" i="6"/>
  <c r="D34" i="6"/>
  <c r="D35" i="6"/>
  <c r="D36" i="6"/>
  <c r="D37" i="6"/>
  <c r="D38" i="6"/>
  <c r="D39" i="6"/>
  <c r="B40" i="6"/>
  <c r="B32" i="6"/>
  <c r="B33" i="6"/>
  <c r="C33" i="6" s="1"/>
  <c r="B34" i="6"/>
  <c r="B35" i="6"/>
  <c r="C35" i="6"/>
  <c r="B36" i="6"/>
  <c r="C36" i="6" s="1"/>
  <c r="B37" i="6"/>
  <c r="B38" i="6"/>
  <c r="B39" i="6"/>
  <c r="C40" i="6"/>
  <c r="AE13" i="6"/>
  <c r="AE14" i="6"/>
  <c r="AE15" i="6"/>
  <c r="AE16" i="6"/>
  <c r="AE17" i="6"/>
  <c r="AE18" i="6"/>
  <c r="AE19" i="6"/>
  <c r="AE20" i="6"/>
  <c r="AE21" i="6"/>
  <c r="AB13" i="6"/>
  <c r="AB14" i="6"/>
  <c r="AB15" i="6"/>
  <c r="AB16" i="6"/>
  <c r="AB17" i="6"/>
  <c r="AB18" i="6"/>
  <c r="AB19" i="6"/>
  <c r="AB20" i="6"/>
  <c r="AB21" i="6"/>
  <c r="Z13" i="6"/>
  <c r="Z14" i="6"/>
  <c r="Z15" i="6"/>
  <c r="Z16" i="6"/>
  <c r="Z17" i="6"/>
  <c r="Z18" i="6"/>
  <c r="Z19" i="6"/>
  <c r="Z20" i="6"/>
  <c r="Z21" i="6"/>
  <c r="Z22" i="6"/>
  <c r="W13" i="6"/>
  <c r="W14" i="6"/>
  <c r="W15" i="6"/>
  <c r="W16" i="6"/>
  <c r="W17" i="6"/>
  <c r="W18" i="6"/>
  <c r="W19" i="6"/>
  <c r="W20" i="6"/>
  <c r="W21" i="6"/>
  <c r="U13" i="6"/>
  <c r="U14" i="6"/>
  <c r="U15" i="6"/>
  <c r="U16" i="6"/>
  <c r="U17" i="6"/>
  <c r="U18" i="6"/>
  <c r="U19" i="6"/>
  <c r="U20" i="6"/>
  <c r="U21" i="6"/>
  <c r="R13" i="6"/>
  <c r="R14" i="6"/>
  <c r="R15" i="6"/>
  <c r="R16" i="6"/>
  <c r="R17" i="6"/>
  <c r="R18" i="6"/>
  <c r="R19" i="6"/>
  <c r="R20" i="6"/>
  <c r="R21" i="6"/>
  <c r="P14" i="6"/>
  <c r="P15" i="6"/>
  <c r="P16" i="6"/>
  <c r="P18" i="6"/>
  <c r="P19" i="6"/>
  <c r="P20" i="6"/>
  <c r="P21" i="6"/>
  <c r="M13" i="6"/>
  <c r="M14" i="6"/>
  <c r="M15" i="6"/>
  <c r="M16" i="6"/>
  <c r="M18" i="6"/>
  <c r="M19" i="6"/>
  <c r="M21" i="6"/>
  <c r="K14" i="6"/>
  <c r="K16" i="6"/>
  <c r="K17" i="6"/>
  <c r="K21" i="6"/>
  <c r="H13" i="6"/>
  <c r="H14" i="6"/>
  <c r="H15" i="6"/>
  <c r="H16" i="6"/>
  <c r="H17" i="6"/>
  <c r="H19" i="6"/>
  <c r="H20" i="6"/>
  <c r="H21" i="6"/>
  <c r="F13" i="6"/>
  <c r="F14" i="6"/>
  <c r="F15" i="6"/>
  <c r="F16" i="6"/>
  <c r="F17" i="6"/>
  <c r="F18" i="6"/>
  <c r="F19" i="6"/>
  <c r="F20" i="6"/>
  <c r="F22" i="6" s="1"/>
  <c r="F21" i="6"/>
  <c r="C13" i="6"/>
  <c r="C14" i="6"/>
  <c r="C15" i="6"/>
  <c r="C16" i="6"/>
  <c r="C17" i="6"/>
  <c r="C18" i="6"/>
  <c r="C19" i="6"/>
  <c r="C20" i="6"/>
  <c r="C21" i="6"/>
  <c r="AD22" i="5"/>
  <c r="O37" i="5" s="1"/>
  <c r="P37" i="5" s="1"/>
  <c r="AC22" i="5"/>
  <c r="N37" i="5"/>
  <c r="AA22" i="5"/>
  <c r="L37" i="5" s="1"/>
  <c r="M37" i="5" s="1"/>
  <c r="E22" i="5"/>
  <c r="O32" i="5" s="1"/>
  <c r="J22" i="5"/>
  <c r="O33" i="5" s="1"/>
  <c r="O22" i="5"/>
  <c r="T22" i="5"/>
  <c r="O35" i="5"/>
  <c r="P35" i="5" s="1"/>
  <c r="Y22" i="5"/>
  <c r="O36" i="5" s="1"/>
  <c r="P36" i="5" s="1"/>
  <c r="P32" i="5"/>
  <c r="D22" i="5"/>
  <c r="N32" i="5" s="1"/>
  <c r="I22" i="5"/>
  <c r="N33" i="5" s="1"/>
  <c r="N22" i="5"/>
  <c r="N34" i="5" s="1"/>
  <c r="S22" i="5"/>
  <c r="N35" i="5" s="1"/>
  <c r="X22" i="5"/>
  <c r="N36" i="5" s="1"/>
  <c r="B22" i="5"/>
  <c r="L32" i="5" s="1"/>
  <c r="M32" i="5" s="1"/>
  <c r="G22" i="5"/>
  <c r="H15" i="5"/>
  <c r="L33" i="5"/>
  <c r="L22" i="5"/>
  <c r="L34" i="5" s="1"/>
  <c r="Q22" i="5"/>
  <c r="L35" i="5"/>
  <c r="M35" i="5" s="1"/>
  <c r="V22" i="5"/>
  <c r="L36" i="5"/>
  <c r="M36" i="5"/>
  <c r="E32" i="5"/>
  <c r="E33" i="5"/>
  <c r="E34" i="5"/>
  <c r="E39" i="5"/>
  <c r="E37" i="5"/>
  <c r="E38" i="5"/>
  <c r="F38" i="5" s="1"/>
  <c r="E40" i="5"/>
  <c r="E35" i="5"/>
  <c r="F35" i="5" s="1"/>
  <c r="E36" i="5"/>
  <c r="F36" i="5"/>
  <c r="F40" i="5"/>
  <c r="D32" i="5"/>
  <c r="D33" i="5"/>
  <c r="D34" i="5"/>
  <c r="D39" i="5"/>
  <c r="D37" i="5"/>
  <c r="D38" i="5"/>
  <c r="D40" i="5"/>
  <c r="D35" i="5"/>
  <c r="D36" i="5"/>
  <c r="B32" i="5"/>
  <c r="B33" i="5"/>
  <c r="B34" i="5"/>
  <c r="B39" i="5"/>
  <c r="B40" i="5"/>
  <c r="C40" i="5"/>
  <c r="B37" i="5"/>
  <c r="B38" i="5"/>
  <c r="B35" i="5"/>
  <c r="C35" i="5" s="1"/>
  <c r="B36" i="5"/>
  <c r="C36" i="5" s="1"/>
  <c r="C38" i="5"/>
  <c r="AE21" i="5"/>
  <c r="AB21" i="5"/>
  <c r="Z21" i="5"/>
  <c r="W21" i="5"/>
  <c r="U21" i="5"/>
  <c r="R21" i="5"/>
  <c r="P21" i="5"/>
  <c r="M21" i="5"/>
  <c r="K21" i="5"/>
  <c r="H21" i="5"/>
  <c r="F21" i="5"/>
  <c r="C21" i="5"/>
  <c r="AE13" i="5"/>
  <c r="AE14" i="5"/>
  <c r="AE15" i="5"/>
  <c r="AE16" i="5"/>
  <c r="AE17" i="5"/>
  <c r="AE18" i="5"/>
  <c r="AE19" i="5"/>
  <c r="AE20" i="5"/>
  <c r="AE22" i="5"/>
  <c r="AB13" i="5"/>
  <c r="AB14" i="5"/>
  <c r="AB15" i="5"/>
  <c r="AB16" i="5"/>
  <c r="AB17" i="5"/>
  <c r="AB18" i="5"/>
  <c r="AB19" i="5"/>
  <c r="AB20" i="5"/>
  <c r="Z13" i="5"/>
  <c r="Z14" i="5"/>
  <c r="Z15" i="5"/>
  <c r="Z16" i="5"/>
  <c r="Z17" i="5"/>
  <c r="Z18" i="5"/>
  <c r="Z19" i="5"/>
  <c r="Z22" i="5" s="1"/>
  <c r="Z20" i="5"/>
  <c r="W13" i="5"/>
  <c r="W14" i="5"/>
  <c r="W15" i="5"/>
  <c r="W16" i="5"/>
  <c r="W17" i="5"/>
  <c r="W18" i="5"/>
  <c r="W19" i="5"/>
  <c r="W20" i="5"/>
  <c r="U13" i="5"/>
  <c r="U14" i="5"/>
  <c r="U15" i="5"/>
  <c r="U16" i="5"/>
  <c r="U17" i="5"/>
  <c r="U18" i="5"/>
  <c r="U19" i="5"/>
  <c r="U20" i="5"/>
  <c r="R13" i="5"/>
  <c r="R14" i="5"/>
  <c r="R15" i="5"/>
  <c r="R16" i="5"/>
  <c r="R17" i="5"/>
  <c r="R18" i="5"/>
  <c r="R19" i="5"/>
  <c r="R20" i="5"/>
  <c r="P13" i="5"/>
  <c r="P14" i="5"/>
  <c r="P15" i="5"/>
  <c r="P16" i="5"/>
  <c r="P17" i="5"/>
  <c r="P18" i="5"/>
  <c r="P19" i="5"/>
  <c r="M13" i="5"/>
  <c r="M14" i="5"/>
  <c r="M15" i="5"/>
  <c r="M16" i="5"/>
  <c r="M17" i="5"/>
  <c r="M18" i="5"/>
  <c r="M19" i="5"/>
  <c r="M20" i="5"/>
  <c r="K13" i="5"/>
  <c r="K14" i="5"/>
  <c r="K15" i="5"/>
  <c r="K16" i="5"/>
  <c r="K17" i="5"/>
  <c r="K18" i="5"/>
  <c r="K19" i="5"/>
  <c r="K20" i="5"/>
  <c r="H13" i="5"/>
  <c r="H14" i="5"/>
  <c r="H16" i="5"/>
  <c r="H17" i="5"/>
  <c r="H18" i="5"/>
  <c r="H19" i="5"/>
  <c r="H20" i="5"/>
  <c r="F13" i="5"/>
  <c r="F14" i="5"/>
  <c r="F15" i="5"/>
  <c r="F16" i="5"/>
  <c r="F17" i="5"/>
  <c r="F18" i="5"/>
  <c r="F19" i="5"/>
  <c r="F20" i="5"/>
  <c r="C13" i="5"/>
  <c r="C14" i="5"/>
  <c r="C15" i="5"/>
  <c r="C16" i="5"/>
  <c r="C17" i="5"/>
  <c r="C18" i="5"/>
  <c r="C19" i="5"/>
  <c r="C20" i="5"/>
  <c r="E40" i="4"/>
  <c r="F40" i="4" s="1"/>
  <c r="E32" i="4"/>
  <c r="E33" i="4"/>
  <c r="E34" i="4"/>
  <c r="E35" i="4"/>
  <c r="E36" i="4"/>
  <c r="E37" i="4"/>
  <c r="E38" i="4"/>
  <c r="E39" i="4"/>
  <c r="D40" i="4"/>
  <c r="B40" i="4"/>
  <c r="C40" i="4" s="1"/>
  <c r="B32" i="4"/>
  <c r="B33" i="4"/>
  <c r="B34" i="4"/>
  <c r="B35" i="4"/>
  <c r="B36" i="4"/>
  <c r="B37" i="4"/>
  <c r="B38" i="4"/>
  <c r="B39" i="4"/>
  <c r="AE13" i="4"/>
  <c r="AE14" i="4"/>
  <c r="AE15" i="4"/>
  <c r="AE16" i="4"/>
  <c r="AE17" i="4"/>
  <c r="AE18" i="4"/>
  <c r="AE19" i="4"/>
  <c r="AE20" i="4"/>
  <c r="AE21" i="4"/>
  <c r="AD22" i="4"/>
  <c r="AC22" i="4"/>
  <c r="AB13" i="4"/>
  <c r="AB14" i="4"/>
  <c r="AB15" i="4"/>
  <c r="AB16" i="4"/>
  <c r="AB17" i="4"/>
  <c r="AB18" i="4"/>
  <c r="AB19" i="4"/>
  <c r="AB20" i="4"/>
  <c r="AB21" i="4"/>
  <c r="AB22" i="4"/>
  <c r="AA22" i="4"/>
  <c r="Z13" i="4"/>
  <c r="Z14" i="4"/>
  <c r="Z15" i="4"/>
  <c r="Z16" i="4"/>
  <c r="Z17" i="4"/>
  <c r="Z18" i="4"/>
  <c r="Z19" i="4"/>
  <c r="Y22" i="4"/>
  <c r="Z20" i="4"/>
  <c r="Z21" i="4"/>
  <c r="X22" i="4"/>
  <c r="W13" i="4"/>
  <c r="W14" i="4"/>
  <c r="W15" i="4"/>
  <c r="W16" i="4"/>
  <c r="W17" i="4"/>
  <c r="W18" i="4"/>
  <c r="W19" i="4"/>
  <c r="V22" i="4"/>
  <c r="W20" i="4"/>
  <c r="W21" i="4"/>
  <c r="W22" i="4"/>
  <c r="T22" i="4"/>
  <c r="U13" i="4"/>
  <c r="U14" i="4"/>
  <c r="U15" i="4"/>
  <c r="U16" i="4"/>
  <c r="U17" i="4"/>
  <c r="U18" i="4"/>
  <c r="U19" i="4"/>
  <c r="U20" i="4"/>
  <c r="U21" i="4"/>
  <c r="S22" i="4"/>
  <c r="N35" i="4"/>
  <c r="Q22" i="4"/>
  <c r="R13" i="4"/>
  <c r="R14" i="4"/>
  <c r="R15" i="4"/>
  <c r="R16" i="4"/>
  <c r="R17" i="4"/>
  <c r="R18" i="4"/>
  <c r="R19" i="4"/>
  <c r="R20" i="4"/>
  <c r="R21" i="4"/>
  <c r="O22" i="4"/>
  <c r="O34" i="4"/>
  <c r="O38" i="4" s="1"/>
  <c r="P14" i="4"/>
  <c r="P15" i="4"/>
  <c r="P16" i="4"/>
  <c r="P17" i="4"/>
  <c r="P18" i="4"/>
  <c r="P19" i="4"/>
  <c r="P21" i="4"/>
  <c r="N22" i="4"/>
  <c r="N34" i="4" s="1"/>
  <c r="L22" i="4"/>
  <c r="L34" i="4"/>
  <c r="M14" i="4"/>
  <c r="M15" i="4"/>
  <c r="M16" i="4"/>
  <c r="M17" i="4"/>
  <c r="M18" i="4"/>
  <c r="M19" i="4"/>
  <c r="M21" i="4"/>
  <c r="J22" i="4"/>
  <c r="K18" i="4" s="1"/>
  <c r="K13" i="4"/>
  <c r="K14" i="4"/>
  <c r="K15" i="4"/>
  <c r="K16" i="4"/>
  <c r="K17" i="4"/>
  <c r="K19" i="4"/>
  <c r="K21" i="4"/>
  <c r="I22" i="4"/>
  <c r="N33" i="4"/>
  <c r="G22" i="4"/>
  <c r="H18" i="4"/>
  <c r="H13" i="4"/>
  <c r="H14" i="4"/>
  <c r="H15" i="4"/>
  <c r="H16" i="4"/>
  <c r="H17" i="4"/>
  <c r="H19" i="4"/>
  <c r="H20" i="4"/>
  <c r="H21" i="4"/>
  <c r="E22" i="4"/>
  <c r="F13" i="4"/>
  <c r="F14" i="4"/>
  <c r="F15" i="4"/>
  <c r="F16" i="4"/>
  <c r="F17" i="4"/>
  <c r="F18" i="4"/>
  <c r="F19" i="4"/>
  <c r="F20" i="4"/>
  <c r="F21" i="4"/>
  <c r="D22" i="4"/>
  <c r="B22" i="4"/>
  <c r="L32" i="4"/>
  <c r="C14" i="4"/>
  <c r="C15" i="4"/>
  <c r="C16" i="4"/>
  <c r="C17" i="4"/>
  <c r="C22" i="4" s="1"/>
  <c r="C18" i="4"/>
  <c r="C19" i="4"/>
  <c r="C20" i="4"/>
  <c r="C21" i="4"/>
  <c r="O32" i="4"/>
  <c r="O35" i="4"/>
  <c r="O36" i="4"/>
  <c r="P36" i="4"/>
  <c r="O37" i="4"/>
  <c r="P35" i="4"/>
  <c r="P37" i="4"/>
  <c r="N32" i="4"/>
  <c r="N38" i="4" s="1"/>
  <c r="N36" i="4"/>
  <c r="N37" i="4"/>
  <c r="L35" i="4"/>
  <c r="M35" i="4" s="1"/>
  <c r="L36" i="4"/>
  <c r="M36" i="4" s="1"/>
  <c r="L37" i="4"/>
  <c r="M37" i="4"/>
  <c r="F33" i="4"/>
  <c r="F34" i="4"/>
  <c r="F36" i="4"/>
  <c r="F38" i="4"/>
  <c r="D32" i="4"/>
  <c r="D33" i="4"/>
  <c r="D34" i="4"/>
  <c r="D35" i="4"/>
  <c r="D36" i="4"/>
  <c r="D37" i="4"/>
  <c r="D38" i="4"/>
  <c r="D39" i="4"/>
  <c r="C34" i="4"/>
  <c r="C35" i="4"/>
  <c r="C36" i="4"/>
  <c r="C38" i="4"/>
  <c r="J22" i="1"/>
  <c r="O22" i="1"/>
  <c r="O34" i="1"/>
  <c r="E22" i="1"/>
  <c r="O32" i="1"/>
  <c r="Y22" i="1"/>
  <c r="O36" i="1" s="1"/>
  <c r="P36" i="1" s="1"/>
  <c r="T22" i="1"/>
  <c r="O35" i="1"/>
  <c r="P35" i="1" s="1"/>
  <c r="AD22" i="1"/>
  <c r="O37" i="1" s="1"/>
  <c r="P37" i="1"/>
  <c r="I22" i="1"/>
  <c r="N33" i="1" s="1"/>
  <c r="N22" i="1"/>
  <c r="N34" i="1"/>
  <c r="D22" i="1"/>
  <c r="N32" i="1"/>
  <c r="X22" i="1"/>
  <c r="N36" i="1"/>
  <c r="S22" i="1"/>
  <c r="N35" i="1"/>
  <c r="AC22" i="1"/>
  <c r="N37" i="1"/>
  <c r="B22" i="1"/>
  <c r="L32" i="1" s="1"/>
  <c r="G22" i="1"/>
  <c r="L33" i="1"/>
  <c r="L22" i="1"/>
  <c r="L34" i="1" s="1"/>
  <c r="V22" i="1"/>
  <c r="L36" i="1"/>
  <c r="M36" i="1" s="1"/>
  <c r="Q22" i="1"/>
  <c r="L35" i="1"/>
  <c r="M35" i="1"/>
  <c r="AA22" i="1"/>
  <c r="L37" i="1" s="1"/>
  <c r="M37" i="1" s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Z21" i="1"/>
  <c r="Z20" i="1"/>
  <c r="Z19" i="1"/>
  <c r="Z18" i="1"/>
  <c r="Z17" i="1"/>
  <c r="Z16" i="1"/>
  <c r="Z15" i="1"/>
  <c r="Z14" i="1"/>
  <c r="W21" i="1"/>
  <c r="W20" i="1"/>
  <c r="W19" i="1"/>
  <c r="W18" i="1"/>
  <c r="W17" i="1"/>
  <c r="W16" i="1"/>
  <c r="W15" i="1"/>
  <c r="W14" i="1"/>
  <c r="U21" i="1"/>
  <c r="R21" i="1"/>
  <c r="R20" i="1"/>
  <c r="R19" i="1"/>
  <c r="R18" i="1"/>
  <c r="R17" i="1"/>
  <c r="R16" i="1"/>
  <c r="R15" i="1"/>
  <c r="R14" i="1"/>
  <c r="P21" i="1"/>
  <c r="P20" i="1"/>
  <c r="P19" i="1"/>
  <c r="P18" i="1"/>
  <c r="P17" i="1"/>
  <c r="P16" i="1"/>
  <c r="P15" i="1"/>
  <c r="P14" i="1"/>
  <c r="M21" i="1"/>
  <c r="M20" i="1"/>
  <c r="M19" i="1"/>
  <c r="M18" i="1"/>
  <c r="M17" i="1"/>
  <c r="M16" i="1"/>
  <c r="M15" i="1"/>
  <c r="M14" i="1"/>
  <c r="M22" i="1" s="1"/>
  <c r="K21" i="1"/>
  <c r="K19" i="1"/>
  <c r="K17" i="1"/>
  <c r="K16" i="1"/>
  <c r="K15" i="1"/>
  <c r="K14" i="1"/>
  <c r="H21" i="1"/>
  <c r="H19" i="1"/>
  <c r="H17" i="1"/>
  <c r="H16" i="1"/>
  <c r="H15" i="1"/>
  <c r="H14" i="1"/>
  <c r="C21" i="1"/>
  <c r="C20" i="1"/>
  <c r="C19" i="1"/>
  <c r="C18" i="1"/>
  <c r="C17" i="1"/>
  <c r="C16" i="1"/>
  <c r="C15" i="1"/>
  <c r="C22" i="1" s="1"/>
  <c r="C14" i="1"/>
  <c r="F21" i="1"/>
  <c r="E40" i="1"/>
  <c r="E32" i="1"/>
  <c r="E39" i="1"/>
  <c r="E33" i="1"/>
  <c r="E34" i="1"/>
  <c r="F34" i="1" s="1"/>
  <c r="E35" i="1"/>
  <c r="F35" i="1" s="1"/>
  <c r="E36" i="1"/>
  <c r="E37" i="1"/>
  <c r="E38" i="1"/>
  <c r="F33" i="1"/>
  <c r="F40" i="1"/>
  <c r="D40" i="1"/>
  <c r="D32" i="1"/>
  <c r="D39" i="1"/>
  <c r="D33" i="1"/>
  <c r="D34" i="1"/>
  <c r="D41" i="1" s="1"/>
  <c r="D35" i="1"/>
  <c r="D36" i="1"/>
  <c r="D37" i="1"/>
  <c r="D38" i="1"/>
  <c r="B40" i="1"/>
  <c r="C40" i="1"/>
  <c r="B32" i="1"/>
  <c r="B39" i="1"/>
  <c r="B33" i="1"/>
  <c r="B34" i="1"/>
  <c r="C34" i="1" s="1"/>
  <c r="B35" i="1"/>
  <c r="C35" i="1" s="1"/>
  <c r="B36" i="1"/>
  <c r="B37" i="1"/>
  <c r="B38" i="1"/>
  <c r="C33" i="1"/>
  <c r="C36" i="1"/>
  <c r="AE13" i="1"/>
  <c r="AB13" i="1"/>
  <c r="AB22" i="1" s="1"/>
  <c r="Z13" i="1"/>
  <c r="Z22" i="1"/>
  <c r="W13" i="1"/>
  <c r="U13" i="1"/>
  <c r="U14" i="1"/>
  <c r="U15" i="1"/>
  <c r="U16" i="1"/>
  <c r="U17" i="1"/>
  <c r="U18" i="1"/>
  <c r="U19" i="1"/>
  <c r="U20" i="1"/>
  <c r="R13" i="1"/>
  <c r="R22" i="1" s="1"/>
  <c r="P13" i="1"/>
  <c r="M13" i="1"/>
  <c r="K13" i="1"/>
  <c r="H13" i="1"/>
  <c r="F20" i="1"/>
  <c r="F13" i="1"/>
  <c r="F14" i="1"/>
  <c r="F15" i="1"/>
  <c r="F16" i="1"/>
  <c r="F17" i="1"/>
  <c r="F18" i="1"/>
  <c r="F19" i="1"/>
  <c r="M20" i="6"/>
  <c r="M22" i="6"/>
  <c r="L22" i="7"/>
  <c r="P13" i="6"/>
  <c r="P22" i="6"/>
  <c r="H18" i="1"/>
  <c r="B41" i="1"/>
  <c r="C39" i="1" s="1"/>
  <c r="P20" i="4"/>
  <c r="M20" i="4"/>
  <c r="M13" i="4"/>
  <c r="K20" i="4"/>
  <c r="O33" i="4"/>
  <c r="L33" i="4"/>
  <c r="P13" i="4"/>
  <c r="D34" i="7"/>
  <c r="F36" i="1"/>
  <c r="K22" i="4"/>
  <c r="AB22" i="6"/>
  <c r="W22" i="5"/>
  <c r="N22" i="7"/>
  <c r="N33" i="7" s="1"/>
  <c r="R22" i="6"/>
  <c r="W22" i="7"/>
  <c r="V22" i="7"/>
  <c r="L36" i="7" s="1"/>
  <c r="M36" i="7" s="1"/>
  <c r="B33" i="7"/>
  <c r="D38" i="7"/>
  <c r="E37" i="7"/>
  <c r="E38" i="7"/>
  <c r="F35" i="4"/>
  <c r="W22" i="6"/>
  <c r="Q22" i="7"/>
  <c r="L34" i="7" s="1"/>
  <c r="M34" i="7" s="1"/>
  <c r="B32" i="7"/>
  <c r="R14" i="7"/>
  <c r="R22" i="7" s="1"/>
  <c r="X22" i="7"/>
  <c r="N36" i="7" s="1"/>
  <c r="O22" i="7"/>
  <c r="P20" i="7" s="1"/>
  <c r="H20" i="1"/>
  <c r="M32" i="1"/>
  <c r="F22" i="5"/>
  <c r="R22" i="5"/>
  <c r="P34" i="4"/>
  <c r="P32" i="4"/>
  <c r="AB22" i="5"/>
  <c r="M32" i="6"/>
  <c r="AE17" i="7"/>
  <c r="AE22" i="7" s="1"/>
  <c r="B35" i="7"/>
  <c r="C35" i="7" s="1"/>
  <c r="M17" i="7"/>
  <c r="B34" i="7"/>
  <c r="C34" i="7" s="1"/>
  <c r="W16" i="7"/>
  <c r="S22" i="7"/>
  <c r="N34" i="7"/>
  <c r="D33" i="7"/>
  <c r="D39" i="7"/>
  <c r="T22" i="7"/>
  <c r="O34" i="7"/>
  <c r="P34" i="7" s="1"/>
  <c r="M13" i="7"/>
  <c r="L33" i="7"/>
  <c r="M20" i="7"/>
  <c r="C37" i="1"/>
  <c r="C32" i="1"/>
  <c r="C41" i="1" s="1"/>
  <c r="C38" i="1"/>
  <c r="P33" i="4"/>
  <c r="P38" i="4" s="1"/>
  <c r="O33" i="7"/>
  <c r="P13" i="7"/>
  <c r="P22" i="7" s="1"/>
  <c r="P19" i="7"/>
  <c r="M38" i="1" l="1"/>
  <c r="E41" i="1"/>
  <c r="F32" i="1" s="1"/>
  <c r="H22" i="1"/>
  <c r="P22" i="4"/>
  <c r="F22" i="1"/>
  <c r="W22" i="1"/>
  <c r="AE22" i="1"/>
  <c r="L38" i="1"/>
  <c r="M33" i="1" s="1"/>
  <c r="D41" i="4"/>
  <c r="F22" i="4"/>
  <c r="H22" i="4"/>
  <c r="E41" i="4"/>
  <c r="N38" i="5"/>
  <c r="C22" i="6"/>
  <c r="AE22" i="6"/>
  <c r="B22" i="7"/>
  <c r="L31" i="7" s="1"/>
  <c r="B31" i="7"/>
  <c r="C13" i="7"/>
  <c r="C22" i="7" s="1"/>
  <c r="E39" i="7"/>
  <c r="F39" i="7" s="1"/>
  <c r="U21" i="7"/>
  <c r="U22" i="7" s="1"/>
  <c r="M34" i="1"/>
  <c r="N38" i="1"/>
  <c r="L38" i="4"/>
  <c r="M32" i="4"/>
  <c r="AE22" i="4"/>
  <c r="B41" i="4"/>
  <c r="C33" i="4"/>
  <c r="P20" i="5"/>
  <c r="P22" i="5" s="1"/>
  <c r="O34" i="5"/>
  <c r="U22" i="6"/>
  <c r="F36" i="6"/>
  <c r="E41" i="6"/>
  <c r="B38" i="7"/>
  <c r="M21" i="7"/>
  <c r="B39" i="7"/>
  <c r="C39" i="7" s="1"/>
  <c r="Y22" i="7"/>
  <c r="O36" i="7" s="1"/>
  <c r="P36" i="7" s="1"/>
  <c r="P22" i="1"/>
  <c r="U22" i="1"/>
  <c r="O33" i="1"/>
  <c r="O38" i="1" s="1"/>
  <c r="P34" i="1" s="1"/>
  <c r="K20" i="1"/>
  <c r="K18" i="1"/>
  <c r="Z22" i="4"/>
  <c r="K22" i="5"/>
  <c r="M22" i="5"/>
  <c r="E41" i="5"/>
  <c r="F34" i="5"/>
  <c r="H22" i="6"/>
  <c r="B41" i="6"/>
  <c r="D41" i="6"/>
  <c r="N38" i="6"/>
  <c r="O33" i="6"/>
  <c r="K15" i="6"/>
  <c r="K19" i="6"/>
  <c r="K20" i="6"/>
  <c r="K13" i="6"/>
  <c r="J22" i="7"/>
  <c r="AA22" i="7"/>
  <c r="L35" i="7" s="1"/>
  <c r="M35" i="7" s="1"/>
  <c r="G22" i="7"/>
  <c r="AD22" i="7"/>
  <c r="O35" i="7" s="1"/>
  <c r="P35" i="7" s="1"/>
  <c r="E34" i="7"/>
  <c r="F34" i="7" s="1"/>
  <c r="K16" i="7"/>
  <c r="F15" i="7"/>
  <c r="E22" i="7"/>
  <c r="O31" i="7" s="1"/>
  <c r="E33" i="7"/>
  <c r="M22" i="4"/>
  <c r="R22" i="4"/>
  <c r="U22" i="4"/>
  <c r="C22" i="5"/>
  <c r="H22" i="5"/>
  <c r="U22" i="5"/>
  <c r="B41" i="5"/>
  <c r="D41" i="5"/>
  <c r="L38" i="5"/>
  <c r="O38" i="5"/>
  <c r="P33" i="5" s="1"/>
  <c r="C38" i="6"/>
  <c r="M19" i="7"/>
  <c r="M22" i="7" s="1"/>
  <c r="B37" i="7"/>
  <c r="B36" i="7"/>
  <c r="AB22" i="7"/>
  <c r="D36" i="7"/>
  <c r="I22" i="7"/>
  <c r="N32" i="7" s="1"/>
  <c r="D32" i="7"/>
  <c r="D22" i="7"/>
  <c r="N31" i="7" s="1"/>
  <c r="E35" i="7"/>
  <c r="F35" i="7" s="1"/>
  <c r="Z17" i="7"/>
  <c r="Z22" i="7" s="1"/>
  <c r="P32" i="1"/>
  <c r="L33" i="6"/>
  <c r="F14" i="7"/>
  <c r="F22" i="7" s="1"/>
  <c r="K22" i="1" l="1"/>
  <c r="M33" i="5"/>
  <c r="M38" i="5" s="1"/>
  <c r="M34" i="5"/>
  <c r="C39" i="4"/>
  <c r="C32" i="4"/>
  <c r="C41" i="4" s="1"/>
  <c r="M33" i="6"/>
  <c r="M38" i="6" s="1"/>
  <c r="L38" i="6"/>
  <c r="M34" i="6" s="1"/>
  <c r="K14" i="7"/>
  <c r="K13" i="7"/>
  <c r="K15" i="7"/>
  <c r="K19" i="7"/>
  <c r="K18" i="7"/>
  <c r="O32" i="7"/>
  <c r="O37" i="7" s="1"/>
  <c r="P33" i="7" s="1"/>
  <c r="C37" i="6"/>
  <c r="C39" i="6"/>
  <c r="C34" i="6"/>
  <c r="C32" i="6"/>
  <c r="F33" i="5"/>
  <c r="F32" i="5"/>
  <c r="F39" i="5"/>
  <c r="F37" i="5"/>
  <c r="K20" i="7"/>
  <c r="P34" i="5"/>
  <c r="P38" i="5" s="1"/>
  <c r="B40" i="7"/>
  <c r="C31" i="7" s="1"/>
  <c r="C37" i="4"/>
  <c r="P31" i="7"/>
  <c r="O38" i="6"/>
  <c r="P34" i="6" s="1"/>
  <c r="F34" i="6"/>
  <c r="F32" i="6"/>
  <c r="F37" i="6"/>
  <c r="F38" i="6"/>
  <c r="F39" i="6"/>
  <c r="N37" i="7"/>
  <c r="C37" i="5"/>
  <c r="C33" i="5"/>
  <c r="C39" i="5"/>
  <c r="C34" i="5"/>
  <c r="C32" i="5"/>
  <c r="K22" i="6"/>
  <c r="M38" i="4"/>
  <c r="M31" i="7"/>
  <c r="F32" i="4"/>
  <c r="F37" i="4"/>
  <c r="F39" i="4"/>
  <c r="E40" i="7"/>
  <c r="F33" i="7" s="1"/>
  <c r="D40" i="7"/>
  <c r="C36" i="7"/>
  <c r="H15" i="7"/>
  <c r="H20" i="7"/>
  <c r="L32" i="7"/>
  <c r="H13" i="7"/>
  <c r="H22" i="7" s="1"/>
  <c r="H19" i="7"/>
  <c r="H18" i="7"/>
  <c r="H14" i="7"/>
  <c r="P33" i="1"/>
  <c r="P38" i="1" s="1"/>
  <c r="M34" i="4"/>
  <c r="M33" i="4"/>
  <c r="F37" i="1"/>
  <c r="F38" i="1"/>
  <c r="F39" i="1"/>
  <c r="F41" i="1" l="1"/>
  <c r="F41" i="6"/>
  <c r="C41" i="6"/>
  <c r="P32" i="7"/>
  <c r="P37" i="7" s="1"/>
  <c r="K22" i="7"/>
  <c r="C33" i="7"/>
  <c r="C32" i="7"/>
  <c r="C40" i="7" s="1"/>
  <c r="F41" i="4"/>
  <c r="P33" i="6"/>
  <c r="P38" i="6" s="1"/>
  <c r="F41" i="5"/>
  <c r="C37" i="7"/>
  <c r="F31" i="7"/>
  <c r="F32" i="7"/>
  <c r="F36" i="7"/>
  <c r="F37" i="7"/>
  <c r="F38" i="7"/>
  <c r="L37" i="7"/>
  <c r="M33" i="7" s="1"/>
  <c r="C41" i="5"/>
  <c r="C38" i="7"/>
  <c r="F40" i="7" l="1"/>
  <c r="M32" i="7"/>
  <c r="M37" i="7" s="1"/>
</calcChain>
</file>

<file path=xl/sharedStrings.xml><?xml version="1.0" encoding="utf-8"?>
<sst xmlns="http://schemas.openxmlformats.org/spreadsheetml/2006/main" count="430" uniqueCount="52">
  <si>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</si>
  <si>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</si>
  <si>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</si>
  <si>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</si>
  <si>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</si>
  <si>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</si>
  <si>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</si>
  <si>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</si>
  <si>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</si>
  <si>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</si>
  <si>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</si>
  <si>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</si>
  <si>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</si>
  <si>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</si>
  <si>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</si>
  <si>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</si>
  <si>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</si>
  <si>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</si>
  <si>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</si>
  <si>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</si>
  <si>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</si>
  <si>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</si>
  <si>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</si>
  <si>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</si>
  <si>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</si>
  <si>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</si>
  <si>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</si>
  <si>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</si>
  <si>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</si>
  <si>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</si>
  <si>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</si>
  <si>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</si>
  <si>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Negociat sense publicitat</t>
  </si>
  <si>
    <t>Concessions de Serveis</t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</si>
  <si>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</si>
  <si>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</si>
  <si>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</si>
  <si>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</si>
  <si>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</si>
  <si>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</si>
  <si>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</si>
  <si>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</si>
  <si>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</si>
  <si>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</si>
  <si>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</si>
  <si>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</si>
  <si>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</si>
  <si>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</si>
  <si>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</si>
  <si>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</si>
  <si>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 Conjuntament es facilita l'acumulatiu trimestral de despesa efectuada. </t>
    </r>
  </si>
  <si>
    <t>INFORMACIÓ I COMUNICACIÓ DE BARCELONA,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</si>
</sst>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7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9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60-4645-AB99-839F5B1D23F8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60-4645-AB99-839F5B1D23F8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60-4645-AB99-839F5B1D23F8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60-4645-AB99-839F5B1D23F8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60-4645-AB99-839F5B1D23F8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60-4645-AB99-839F5B1D23F8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60-4645-AB99-839F5B1D23F8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60-4645-AB99-839F5B1D23F8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860-4645-AB99-839F5B1D23F8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860-4645-AB99-839F5B1D23F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ANUAL'!$B$31:$B$39</c:f>
              <c:numCache>
                <c:formatCode>#,##0</c:formatCode>
                <c:ptCount val="9"/>
                <c:pt idx="0">
                  <c:v>8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142</c:v>
                </c:pt>
                <c:pt idx="6">
                  <c:v>3</c:v>
                </c:pt>
                <c:pt idx="7">
                  <c:v>947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860-4645-AB99-839F5B1D2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D1-454C-8503-84F78891B22F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D1-454C-8503-84F78891B22F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D1-454C-8503-84F78891B22F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7D1-454C-8503-84F78891B22F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D1-454C-8503-84F78891B22F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D1-454C-8503-84F78891B22F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7D1-454C-8503-84F78891B22F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7D1-454C-8503-84F78891B22F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7D1-454C-8503-84F78891B22F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7D1-454C-8503-84F78891B22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ANUAL'!$A$31:$A$39</c:f>
              <c:strCache>
                <c:ptCount val="9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Designació de formadors</c:v>
                </c:pt>
              </c:strCache>
            </c:strRef>
          </c:cat>
          <c:val>
            <c:numRef>
              <c:f>'2019 - CONTRACTACIÓ ANUAL'!$E$31:$E$39</c:f>
              <c:numCache>
                <c:formatCode>#,##0.00\ "€"</c:formatCode>
                <c:ptCount val="9"/>
                <c:pt idx="0">
                  <c:v>518451.47000000003</c:v>
                </c:pt>
                <c:pt idx="1">
                  <c:v>52417.2</c:v>
                </c:pt>
                <c:pt idx="2">
                  <c:v>35602.67</c:v>
                </c:pt>
                <c:pt idx="3">
                  <c:v>0</c:v>
                </c:pt>
                <c:pt idx="4">
                  <c:v>0</c:v>
                </c:pt>
                <c:pt idx="5">
                  <c:v>4420242.92</c:v>
                </c:pt>
                <c:pt idx="6">
                  <c:v>357363.14480000001</c:v>
                </c:pt>
                <c:pt idx="7">
                  <c:v>1114923.5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7D1-454C-8503-84F78891B2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ANUAL'!$L$30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83-47EE-A2F4-F589DD193CE0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83-47EE-A2F4-F589DD193CE0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83-47EE-A2F4-F589DD193CE0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83-47EE-A2F4-F589DD193CE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ANUAL'!$L$31:$L$36</c:f>
              <c:numCache>
                <c:formatCode>#,##0</c:formatCode>
                <c:ptCount val="6"/>
                <c:pt idx="0">
                  <c:v>0</c:v>
                </c:pt>
                <c:pt idx="1">
                  <c:v>785</c:v>
                </c:pt>
                <c:pt idx="2">
                  <c:v>318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283-47EE-A2F4-F589DD193C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ANUAL'!$O$30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1F-4D51-8F2E-D677A585BA3D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1F-4D51-8F2E-D677A585BA3D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1F-4D51-8F2E-D677A585BA3D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1F-4D51-8F2E-D677A585BA3D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1F-4D51-8F2E-D677A585BA3D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1F-4D51-8F2E-D677A585BA3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'2019 - CONTRACTACIÓ ANUAL'!$J$31:$K$36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ANUAL'!$O$31:$O$36</c:f>
              <c:numCache>
                <c:formatCode>#,##0.00\ "€"</c:formatCode>
                <c:ptCount val="6"/>
                <c:pt idx="0">
                  <c:v>0</c:v>
                </c:pt>
                <c:pt idx="1">
                  <c:v>5718869.5899999999</c:v>
                </c:pt>
                <c:pt idx="2">
                  <c:v>780131.31480000005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B1F-4D51-8F2E-D677A585BA3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23</xdr:row>
      <xdr:rowOff>230909</xdr:rowOff>
    </xdr:from>
    <xdr:to>
      <xdr:col>24</xdr:col>
      <xdr:colOff>333375</xdr:colOff>
      <xdr:row>33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23</xdr:row>
      <xdr:rowOff>202046</xdr:rowOff>
    </xdr:from>
    <xdr:to>
      <xdr:col>30</xdr:col>
      <xdr:colOff>714375</xdr:colOff>
      <xdr:row>33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33</xdr:row>
      <xdr:rowOff>377220</xdr:rowOff>
    </xdr:from>
    <xdr:to>
      <xdr:col>24</xdr:col>
      <xdr:colOff>331231</xdr:colOff>
      <xdr:row>42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33</xdr:row>
      <xdr:rowOff>362912</xdr:rowOff>
    </xdr:from>
    <xdr:to>
      <xdr:col>30</xdr:col>
      <xdr:colOff>698500</xdr:colOff>
      <xdr:row>42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4" zoomScale="80" zoomScaleNormal="80" workbookViewId="0">
      <selection activeCell="J18" sqref="J18"/>
    </sheetView>
  </sheetViews>
  <sheetFormatPr defaultColWidth="9.33203125" defaultRowHeight="14.4" x14ac:dyDescent="0.3"/>
  <cols>
    <col min="1" max="1" width="26.33203125" style="27" customWidth="1"/>
    <col min="2" max="2" width="11.5546875" style="62" customWidth="1"/>
    <col min="3" max="3" width="10.5546875" style="27" customWidth="1"/>
    <col min="4" max="4" width="19.33203125" style="27" customWidth="1"/>
    <col min="5" max="5" width="18.33203125" style="27" customWidth="1"/>
    <col min="6" max="6" width="11.44140625" style="27" customWidth="1"/>
    <col min="7" max="7" width="9.33203125" style="27" customWidth="1"/>
    <col min="8" max="8" width="10.664062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6640625" style="62" customWidth="1"/>
    <col min="15" max="15" width="19.5546875" style="27" customWidth="1"/>
    <col min="16" max="16" width="11.44140625" style="27" customWidth="1"/>
    <col min="17" max="17" width="9.33203125" style="27" customWidth="1"/>
    <col min="18" max="18" width="11" style="27" customWidth="1"/>
    <col min="19" max="19" width="18.6640625" style="27" customWidth="1"/>
    <col min="20" max="20" width="19.5546875" style="27" customWidth="1"/>
    <col min="21" max="21" width="11.3320312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33203125" style="27" customWidth="1"/>
    <col min="28" max="28" width="10.6640625" style="27" customWidth="1"/>
    <col min="29" max="29" width="18.33203125" style="27" customWidth="1"/>
    <col min="30" max="30" width="18.6640625" style="27" customWidth="1"/>
    <col min="31" max="31" width="10.6640625" style="27" customWidth="1"/>
    <col min="32" max="16384" width="9.3320312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42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5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5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1" si="2">IF(G13,G13/$G$22,"")</f>
        <v/>
      </c>
      <c r="I13" s="4"/>
      <c r="J13" s="5"/>
      <c r="K13" s="21" t="str">
        <f t="shared" ref="K13:K21" si="3">IF(J13,J13/$J$22,"")</f>
        <v/>
      </c>
      <c r="L13" s="1">
        <v>1</v>
      </c>
      <c r="M13" s="20">
        <f t="shared" ref="M13:M21" si="4">IF(L13,L13/$L$22,"")</f>
        <v>1.3157894736842105E-2</v>
      </c>
      <c r="N13" s="4">
        <v>94729.14</v>
      </c>
      <c r="O13" s="5">
        <v>114622.26</v>
      </c>
      <c r="P13" s="21">
        <f t="shared" ref="P13:P21" si="5">IF(O13,O13/$O$22,"")</f>
        <v>0.30540873361184984</v>
      </c>
      <c r="Q13" s="1"/>
      <c r="R13" s="20" t="str">
        <f t="shared" ref="R13:R21" si="6">IF(Q13,Q13/$Q$22,"")</f>
        <v/>
      </c>
      <c r="S13" s="4">
        <v>0</v>
      </c>
      <c r="T13" s="5">
        <v>0</v>
      </c>
      <c r="U13" s="21" t="str">
        <f t="shared" ref="U13:U21" si="7">IF(T13,T13/$T$22,"")</f>
        <v/>
      </c>
      <c r="V13" s="1"/>
      <c r="W13" s="20" t="str">
        <f t="shared" ref="W13:W21" si="8">IF(V13,V13/$V$22,"")</f>
        <v/>
      </c>
      <c r="X13" s="4"/>
      <c r="Y13" s="5"/>
      <c r="Z13" s="21" t="str">
        <f t="shared" ref="Z13:Z21" si="9">IF(Y13,Y13/$Y$22,"")</f>
        <v/>
      </c>
      <c r="AA13" s="1"/>
      <c r="AB13" s="20" t="str">
        <f t="shared" ref="AB13:AB21" si="10">IF(AA13,AA13/$AA$22,"")</f>
        <v/>
      </c>
      <c r="AC13" s="4"/>
      <c r="AD13" s="5"/>
      <c r="AE13" s="21" t="str">
        <f t="shared" ref="AE13:AE21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59</v>
      </c>
      <c r="H18" s="66">
        <f t="shared" si="2"/>
        <v>0.31720430107526881</v>
      </c>
      <c r="I18" s="6">
        <v>2101581.8199999998</v>
      </c>
      <c r="J18" s="7">
        <v>2542851.0099999998</v>
      </c>
      <c r="K18" s="67">
        <f t="shared" si="3"/>
        <v>0.90444367904273848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2</v>
      </c>
      <c r="M19" s="20">
        <f t="shared" si="4"/>
        <v>2.6315789473684209E-2</v>
      </c>
      <c r="N19" s="6">
        <v>146570.88</v>
      </c>
      <c r="O19" s="6">
        <v>177350.7648</v>
      </c>
      <c r="P19" s="21">
        <f t="shared" si="5"/>
        <v>0.47254758790012552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3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127</v>
      </c>
      <c r="H20" s="66">
        <f t="shared" si="2"/>
        <v>0.68279569892473113</v>
      </c>
      <c r="I20" s="69">
        <v>222030.9</v>
      </c>
      <c r="J20" s="70">
        <v>268657.40000000002</v>
      </c>
      <c r="K20" s="67">
        <f t="shared" si="3"/>
        <v>9.5556320957261534E-2</v>
      </c>
      <c r="L20" s="68">
        <v>73</v>
      </c>
      <c r="M20" s="66">
        <f t="shared" si="4"/>
        <v>0.96052631578947367</v>
      </c>
      <c r="N20" s="69">
        <v>68871.66</v>
      </c>
      <c r="O20" s="70">
        <v>83334.710000000006</v>
      </c>
      <c r="P20" s="67">
        <f t="shared" si="5"/>
        <v>0.22204367848802459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si="0"/>
        <v/>
      </c>
      <c r="D21" s="69"/>
      <c r="E21" s="70"/>
      <c r="F21" s="67" t="str">
        <f t="shared" si="1"/>
        <v/>
      </c>
      <c r="G21" s="68"/>
      <c r="H21" s="66" t="str">
        <f t="shared" si="2"/>
        <v/>
      </c>
      <c r="I21" s="69"/>
      <c r="J21" s="70"/>
      <c r="K21" s="67" t="str">
        <f t="shared" si="3"/>
        <v/>
      </c>
      <c r="L21" s="68"/>
      <c r="M21" s="66" t="str">
        <f t="shared" si="4"/>
        <v/>
      </c>
      <c r="N21" s="69"/>
      <c r="O21" s="70"/>
      <c r="P21" s="67" t="str">
        <f t="shared" si="5"/>
        <v/>
      </c>
      <c r="Q21" s="68"/>
      <c r="R21" s="66" t="str">
        <f t="shared" si="6"/>
        <v/>
      </c>
      <c r="S21" s="69"/>
      <c r="T21" s="70"/>
      <c r="U21" s="67" t="str">
        <f t="shared" si="7"/>
        <v/>
      </c>
      <c r="V21" s="68"/>
      <c r="W21" s="66" t="str">
        <f t="shared" si="8"/>
        <v/>
      </c>
      <c r="X21" s="69"/>
      <c r="Y21" s="70"/>
      <c r="Z21" s="67" t="str">
        <f t="shared" si="9"/>
        <v/>
      </c>
      <c r="AA21" s="68"/>
      <c r="AB21" s="20" t="str">
        <f t="shared" si="10"/>
        <v/>
      </c>
      <c r="AC21" s="69"/>
      <c r="AD21" s="70"/>
      <c r="AE21" s="67" t="str">
        <f t="shared" si="11"/>
        <v/>
      </c>
    </row>
    <row r="22" spans="1:31" ht="33" customHeight="1" thickBot="1" x14ac:dyDescent="0.35">
      <c r="A22" s="83" t="s">
        <v>0</v>
      </c>
      <c r="B22" s="16">
        <f t="shared" ref="B22:AE22" si="12">SUM(B13:B21)</f>
        <v>0</v>
      </c>
      <c r="C22" s="17">
        <f t="shared" si="12"/>
        <v>0</v>
      </c>
      <c r="D22" s="18">
        <f t="shared" si="12"/>
        <v>0</v>
      </c>
      <c r="E22" s="18">
        <f t="shared" si="12"/>
        <v>0</v>
      </c>
      <c r="F22" s="19">
        <f t="shared" si="12"/>
        <v>0</v>
      </c>
      <c r="G22" s="16">
        <f t="shared" si="12"/>
        <v>186</v>
      </c>
      <c r="H22" s="17">
        <f t="shared" si="12"/>
        <v>1</v>
      </c>
      <c r="I22" s="18">
        <f t="shared" si="12"/>
        <v>2323612.7199999997</v>
      </c>
      <c r="J22" s="18">
        <f t="shared" si="12"/>
        <v>2811508.4099999997</v>
      </c>
      <c r="K22" s="19">
        <f t="shared" si="12"/>
        <v>1</v>
      </c>
      <c r="L22" s="16">
        <f t="shared" si="12"/>
        <v>76</v>
      </c>
      <c r="M22" s="17">
        <f t="shared" si="12"/>
        <v>1</v>
      </c>
      <c r="N22" s="18">
        <f t="shared" si="12"/>
        <v>310171.68000000005</v>
      </c>
      <c r="O22" s="18">
        <f t="shared" si="12"/>
        <v>375307.73480000003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18.75" customHeight="1" x14ac:dyDescent="0.3">
      <c r="B23" s="26"/>
      <c r="H23" s="26"/>
      <c r="N23" s="26"/>
    </row>
    <row r="24" spans="1:31" s="48" customFormat="1" ht="48" customHeight="1" x14ac:dyDescent="0.3">
      <c r="A24" s="111" t="s">
        <v>48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95" customHeight="1" x14ac:dyDescent="0.3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95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7" customHeight="1" thickBot="1" x14ac:dyDescent="0.35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13">B13+G13+L13+Q13+AA13+V13</f>
        <v>1</v>
      </c>
      <c r="C32" s="8">
        <f t="shared" ref="C32:C39" si="14">IF(B32,B32/$B$41,"")</f>
        <v>3.8167938931297708E-3</v>
      </c>
      <c r="D32" s="10">
        <f t="shared" ref="D32:D40" si="15">D13+I13+N13+S13+AC13+X13</f>
        <v>94729.14</v>
      </c>
      <c r="E32" s="11">
        <f t="shared" ref="E32:E40" si="16">E13+J13+O13+T13+AD13+Y13</f>
        <v>114622.26</v>
      </c>
      <c r="F32" s="21">
        <f t="shared" ref="F32:F39" si="17">IF(E32,E32/$E$41,"")</f>
        <v>3.596764130463935E-2</v>
      </c>
      <c r="J32" s="134" t="s">
        <v>3</v>
      </c>
      <c r="K32" s="135"/>
      <c r="L32" s="57">
        <f>B22</f>
        <v>0</v>
      </c>
      <c r="M32" s="8" t="str">
        <f t="shared" ref="M32:M37" si="18">IF(L32,L32/$L$38,"")</f>
        <v/>
      </c>
      <c r="N32" s="58">
        <f>D22</f>
        <v>0</v>
      </c>
      <c r="O32" s="58">
        <f>E22</f>
        <v>0</v>
      </c>
      <c r="P32" s="59" t="str">
        <f t="shared" ref="P32:P37" si="19">IF(O32,O32/$O$38,"")</f>
        <v/>
      </c>
    </row>
    <row r="33" spans="1:33" s="25" customFormat="1" ht="30" customHeight="1" x14ac:dyDescent="0.3">
      <c r="A33" s="43" t="s">
        <v>18</v>
      </c>
      <c r="B33" s="12">
        <f t="shared" si="13"/>
        <v>0</v>
      </c>
      <c r="C33" s="8" t="str">
        <f t="shared" si="14"/>
        <v/>
      </c>
      <c r="D33" s="13">
        <f t="shared" si="15"/>
        <v>0</v>
      </c>
      <c r="E33" s="14">
        <f t="shared" si="16"/>
        <v>0</v>
      </c>
      <c r="F33" s="21" t="str">
        <f t="shared" si="17"/>
        <v/>
      </c>
      <c r="J33" s="130" t="s">
        <v>1</v>
      </c>
      <c r="K33" s="131"/>
      <c r="L33" s="60">
        <f>G22</f>
        <v>186</v>
      </c>
      <c r="M33" s="8">
        <f t="shared" si="18"/>
        <v>0.70992366412213737</v>
      </c>
      <c r="N33" s="61">
        <f>I22</f>
        <v>2323612.7199999997</v>
      </c>
      <c r="O33" s="61">
        <f>J22</f>
        <v>2811508.4099999997</v>
      </c>
      <c r="P33" s="59">
        <f t="shared" si="19"/>
        <v>0.88223113046154278</v>
      </c>
    </row>
    <row r="34" spans="1:33" ht="30" customHeight="1" x14ac:dyDescent="0.3">
      <c r="A34" s="43" t="s">
        <v>19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G34" s="25"/>
      <c r="J34" s="130" t="s">
        <v>2</v>
      </c>
      <c r="K34" s="131"/>
      <c r="L34" s="60">
        <f>L22</f>
        <v>76</v>
      </c>
      <c r="M34" s="8">
        <f t="shared" si="18"/>
        <v>0.29007633587786258</v>
      </c>
      <c r="N34" s="61">
        <f>N22</f>
        <v>310171.68000000005</v>
      </c>
      <c r="O34" s="61">
        <f>O22</f>
        <v>375307.73480000003</v>
      </c>
      <c r="P34" s="59">
        <f t="shared" si="19"/>
        <v>0.11776886953845711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130" t="s">
        <v>33</v>
      </c>
      <c r="K35" s="131"/>
      <c r="L35" s="60">
        <f>Q22</f>
        <v>0</v>
      </c>
      <c r="M35" s="8" t="str">
        <f t="shared" si="18"/>
        <v/>
      </c>
      <c r="N35" s="61">
        <f>S22</f>
        <v>0</v>
      </c>
      <c r="O35" s="61">
        <f>T22</f>
        <v>0</v>
      </c>
      <c r="P35" s="59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J36" s="130" t="s">
        <v>5</v>
      </c>
      <c r="K36" s="131"/>
      <c r="L36" s="60">
        <f>V22</f>
        <v>0</v>
      </c>
      <c r="M36" s="8" t="str">
        <f t="shared" si="18"/>
        <v/>
      </c>
      <c r="N36" s="61">
        <f>X22</f>
        <v>0</v>
      </c>
      <c r="O36" s="61">
        <f>Y22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32</v>
      </c>
      <c r="B37" s="15">
        <f t="shared" si="13"/>
        <v>59</v>
      </c>
      <c r="C37" s="8">
        <f t="shared" si="14"/>
        <v>0.22519083969465647</v>
      </c>
      <c r="D37" s="13">
        <f t="shared" si="15"/>
        <v>2101581.8199999998</v>
      </c>
      <c r="E37" s="22">
        <f t="shared" si="16"/>
        <v>2542851.0099999998</v>
      </c>
      <c r="F37" s="21">
        <f t="shared" si="17"/>
        <v>0.79792836940067213</v>
      </c>
      <c r="G37" s="25"/>
      <c r="J37" s="130" t="s">
        <v>4</v>
      </c>
      <c r="K37" s="131"/>
      <c r="L37" s="60">
        <f>AA22</f>
        <v>0</v>
      </c>
      <c r="M37" s="8" t="str">
        <f t="shared" si="18"/>
        <v/>
      </c>
      <c r="N37" s="61">
        <f>AC22</f>
        <v>0</v>
      </c>
      <c r="O37" s="61">
        <f>AD22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13"/>
        <v>2</v>
      </c>
      <c r="C38" s="8">
        <f t="shared" si="14"/>
        <v>7.6335877862595417E-3</v>
      </c>
      <c r="D38" s="13">
        <f t="shared" si="15"/>
        <v>146570.88</v>
      </c>
      <c r="E38" s="23">
        <f t="shared" si="16"/>
        <v>177350.7648</v>
      </c>
      <c r="F38" s="21">
        <f t="shared" si="17"/>
        <v>5.5651395230122483E-2</v>
      </c>
      <c r="G38" s="25"/>
      <c r="J38" s="132" t="s">
        <v>0</v>
      </c>
      <c r="K38" s="133"/>
      <c r="L38" s="84">
        <f>SUM(L32:L37)</f>
        <v>262</v>
      </c>
      <c r="M38" s="17">
        <f>SUM(M32:M37)</f>
        <v>1</v>
      </c>
      <c r="N38" s="85">
        <f>SUM(N32:N37)</f>
        <v>2633784.4</v>
      </c>
      <c r="O38" s="86">
        <f>SUM(O32:O37)</f>
        <v>3186816.1447999999</v>
      </c>
      <c r="P38" s="87">
        <f>SUM(P32:P37)</f>
        <v>0.99999999999999989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13"/>
        <v>200</v>
      </c>
      <c r="C39" s="8">
        <f t="shared" si="14"/>
        <v>0.76335877862595425</v>
      </c>
      <c r="D39" s="13">
        <f t="shared" si="15"/>
        <v>290902.56</v>
      </c>
      <c r="E39" s="23">
        <f t="shared" si="16"/>
        <v>351992.11000000004</v>
      </c>
      <c r="F39" s="21">
        <f t="shared" si="17"/>
        <v>0.11045259406456616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13"/>
        <v>0</v>
      </c>
      <c r="C40" s="8" t="str">
        <f t="shared" ref="C40" si="20">IF(B40,B40/$B$41,"")</f>
        <v/>
      </c>
      <c r="D40" s="13">
        <f t="shared" si="15"/>
        <v>0</v>
      </c>
      <c r="E40" s="14">
        <f t="shared" si="16"/>
        <v>0</v>
      </c>
      <c r="F40" s="21" t="str">
        <f t="shared" ref="F40" si="2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5">
      <c r="A41" s="64" t="s">
        <v>0</v>
      </c>
      <c r="B41" s="16">
        <f>SUM(B32:B40)</f>
        <v>262</v>
      </c>
      <c r="C41" s="17">
        <f>SUM(C32:C40)</f>
        <v>1</v>
      </c>
      <c r="D41" s="18">
        <f>SUM(D32:D40)</f>
        <v>2633784.4</v>
      </c>
      <c r="E41" s="18">
        <f>SUM(E32:E40)</f>
        <v>3186816.1447999994</v>
      </c>
      <c r="F41" s="19">
        <f>SUM(F32:F40)</f>
        <v>1.0000000000000002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J36:K36"/>
    <mergeCell ref="J38:K38"/>
    <mergeCell ref="J32:K32"/>
    <mergeCell ref="J33:K33"/>
    <mergeCell ref="J34:K34"/>
    <mergeCell ref="J35:K35"/>
    <mergeCell ref="J37:K37"/>
    <mergeCell ref="B10:AE10"/>
    <mergeCell ref="B11:F11"/>
    <mergeCell ref="G11:K11"/>
    <mergeCell ref="Q11:U11"/>
    <mergeCell ref="AA11:AE11"/>
    <mergeCell ref="V11:Z11"/>
    <mergeCell ref="A29:A31"/>
    <mergeCell ref="L11:P11"/>
    <mergeCell ref="L29:P30"/>
    <mergeCell ref="J29:K31"/>
    <mergeCell ref="A11:A12"/>
    <mergeCell ref="A25:H25"/>
    <mergeCell ref="B29:F30"/>
    <mergeCell ref="A24:Q24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2:M35 C37:C39 C32:C36 M36:M37 C4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28" zoomScale="80" zoomScaleNormal="80" workbookViewId="0">
      <selection activeCell="O20" sqref="O20"/>
    </sheetView>
  </sheetViews>
  <sheetFormatPr defaultColWidth="9.33203125" defaultRowHeight="14.4" x14ac:dyDescent="0.3"/>
  <cols>
    <col min="1" max="1" width="26.33203125" style="27" customWidth="1"/>
    <col min="2" max="2" width="11.5546875" style="62" customWidth="1"/>
    <col min="3" max="3" width="10.5546875" style="27" customWidth="1"/>
    <col min="4" max="4" width="19.33203125" style="27" customWidth="1"/>
    <col min="5" max="5" width="18.33203125" style="27" customWidth="1"/>
    <col min="6" max="6" width="11.44140625" style="27" customWidth="1"/>
    <col min="7" max="7" width="9.33203125" style="27" customWidth="1"/>
    <col min="8" max="8" width="10.664062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6640625" style="62" customWidth="1"/>
    <col min="15" max="15" width="19.5546875" style="27" customWidth="1"/>
    <col min="16" max="16" width="11.44140625" style="27" customWidth="1"/>
    <col min="17" max="17" width="9.33203125" style="27" customWidth="1"/>
    <col min="18" max="18" width="11" style="27" customWidth="1"/>
    <col min="19" max="19" width="18.6640625" style="27" customWidth="1"/>
    <col min="20" max="20" width="19.5546875" style="27" customWidth="1"/>
    <col min="21" max="21" width="11.3320312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33203125" style="27" customWidth="1"/>
    <col min="28" max="28" width="10.6640625" style="27" customWidth="1"/>
    <col min="29" max="29" width="18.33203125" style="27" customWidth="1"/>
    <col min="30" max="30" width="18.6640625" style="27" customWidth="1"/>
    <col min="31" max="31" width="10.6640625" style="27" customWidth="1"/>
    <col min="32" max="16384" width="9.3320312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36</v>
      </c>
      <c r="B7" s="31" t="s">
        <v>43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5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5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/>
      <c r="H13" s="20" t="str">
        <f t="shared" ref="H13:H20" si="2">IF(G13,G13/$G$22,"")</f>
        <v/>
      </c>
      <c r="I13" s="4"/>
      <c r="J13" s="5"/>
      <c r="K13" s="21" t="str">
        <f t="shared" ref="K13:K20" si="3">IF(J13,J13/$J$22,"")</f>
        <v/>
      </c>
      <c r="L13" s="1">
        <v>1</v>
      </c>
      <c r="M13" s="20">
        <f t="shared" ref="M13:M20" si="4">IF(L13,L13/$L$22,"")</f>
        <v>1.020408163265306E-2</v>
      </c>
      <c r="N13" s="4">
        <v>35640</v>
      </c>
      <c r="O13" s="5">
        <v>43124.44</v>
      </c>
      <c r="P13" s="21">
        <f t="shared" ref="P13:P20" si="5">IF(O13,O13/$O$22,"")</f>
        <v>0.26040575275630612</v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24</v>
      </c>
      <c r="H18" s="66">
        <f t="shared" si="2"/>
        <v>0.14634146341463414</v>
      </c>
      <c r="I18" s="69">
        <v>125300</v>
      </c>
      <c r="J18" s="70">
        <v>151613</v>
      </c>
      <c r="K18" s="67">
        <f t="shared" si="3"/>
        <v>0.57185571295787485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140</v>
      </c>
      <c r="H20" s="66">
        <f t="shared" si="2"/>
        <v>0.85365853658536583</v>
      </c>
      <c r="I20" s="69">
        <v>95295.61</v>
      </c>
      <c r="J20" s="70">
        <v>113511.57</v>
      </c>
      <c r="K20" s="67">
        <f t="shared" si="3"/>
        <v>0.42814428704212515</v>
      </c>
      <c r="L20" s="68">
        <v>97</v>
      </c>
      <c r="M20" s="66">
        <f t="shared" si="4"/>
        <v>0.98979591836734693</v>
      </c>
      <c r="N20" s="69">
        <v>101223.42</v>
      </c>
      <c r="O20" s="70">
        <v>122480.35</v>
      </c>
      <c r="P20" s="67">
        <f t="shared" si="5"/>
        <v>0.73959424724369383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3">
      <c r="A22" s="83" t="s">
        <v>0</v>
      </c>
      <c r="B22" s="16">
        <f t="shared" ref="B22:AE22" si="22">SUM(B13:B21)</f>
        <v>0</v>
      </c>
      <c r="C22" s="17">
        <f t="shared" si="22"/>
        <v>0</v>
      </c>
      <c r="D22" s="18">
        <f t="shared" si="22"/>
        <v>0</v>
      </c>
      <c r="E22" s="18">
        <f t="shared" si="22"/>
        <v>0</v>
      </c>
      <c r="F22" s="19">
        <f t="shared" si="22"/>
        <v>0</v>
      </c>
      <c r="G22" s="16">
        <f t="shared" si="22"/>
        <v>164</v>
      </c>
      <c r="H22" s="17">
        <f t="shared" si="22"/>
        <v>1</v>
      </c>
      <c r="I22" s="18">
        <f t="shared" si="22"/>
        <v>220595.61</v>
      </c>
      <c r="J22" s="18">
        <f t="shared" si="22"/>
        <v>265124.57</v>
      </c>
      <c r="K22" s="19">
        <f t="shared" si="22"/>
        <v>1</v>
      </c>
      <c r="L22" s="16">
        <f t="shared" si="22"/>
        <v>98</v>
      </c>
      <c r="M22" s="17">
        <f t="shared" si="22"/>
        <v>1</v>
      </c>
      <c r="N22" s="18">
        <f t="shared" si="22"/>
        <v>136863.41999999998</v>
      </c>
      <c r="O22" s="18">
        <f t="shared" si="22"/>
        <v>165604.79</v>
      </c>
      <c r="P22" s="19">
        <f t="shared" si="22"/>
        <v>1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3">
      <c r="A24" s="111" t="s">
        <v>49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95" customHeight="1" x14ac:dyDescent="0.3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7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95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7" customHeight="1" thickBot="1" x14ac:dyDescent="0.35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23">B13+G13+L13+Q13+AA13+V13</f>
        <v>1</v>
      </c>
      <c r="C32" s="8">
        <f t="shared" ref="C32:C40" si="24">IF(B32,B32/$B$41,"")</f>
        <v>3.8167938931297708E-3</v>
      </c>
      <c r="D32" s="10">
        <f t="shared" ref="D32:D40" si="25">D13+I13+N13+S13+AC13+X13</f>
        <v>35640</v>
      </c>
      <c r="E32" s="11">
        <f t="shared" ref="E32:E40" si="26">E13+J13+O13+T13+AD13+Y13</f>
        <v>43124.44</v>
      </c>
      <c r="F32" s="21">
        <f t="shared" ref="F32:F40" si="27">IF(E32,E32/$E$41,"")</f>
        <v>0.10011957392456368</v>
      </c>
      <c r="J32" s="134" t="s">
        <v>3</v>
      </c>
      <c r="K32" s="135"/>
      <c r="L32" s="57">
        <f>B22</f>
        <v>0</v>
      </c>
      <c r="M32" s="8" t="str">
        <f t="shared" ref="M32:M37" si="28">IF(L32,L32/$L$38,"")</f>
        <v/>
      </c>
      <c r="N32" s="58">
        <f>D22</f>
        <v>0</v>
      </c>
      <c r="O32" s="58">
        <f>E22</f>
        <v>0</v>
      </c>
      <c r="P32" s="59" t="str">
        <f t="shared" ref="P32:P37" si="29">IF(O32,O32/$O$38,"")</f>
        <v/>
      </c>
    </row>
    <row r="33" spans="1:33" s="25" customFormat="1" ht="30" customHeight="1" x14ac:dyDescent="0.25">
      <c r="A33" s="43" t="s">
        <v>18</v>
      </c>
      <c r="B33" s="12">
        <f t="shared" si="23"/>
        <v>0</v>
      </c>
      <c r="C33" s="8" t="str">
        <f t="shared" si="24"/>
        <v/>
      </c>
      <c r="D33" s="13">
        <f t="shared" si="25"/>
        <v>0</v>
      </c>
      <c r="E33" s="14">
        <f t="shared" si="26"/>
        <v>0</v>
      </c>
      <c r="F33" s="21" t="str">
        <f t="shared" si="27"/>
        <v/>
      </c>
      <c r="J33" s="130" t="s">
        <v>1</v>
      </c>
      <c r="K33" s="131"/>
      <c r="L33" s="60">
        <f>G22</f>
        <v>164</v>
      </c>
      <c r="M33" s="8">
        <f t="shared" si="28"/>
        <v>0.62595419847328249</v>
      </c>
      <c r="N33" s="61">
        <f>I22</f>
        <v>220595.61</v>
      </c>
      <c r="O33" s="61">
        <f>J22</f>
        <v>265124.57</v>
      </c>
      <c r="P33" s="59">
        <f t="shared" si="29"/>
        <v>0.6155247229954327</v>
      </c>
    </row>
    <row r="34" spans="1:33" ht="30" customHeight="1" x14ac:dyDescent="0.25">
      <c r="A34" s="43" t="s">
        <v>19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G34" s="25"/>
      <c r="J34" s="130" t="s">
        <v>2</v>
      </c>
      <c r="K34" s="131"/>
      <c r="L34" s="60">
        <f>L22</f>
        <v>98</v>
      </c>
      <c r="M34" s="8">
        <f t="shared" si="28"/>
        <v>0.37404580152671757</v>
      </c>
      <c r="N34" s="61">
        <f>N22</f>
        <v>136863.41999999998</v>
      </c>
      <c r="O34" s="61">
        <f>O22</f>
        <v>165604.79</v>
      </c>
      <c r="P34" s="59">
        <f t="shared" si="29"/>
        <v>0.38447527700456735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30" t="s">
        <v>33</v>
      </c>
      <c r="K35" s="131"/>
      <c r="L35" s="60">
        <f>Q22</f>
        <v>0</v>
      </c>
      <c r="M35" s="8" t="str">
        <f t="shared" si="28"/>
        <v/>
      </c>
      <c r="N35" s="61">
        <f>S22</f>
        <v>0</v>
      </c>
      <c r="O35" s="61">
        <f>T22</f>
        <v>0</v>
      </c>
      <c r="P35" s="59" t="str">
        <f t="shared" si="2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130" t="s">
        <v>5</v>
      </c>
      <c r="K36" s="131"/>
      <c r="L36" s="60">
        <f>V22</f>
        <v>0</v>
      </c>
      <c r="M36" s="8" t="str">
        <f t="shared" si="28"/>
        <v/>
      </c>
      <c r="N36" s="61">
        <f>X22</f>
        <v>0</v>
      </c>
      <c r="O36" s="61">
        <f>Y22</f>
        <v>0</v>
      </c>
      <c r="P36" s="59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23"/>
        <v>24</v>
      </c>
      <c r="C37" s="8">
        <f t="shared" si="24"/>
        <v>9.1603053435114504E-2</v>
      </c>
      <c r="D37" s="13">
        <f t="shared" si="25"/>
        <v>125300</v>
      </c>
      <c r="E37" s="22">
        <f t="shared" si="26"/>
        <v>151613</v>
      </c>
      <c r="F37" s="21">
        <f t="shared" si="27"/>
        <v>0.35199132931175159</v>
      </c>
      <c r="G37" s="25"/>
      <c r="J37" s="130" t="s">
        <v>4</v>
      </c>
      <c r="K37" s="131"/>
      <c r="L37" s="60">
        <f>AA22</f>
        <v>0</v>
      </c>
      <c r="M37" s="8" t="str">
        <f t="shared" si="28"/>
        <v/>
      </c>
      <c r="N37" s="61">
        <f>AC22</f>
        <v>0</v>
      </c>
      <c r="O37" s="61">
        <f>AD22</f>
        <v>0</v>
      </c>
      <c r="P37" s="59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23"/>
        <v>0</v>
      </c>
      <c r="C38" s="8" t="str">
        <f t="shared" si="24"/>
        <v/>
      </c>
      <c r="D38" s="13">
        <f t="shared" si="25"/>
        <v>0</v>
      </c>
      <c r="E38" s="23">
        <f t="shared" si="26"/>
        <v>0</v>
      </c>
      <c r="F38" s="21" t="str">
        <f t="shared" si="27"/>
        <v/>
      </c>
      <c r="G38" s="25"/>
      <c r="J38" s="132" t="s">
        <v>0</v>
      </c>
      <c r="K38" s="133"/>
      <c r="L38" s="84">
        <f>SUM(L32:L37)</f>
        <v>262</v>
      </c>
      <c r="M38" s="17">
        <f>SUM(M32:M37)</f>
        <v>1</v>
      </c>
      <c r="N38" s="85">
        <f>SUM(N32:N37)</f>
        <v>357459.02999999997</v>
      </c>
      <c r="O38" s="86">
        <f>SUM(O32:O37)</f>
        <v>430729.36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23"/>
        <v>237</v>
      </c>
      <c r="C39" s="8">
        <f t="shared" si="24"/>
        <v>0.90458015267175573</v>
      </c>
      <c r="D39" s="13">
        <f t="shared" si="25"/>
        <v>196519.03</v>
      </c>
      <c r="E39" s="23">
        <f t="shared" si="26"/>
        <v>235991.92</v>
      </c>
      <c r="F39" s="21">
        <f t="shared" si="27"/>
        <v>0.5478890967636848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14">
        <f t="shared" si="26"/>
        <v>0</v>
      </c>
      <c r="F40" s="21" t="str">
        <f t="shared" si="27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262</v>
      </c>
      <c r="C41" s="17">
        <f>SUM(C32:C40)</f>
        <v>1</v>
      </c>
      <c r="D41" s="18">
        <f>SUM(D32:D40)</f>
        <v>357459.03</v>
      </c>
      <c r="E41" s="18">
        <f>SUM(E32:E40)</f>
        <v>430729.36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ht="15" x14ac:dyDescent="0.25">
      <c r="B44" s="26"/>
      <c r="H44" s="26"/>
      <c r="N44" s="26"/>
    </row>
    <row r="45" spans="1:33" s="25" customFormat="1" ht="15" x14ac:dyDescent="0.25">
      <c r="B45" s="26"/>
      <c r="H45" s="26"/>
      <c r="N45" s="26"/>
    </row>
    <row r="46" spans="1:33" s="25" customFormat="1" ht="15" x14ac:dyDescent="0.25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opLeftCell="A39" zoomScale="85" zoomScaleNormal="85" workbookViewId="0">
      <selection activeCell="J13" sqref="J13:J15"/>
    </sheetView>
  </sheetViews>
  <sheetFormatPr defaultColWidth="9.33203125" defaultRowHeight="14.4" x14ac:dyDescent="0.3"/>
  <cols>
    <col min="1" max="1" width="26.33203125" style="27" customWidth="1"/>
    <col min="2" max="2" width="11.5546875" style="62" customWidth="1"/>
    <col min="3" max="3" width="10.5546875" style="27" customWidth="1"/>
    <col min="4" max="4" width="19.33203125" style="27" customWidth="1"/>
    <col min="5" max="5" width="18.33203125" style="27" customWidth="1"/>
    <col min="6" max="6" width="11.44140625" style="27" customWidth="1"/>
    <col min="7" max="7" width="9.33203125" style="27" customWidth="1"/>
    <col min="8" max="8" width="10.664062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6640625" style="62" customWidth="1"/>
    <col min="15" max="15" width="19.5546875" style="27" customWidth="1"/>
    <col min="16" max="16" width="11.44140625" style="27" customWidth="1"/>
    <col min="17" max="17" width="9.33203125" style="27" customWidth="1"/>
    <col min="18" max="18" width="11" style="27" customWidth="1"/>
    <col min="19" max="19" width="18.6640625" style="27" customWidth="1"/>
    <col min="20" max="20" width="19.5546875" style="27" customWidth="1"/>
    <col min="21" max="21" width="11.3320312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33203125" style="27" customWidth="1"/>
    <col min="28" max="28" width="10.6640625" style="27" customWidth="1"/>
    <col min="29" max="29" width="18.33203125" style="27" customWidth="1"/>
    <col min="30" max="30" width="18.6640625" style="27" customWidth="1"/>
    <col min="31" max="31" width="10.6640625" style="27" customWidth="1"/>
    <col min="32" max="16384" width="9.3320312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37</v>
      </c>
      <c r="B7" s="31" t="s">
        <v>44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0.100000000000001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5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5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>
        <v>2</v>
      </c>
      <c r="H13" s="20">
        <f t="shared" ref="H13:H20" si="2">IF(G13,G13/$G$22,"")</f>
        <v>1.3245033112582781E-2</v>
      </c>
      <c r="I13" s="4">
        <v>134801</v>
      </c>
      <c r="J13" s="5">
        <v>163109.21</v>
      </c>
      <c r="K13" s="21">
        <f t="shared" ref="K13:K20" si="3">IF(J13,J13/$J$22,"")</f>
        <v>0.12618893182551721</v>
      </c>
      <c r="L13" s="1"/>
      <c r="M13" s="20" t="str">
        <f t="shared" ref="M13:M20" si="4">IF(L13,L13/$L$22,"")</f>
        <v/>
      </c>
      <c r="N13" s="4"/>
      <c r="O13" s="5"/>
      <c r="P13" s="21" t="str">
        <f t="shared" ref="P13:P20" si="5">IF(O13,O13/$O$22,"")</f>
        <v/>
      </c>
      <c r="Q13" s="1"/>
      <c r="R13" s="20" t="str">
        <f t="shared" ref="R13:R20" si="6">IF(Q13,Q13/$Q$22,"")</f>
        <v/>
      </c>
      <c r="S13" s="4"/>
      <c r="T13" s="5"/>
      <c r="U13" s="21" t="str">
        <f t="shared" ref="U13:U21" si="7">IF(T13,T13/$T$22,"")</f>
        <v/>
      </c>
      <c r="V13" s="1"/>
      <c r="W13" s="20" t="str">
        <f t="shared" ref="W13:W20" si="8">IF(V13,V13/$V$22,"")</f>
        <v/>
      </c>
      <c r="X13" s="4"/>
      <c r="Y13" s="5"/>
      <c r="Z13" s="21" t="str">
        <f t="shared" ref="Z13:Z20" si="9">IF(Y13,Y13/$Y$22,"")</f>
        <v/>
      </c>
      <c r="AA13" s="1"/>
      <c r="AB13" s="20" t="str">
        <f t="shared" ref="AB13:AB20" si="10">IF(AA13,AA13/$AA$22,"")</f>
        <v/>
      </c>
      <c r="AC13" s="4"/>
      <c r="AD13" s="5"/>
      <c r="AE13" s="21" t="str">
        <f t="shared" ref="AE13:AE20" si="11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6.6225165562913907E-3</v>
      </c>
      <c r="I14" s="6">
        <v>43320</v>
      </c>
      <c r="J14" s="7">
        <v>52417.2</v>
      </c>
      <c r="K14" s="21">
        <f t="shared" si="3"/>
        <v>4.0552403370015096E-2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6.6225165562913907E-3</v>
      </c>
      <c r="I15" s="6">
        <v>23440</v>
      </c>
      <c r="J15" s="7">
        <v>28362.400000000001</v>
      </c>
      <c r="K15" s="21">
        <f t="shared" si="3"/>
        <v>2.1942482340562189E-2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22</v>
      </c>
      <c r="H18" s="66">
        <f t="shared" si="2"/>
        <v>0.14569536423841059</v>
      </c>
      <c r="I18" s="69">
        <v>746391.5</v>
      </c>
      <c r="J18" s="70">
        <v>903133.71</v>
      </c>
      <c r="K18" s="67">
        <f t="shared" si="3"/>
        <v>0.69870657923311885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125</v>
      </c>
      <c r="H20" s="66">
        <f t="shared" si="2"/>
        <v>0.82781456953642385</v>
      </c>
      <c r="I20" s="69">
        <v>120294.91</v>
      </c>
      <c r="J20" s="70">
        <v>145556.85</v>
      </c>
      <c r="K20" s="67">
        <f t="shared" si="3"/>
        <v>0.11260960323078652</v>
      </c>
      <c r="L20" s="68">
        <v>46</v>
      </c>
      <c r="M20" s="66">
        <f t="shared" si="4"/>
        <v>1</v>
      </c>
      <c r="N20" s="69">
        <v>39078.78</v>
      </c>
      <c r="O20" s="70">
        <v>47284.21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2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3">IF(G21,G21/$G$22,"")</f>
        <v/>
      </c>
      <c r="I21" s="69"/>
      <c r="J21" s="70"/>
      <c r="K21" s="67" t="str">
        <f t="shared" ref="K21" si="14">IF(J21,J21/$J$22,"")</f>
        <v/>
      </c>
      <c r="L21" s="68"/>
      <c r="M21" s="66" t="str">
        <f t="shared" ref="M21" si="15">IF(L21,L21/$L$22,"")</f>
        <v/>
      </c>
      <c r="N21" s="69"/>
      <c r="O21" s="70"/>
      <c r="P21" s="67" t="str">
        <f t="shared" ref="P21" si="16">IF(O21,O21/$O$22,"")</f>
        <v/>
      </c>
      <c r="Q21" s="68"/>
      <c r="R21" s="66" t="str">
        <f t="shared" ref="R21" si="17">IF(Q21,Q21/$Q$22,"")</f>
        <v/>
      </c>
      <c r="S21" s="69"/>
      <c r="T21" s="70"/>
      <c r="U21" s="67" t="str">
        <f t="shared" si="7"/>
        <v/>
      </c>
      <c r="V21" s="68"/>
      <c r="W21" s="66" t="str">
        <f t="shared" ref="W21" si="18">IF(V21,V21/$V$22,"")</f>
        <v/>
      </c>
      <c r="X21" s="69"/>
      <c r="Y21" s="70"/>
      <c r="Z21" s="67" t="str">
        <f t="shared" ref="Z21" si="19">IF(Y21,Y21/$Y$22,"")</f>
        <v/>
      </c>
      <c r="AA21" s="68"/>
      <c r="AB21" s="20" t="str">
        <f t="shared" ref="AB21" si="20">IF(AA21,AA21/$AA$22,"")</f>
        <v/>
      </c>
      <c r="AC21" s="69"/>
      <c r="AD21" s="70"/>
      <c r="AE21" s="67" t="str">
        <f t="shared" ref="AE21" si="21">IF(AD21,AD21/$AD$22,"")</f>
        <v/>
      </c>
    </row>
    <row r="22" spans="1:31" ht="33" customHeight="1" thickBot="1" x14ac:dyDescent="0.3">
      <c r="A22" s="83" t="s">
        <v>0</v>
      </c>
      <c r="B22" s="16">
        <f t="shared" ref="B22:AE22" si="22">SUM(B13:B21)</f>
        <v>0</v>
      </c>
      <c r="C22" s="17">
        <f t="shared" si="22"/>
        <v>0</v>
      </c>
      <c r="D22" s="18">
        <f t="shared" si="22"/>
        <v>0</v>
      </c>
      <c r="E22" s="18">
        <f t="shared" si="22"/>
        <v>0</v>
      </c>
      <c r="F22" s="19">
        <f t="shared" si="22"/>
        <v>0</v>
      </c>
      <c r="G22" s="16">
        <f t="shared" si="22"/>
        <v>151</v>
      </c>
      <c r="H22" s="17">
        <f t="shared" si="22"/>
        <v>1</v>
      </c>
      <c r="I22" s="18">
        <f t="shared" si="22"/>
        <v>1068247.4099999999</v>
      </c>
      <c r="J22" s="18">
        <f t="shared" si="22"/>
        <v>1292579.3700000001</v>
      </c>
      <c r="K22" s="19">
        <f t="shared" si="22"/>
        <v>0.99999999999999989</v>
      </c>
      <c r="L22" s="16">
        <f t="shared" si="22"/>
        <v>46</v>
      </c>
      <c r="M22" s="17">
        <f t="shared" si="22"/>
        <v>1</v>
      </c>
      <c r="N22" s="18">
        <f t="shared" si="22"/>
        <v>39078.78</v>
      </c>
      <c r="O22" s="18">
        <f t="shared" si="22"/>
        <v>47284.21</v>
      </c>
      <c r="P22" s="19">
        <f t="shared" si="22"/>
        <v>1</v>
      </c>
      <c r="Q22" s="16">
        <f t="shared" si="22"/>
        <v>0</v>
      </c>
      <c r="R22" s="17">
        <f t="shared" si="22"/>
        <v>0</v>
      </c>
      <c r="S22" s="18">
        <f t="shared" si="22"/>
        <v>0</v>
      </c>
      <c r="T22" s="18">
        <f t="shared" si="22"/>
        <v>0</v>
      </c>
      <c r="U22" s="19">
        <f t="shared" si="22"/>
        <v>0</v>
      </c>
      <c r="V22" s="16">
        <f t="shared" si="22"/>
        <v>0</v>
      </c>
      <c r="W22" s="17">
        <f t="shared" si="22"/>
        <v>0</v>
      </c>
      <c r="X22" s="18">
        <f t="shared" si="22"/>
        <v>0</v>
      </c>
      <c r="Y22" s="18">
        <f t="shared" si="22"/>
        <v>0</v>
      </c>
      <c r="Z22" s="19">
        <f t="shared" si="22"/>
        <v>0</v>
      </c>
      <c r="AA22" s="16">
        <f t="shared" si="22"/>
        <v>0</v>
      </c>
      <c r="AB22" s="17">
        <f t="shared" si="22"/>
        <v>0</v>
      </c>
      <c r="AC22" s="18">
        <f t="shared" si="22"/>
        <v>0</v>
      </c>
      <c r="AD22" s="18">
        <f t="shared" si="22"/>
        <v>0</v>
      </c>
      <c r="AE22" s="19">
        <f t="shared" si="22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3">
      <c r="A24" s="111" t="s">
        <v>49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95" customHeight="1" x14ac:dyDescent="0.3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7" customHeight="1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95" customHeight="1" x14ac:dyDescent="0.25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7" customHeight="1" thickBot="1" x14ac:dyDescent="0.35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25">
      <c r="A32" s="41" t="s">
        <v>25</v>
      </c>
      <c r="B32" s="9">
        <f t="shared" ref="B32:B40" si="23">B13+G13+L13+Q13+AA13+V13</f>
        <v>2</v>
      </c>
      <c r="C32" s="8">
        <f t="shared" ref="C32:C39" si="24">IF(B32,B32/$B$41,"")</f>
        <v>1.015228426395939E-2</v>
      </c>
      <c r="D32" s="10">
        <f t="shared" ref="D32:D40" si="25">D13+I13+N13+S13+AC13+X13</f>
        <v>134801</v>
      </c>
      <c r="E32" s="11">
        <f t="shared" ref="E32:E40" si="26">E13+J13+O13+T13+AD13+Y13</f>
        <v>163109.21</v>
      </c>
      <c r="F32" s="21">
        <f t="shared" ref="F32:F39" si="27">IF(E32,E32/$E$41,"")</f>
        <v>0.12173568446423477</v>
      </c>
      <c r="J32" s="134" t="s">
        <v>3</v>
      </c>
      <c r="K32" s="135"/>
      <c r="L32" s="57">
        <f>B22</f>
        <v>0</v>
      </c>
      <c r="M32" s="8" t="str">
        <f>IF(L32,L32/$L$38,"")</f>
        <v/>
      </c>
      <c r="N32" s="58">
        <f>D22</f>
        <v>0</v>
      </c>
      <c r="O32" s="58">
        <f>E22</f>
        <v>0</v>
      </c>
      <c r="P32" s="59" t="str">
        <f>IF(O32,O32/$O$38,"")</f>
        <v/>
      </c>
    </row>
    <row r="33" spans="1:33" s="25" customFormat="1" ht="30" customHeight="1" x14ac:dyDescent="0.25">
      <c r="A33" s="43" t="s">
        <v>18</v>
      </c>
      <c r="B33" s="12">
        <f t="shared" si="23"/>
        <v>1</v>
      </c>
      <c r="C33" s="8">
        <f t="shared" si="24"/>
        <v>5.076142131979695E-3</v>
      </c>
      <c r="D33" s="13">
        <f t="shared" si="25"/>
        <v>43320</v>
      </c>
      <c r="E33" s="14">
        <f t="shared" si="26"/>
        <v>52417.2</v>
      </c>
      <c r="F33" s="21">
        <f t="shared" si="27"/>
        <v>3.9121296214350412E-2</v>
      </c>
      <c r="J33" s="130" t="s">
        <v>1</v>
      </c>
      <c r="K33" s="131"/>
      <c r="L33" s="60">
        <f>G22</f>
        <v>151</v>
      </c>
      <c r="M33" s="8">
        <f>IF(L33,L33/$L$38,"")</f>
        <v>0.76649746192893398</v>
      </c>
      <c r="N33" s="61">
        <f>I22</f>
        <v>1068247.4099999999</v>
      </c>
      <c r="O33" s="61">
        <f>J22</f>
        <v>1292579.3700000001</v>
      </c>
      <c r="P33" s="59">
        <f>IF(O33,O33/$O$38,"")</f>
        <v>0.96470968335448004</v>
      </c>
    </row>
    <row r="34" spans="1:33" ht="30" customHeight="1" x14ac:dyDescent="0.25">
      <c r="A34" s="43" t="s">
        <v>19</v>
      </c>
      <c r="B34" s="12">
        <f t="shared" si="23"/>
        <v>1</v>
      </c>
      <c r="C34" s="8">
        <f t="shared" si="24"/>
        <v>5.076142131979695E-3</v>
      </c>
      <c r="D34" s="13">
        <f t="shared" si="25"/>
        <v>23440</v>
      </c>
      <c r="E34" s="14">
        <f t="shared" si="26"/>
        <v>28362.400000000001</v>
      </c>
      <c r="F34" s="21">
        <f t="shared" si="27"/>
        <v>2.116812519077502E-2</v>
      </c>
      <c r="G34" s="25"/>
      <c r="J34" s="130" t="s">
        <v>2</v>
      </c>
      <c r="K34" s="131"/>
      <c r="L34" s="60">
        <f>L22</f>
        <v>46</v>
      </c>
      <c r="M34" s="8">
        <f>IF(L34,L34/$L$38,"")</f>
        <v>0.233502538071066</v>
      </c>
      <c r="N34" s="61">
        <f>N22</f>
        <v>39078.78</v>
      </c>
      <c r="O34" s="61">
        <f>O22</f>
        <v>47284.21</v>
      </c>
      <c r="P34" s="59">
        <f>IF(O34,O34/$O$38,"")</f>
        <v>3.5290316645519987E-2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25">
      <c r="A35" s="43" t="s">
        <v>26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30" t="s">
        <v>33</v>
      </c>
      <c r="K35" s="131"/>
      <c r="L35" s="60">
        <f>Q22</f>
        <v>0</v>
      </c>
      <c r="M35" s="8" t="str">
        <f>IF(L35,L35/$L$38,"")</f>
        <v/>
      </c>
      <c r="N35" s="61">
        <f>S22</f>
        <v>0</v>
      </c>
      <c r="O35" s="61">
        <f>T22</f>
        <v>0</v>
      </c>
      <c r="P35" s="59" t="str">
        <f>IF(O35,O35/$O$38,"")</f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23"/>
        <v>0</v>
      </c>
      <c r="C36" s="8" t="str">
        <f t="shared" si="24"/>
        <v/>
      </c>
      <c r="D36" s="13">
        <f t="shared" si="25"/>
        <v>0</v>
      </c>
      <c r="E36" s="22">
        <f t="shared" si="26"/>
        <v>0</v>
      </c>
      <c r="F36" s="21" t="str">
        <f t="shared" si="27"/>
        <v/>
      </c>
      <c r="G36" s="25"/>
      <c r="J36" s="130" t="s">
        <v>5</v>
      </c>
      <c r="K36" s="131"/>
      <c r="L36" s="60">
        <f>V22</f>
        <v>0</v>
      </c>
      <c r="M36" s="8" t="str">
        <f>IF(L36,L36/$L$38,"")</f>
        <v/>
      </c>
      <c r="N36" s="61">
        <f>X22</f>
        <v>0</v>
      </c>
      <c r="O36" s="61">
        <f>Y22</f>
        <v>0</v>
      </c>
      <c r="P36" s="59" t="str">
        <f>IF(O36,O36/$O$38,"")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4" t="s">
        <v>32</v>
      </c>
      <c r="B37" s="15">
        <f t="shared" si="23"/>
        <v>22</v>
      </c>
      <c r="C37" s="8">
        <f t="shared" si="24"/>
        <v>0.1116751269035533</v>
      </c>
      <c r="D37" s="13">
        <f t="shared" si="25"/>
        <v>746391.5</v>
      </c>
      <c r="E37" s="22">
        <f t="shared" si="26"/>
        <v>903133.71</v>
      </c>
      <c r="F37" s="21">
        <f t="shared" si="27"/>
        <v>0.67404900280967406</v>
      </c>
      <c r="G37" s="25"/>
      <c r="J37" s="130" t="s">
        <v>4</v>
      </c>
      <c r="K37" s="131"/>
      <c r="L37" s="60">
        <f>AA22</f>
        <v>0</v>
      </c>
      <c r="M37" s="8" t="str">
        <f t="shared" ref="M37" si="28">IF(L37,L37/$L$38,"")</f>
        <v/>
      </c>
      <c r="N37" s="61">
        <f>AC22</f>
        <v>0</v>
      </c>
      <c r="O37" s="61">
        <f>AD22</f>
        <v>0</v>
      </c>
      <c r="P37" s="59" t="str">
        <f t="shared" ref="P37" si="29">IF(O37,O37/$O$38,"")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">
      <c r="A38" s="44" t="s">
        <v>28</v>
      </c>
      <c r="B38" s="12">
        <f t="shared" si="23"/>
        <v>0</v>
      </c>
      <c r="C38" s="8" t="str">
        <f t="shared" si="24"/>
        <v/>
      </c>
      <c r="D38" s="13">
        <f t="shared" si="25"/>
        <v>0</v>
      </c>
      <c r="E38" s="23">
        <f t="shared" si="26"/>
        <v>0</v>
      </c>
      <c r="F38" s="21" t="str">
        <f t="shared" si="27"/>
        <v/>
      </c>
      <c r="G38" s="25"/>
      <c r="J38" s="132" t="s">
        <v>0</v>
      </c>
      <c r="K38" s="133"/>
      <c r="L38" s="84">
        <f>SUM(L32:L37)</f>
        <v>197</v>
      </c>
      <c r="M38" s="17">
        <f>SUM(M32:M37)</f>
        <v>1</v>
      </c>
      <c r="N38" s="85">
        <f>SUM(N32:N37)</f>
        <v>1107326.19</v>
      </c>
      <c r="O38" s="86">
        <f>SUM(O32:O37)</f>
        <v>1339863.58</v>
      </c>
      <c r="P38" s="87">
        <f>SUM(P32:P37)</f>
        <v>1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5" t="s">
        <v>29</v>
      </c>
      <c r="B39" s="12">
        <f t="shared" si="23"/>
        <v>171</v>
      </c>
      <c r="C39" s="8">
        <f t="shared" si="24"/>
        <v>0.86802030456852797</v>
      </c>
      <c r="D39" s="13">
        <f t="shared" si="25"/>
        <v>159373.69</v>
      </c>
      <c r="E39" s="23">
        <f t="shared" si="26"/>
        <v>192841.06</v>
      </c>
      <c r="F39" s="21">
        <f t="shared" si="27"/>
        <v>0.14392589132096567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23"/>
        <v>0</v>
      </c>
      <c r="C40" s="8" t="str">
        <f t="shared" ref="C40" si="30">IF(B40,B40/$B$41,"")</f>
        <v/>
      </c>
      <c r="D40" s="13">
        <f t="shared" si="25"/>
        <v>0</v>
      </c>
      <c r="E40" s="14">
        <f t="shared" si="26"/>
        <v>0</v>
      </c>
      <c r="F40" s="21" t="str">
        <f t="shared" ref="F40" si="31">IF(E40,E40/$E$41,"")</f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">
      <c r="A41" s="64" t="s">
        <v>0</v>
      </c>
      <c r="B41" s="16">
        <f>SUM(B32:B40)</f>
        <v>197</v>
      </c>
      <c r="C41" s="17">
        <f>SUM(C32:C40)</f>
        <v>1</v>
      </c>
      <c r="D41" s="18">
        <f>SUM(D32:D40)</f>
        <v>1107326.19</v>
      </c>
      <c r="E41" s="18">
        <f>SUM(E32:E40)</f>
        <v>1339863.58</v>
      </c>
      <c r="F41" s="19">
        <f>SUM(F32:F40)</f>
        <v>0.99999999999999989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25">
      <c r="B43" s="26"/>
      <c r="H43" s="26"/>
      <c r="N43" s="26"/>
    </row>
    <row r="44" spans="1:33" s="25" customFormat="1" ht="15" x14ac:dyDescent="0.25">
      <c r="B44" s="26"/>
      <c r="H44" s="26"/>
      <c r="N44" s="26"/>
    </row>
    <row r="45" spans="1:33" s="25" customFormat="1" ht="15" x14ac:dyDescent="0.25">
      <c r="B45" s="26"/>
      <c r="H45" s="26"/>
      <c r="N45" s="26"/>
    </row>
    <row r="46" spans="1:33" s="25" customFormat="1" ht="15" x14ac:dyDescent="0.25">
      <c r="B46" s="26"/>
      <c r="H46" s="26"/>
      <c r="N46" s="26"/>
    </row>
    <row r="47" spans="1:33" s="25" customFormat="1" ht="15" x14ac:dyDescent="0.25">
      <c r="B47" s="26"/>
      <c r="H47" s="26"/>
      <c r="N47" s="26"/>
    </row>
    <row r="48" spans="1:33" s="25" customFormat="1" ht="15" x14ac:dyDescent="0.25">
      <c r="B48" s="26"/>
      <c r="H48" s="26"/>
      <c r="N48" s="26"/>
    </row>
    <row r="49" spans="2:14" s="25" customFormat="1" ht="15" x14ac:dyDescent="0.25">
      <c r="B49" s="26"/>
      <c r="H49" s="26"/>
      <c r="N49" s="26"/>
    </row>
    <row r="50" spans="2:14" s="25" customFormat="1" ht="15" x14ac:dyDescent="0.25">
      <c r="B50" s="26"/>
      <c r="H50" s="26"/>
      <c r="N50" s="26"/>
    </row>
    <row r="51" spans="2:14" s="25" customFormat="1" ht="15" x14ac:dyDescent="0.25">
      <c r="B51" s="26"/>
      <c r="H51" s="26"/>
      <c r="N51" s="26"/>
    </row>
    <row r="52" spans="2:14" s="25" customFormat="1" ht="15" x14ac:dyDescent="0.25">
      <c r="B52" s="26"/>
      <c r="H52" s="26"/>
      <c r="N52" s="26"/>
    </row>
    <row r="53" spans="2:14" s="25" customFormat="1" ht="15" x14ac:dyDescent="0.25">
      <c r="B53" s="26"/>
      <c r="H53" s="26"/>
      <c r="N53" s="26"/>
    </row>
    <row r="54" spans="2:14" s="25" customFormat="1" ht="15" x14ac:dyDescent="0.25">
      <c r="B54" s="26"/>
      <c r="H54" s="26"/>
      <c r="N54" s="26"/>
    </row>
    <row r="55" spans="2:14" s="25" customFormat="1" ht="15" x14ac:dyDescent="0.25">
      <c r="B55" s="26"/>
      <c r="H55" s="26"/>
      <c r="N55" s="26"/>
    </row>
    <row r="56" spans="2:14" s="25" customFormat="1" ht="15" x14ac:dyDescent="0.25">
      <c r="B56" s="26"/>
      <c r="H56" s="26"/>
      <c r="N56" s="26"/>
    </row>
    <row r="57" spans="2:14" s="25" customFormat="1" ht="15" x14ac:dyDescent="0.25">
      <c r="B57" s="26"/>
      <c r="H57" s="26"/>
      <c r="N57" s="26"/>
    </row>
    <row r="58" spans="2:14" s="25" customFormat="1" ht="15" x14ac:dyDescent="0.25">
      <c r="B58" s="26"/>
      <c r="H58" s="26"/>
      <c r="N58" s="26"/>
    </row>
    <row r="59" spans="2:14" s="25" customFormat="1" ht="15" x14ac:dyDescent="0.25">
      <c r="B59" s="26"/>
      <c r="H59" s="26"/>
      <c r="N59" s="26"/>
    </row>
    <row r="60" spans="2:14" s="25" customFormat="1" ht="15" x14ac:dyDescent="0.25">
      <c r="B60" s="26"/>
      <c r="H60" s="26"/>
      <c r="N60" s="26"/>
    </row>
    <row r="61" spans="2:14" s="25" customFormat="1" ht="15" x14ac:dyDescent="0.25">
      <c r="B61" s="26"/>
      <c r="H61" s="26"/>
      <c r="N61" s="26"/>
    </row>
    <row r="62" spans="2:14" s="25" customFormat="1" ht="15" x14ac:dyDescent="0.25">
      <c r="B62" s="26"/>
      <c r="H62" s="26"/>
      <c r="N62" s="26"/>
    </row>
    <row r="63" spans="2:14" s="25" customFormat="1" ht="15" x14ac:dyDescent="0.25">
      <c r="B63" s="26"/>
      <c r="H63" s="26"/>
      <c r="N63" s="26"/>
    </row>
    <row r="64" spans="2:14" s="25" customFormat="1" ht="15" x14ac:dyDescent="0.25">
      <c r="B64" s="26"/>
      <c r="H64" s="26"/>
      <c r="N64" s="26"/>
    </row>
    <row r="65" spans="2:14" s="25" customFormat="1" ht="15" x14ac:dyDescent="0.25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6:K36"/>
    <mergeCell ref="J37:K37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9 M32:M35 C32:C38 M36:M37 C4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3"/>
  <sheetViews>
    <sheetView showZeros="0" tabSelected="1" zoomScale="85" zoomScaleNormal="85" workbookViewId="0">
      <selection activeCell="A4" sqref="A4"/>
    </sheetView>
  </sheetViews>
  <sheetFormatPr defaultColWidth="9.33203125" defaultRowHeight="14.4" x14ac:dyDescent="0.3"/>
  <cols>
    <col min="1" max="1" width="26.33203125" style="27" customWidth="1"/>
    <col min="2" max="2" width="11.5546875" style="62" customWidth="1"/>
    <col min="3" max="3" width="10.5546875" style="27" customWidth="1"/>
    <col min="4" max="4" width="19.33203125" style="27" customWidth="1"/>
    <col min="5" max="5" width="18.33203125" style="27" customWidth="1"/>
    <col min="6" max="6" width="11.44140625" style="27" customWidth="1"/>
    <col min="7" max="7" width="9.33203125" style="27" customWidth="1"/>
    <col min="8" max="8" width="10.6640625" style="62" customWidth="1"/>
    <col min="9" max="9" width="17.44140625" style="27" customWidth="1"/>
    <col min="10" max="10" width="20" style="27" customWidth="1"/>
    <col min="11" max="12" width="11.44140625" style="27" customWidth="1"/>
    <col min="13" max="13" width="10.5546875" style="27" customWidth="1"/>
    <col min="14" max="14" width="18.6640625" style="62" customWidth="1"/>
    <col min="15" max="15" width="19.5546875" style="27" customWidth="1"/>
    <col min="16" max="16" width="11.44140625" style="27" customWidth="1"/>
    <col min="17" max="17" width="9.33203125" style="27" customWidth="1"/>
    <col min="18" max="18" width="11" style="27" customWidth="1"/>
    <col min="19" max="19" width="18.6640625" style="27" customWidth="1"/>
    <col min="20" max="20" width="19.5546875" style="27" customWidth="1"/>
    <col min="21" max="21" width="11.33203125" style="27" customWidth="1"/>
    <col min="22" max="22" width="9" style="27" customWidth="1"/>
    <col min="23" max="23" width="10" style="27" customWidth="1"/>
    <col min="24" max="24" width="19" style="27" customWidth="1"/>
    <col min="25" max="25" width="17.44140625" style="27" customWidth="1"/>
    <col min="26" max="26" width="9.5546875" style="27" customWidth="1"/>
    <col min="27" max="27" width="9.33203125" style="27" customWidth="1"/>
    <col min="28" max="28" width="10.6640625" style="27" customWidth="1"/>
    <col min="29" max="29" width="18.33203125" style="27" customWidth="1"/>
    <col min="30" max="30" width="18.6640625" style="27" customWidth="1"/>
    <col min="31" max="31" width="10.6640625" style="27" customWidth="1"/>
    <col min="32" max="16384" width="9.3320312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45</v>
      </c>
      <c r="C7" s="32"/>
      <c r="D7" s="32"/>
      <c r="E7" s="32"/>
      <c r="F7" s="32"/>
      <c r="G7" s="33"/>
      <c r="H7" s="74"/>
      <c r="I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12" t="s">
        <v>6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4"/>
    </row>
    <row r="11" spans="1:31" ht="30" customHeight="1" thickBot="1" x14ac:dyDescent="0.35">
      <c r="A11" s="105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7" t="s">
        <v>5</v>
      </c>
      <c r="W11" s="128"/>
      <c r="X11" s="128"/>
      <c r="Y11" s="128"/>
      <c r="Z11" s="129"/>
      <c r="AA11" s="124" t="s">
        <v>4</v>
      </c>
      <c r="AB11" s="125"/>
      <c r="AC11" s="125"/>
      <c r="AD11" s="125"/>
      <c r="AE11" s="126"/>
    </row>
    <row r="12" spans="1:31" ht="39" customHeight="1" thickBot="1" x14ac:dyDescent="0.35">
      <c r="A12" s="106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0" si="0">IF(B13,B13/$B$22,"")</f>
        <v/>
      </c>
      <c r="D13" s="4"/>
      <c r="E13" s="5"/>
      <c r="F13" s="21" t="str">
        <f t="shared" ref="F13:F21" si="1">IF(E13,E13/$E$22,"")</f>
        <v/>
      </c>
      <c r="G13" s="1">
        <v>2</v>
      </c>
      <c r="H13" s="20">
        <f t="shared" ref="H13:H20" si="2">IF(G13,G13/$G$22,"")</f>
        <v>7.0422535211267607E-3</v>
      </c>
      <c r="I13" s="4">
        <v>87029.01</v>
      </c>
      <c r="J13" s="5">
        <v>105305.1</v>
      </c>
      <c r="K13" s="21">
        <f t="shared" ref="K13:K20" si="3">IF(J13,J13/$J$22,"")</f>
        <v>7.8023587677712905E-2</v>
      </c>
      <c r="L13" s="1">
        <v>2</v>
      </c>
      <c r="M13" s="20">
        <f>IF(L13,L13/$L$22,"")</f>
        <v>2.0408163265306121E-2</v>
      </c>
      <c r="N13" s="4">
        <v>76273.11</v>
      </c>
      <c r="O13" s="5">
        <v>92290.46</v>
      </c>
      <c r="P13" s="21">
        <f>IF(O13,O13/$O$22,"")</f>
        <v>0.48084331650919809</v>
      </c>
      <c r="Q13" s="1"/>
      <c r="R13" s="20" t="str">
        <f t="shared" ref="R13:R20" si="4">IF(Q13,Q13/$Q$22,"")</f>
        <v/>
      </c>
      <c r="S13" s="4"/>
      <c r="T13" s="5"/>
      <c r="U13" s="21" t="str">
        <f t="shared" ref="U13:U21" si="5">IF(T13,T13/$T$22,"")</f>
        <v/>
      </c>
      <c r="V13" s="1"/>
      <c r="W13" s="20" t="str">
        <f t="shared" ref="W13:W20" si="6">IF(V13,V13/$V$22,"")</f>
        <v/>
      </c>
      <c r="X13" s="4"/>
      <c r="Y13" s="5"/>
      <c r="Z13" s="21" t="str">
        <f t="shared" ref="Z13:Z20" si="7">IF(Y13,Y13/$Y$22,"")</f>
        <v/>
      </c>
      <c r="AA13" s="1"/>
      <c r="AB13" s="20" t="str">
        <f t="shared" ref="AB13:AB20" si="8">IF(AA13,AA13/$AA$22,"")</f>
        <v/>
      </c>
      <c r="AC13" s="4"/>
      <c r="AD13" s="5"/>
      <c r="AE13" s="21" t="str">
        <f t="shared" ref="AE13:AE20" si="9">IF(AD13,AD13/$AD$22,"")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IF(L14,L14/$L$22,"")</f>
        <v/>
      </c>
      <c r="N14" s="6"/>
      <c r="O14" s="7"/>
      <c r="P14" s="21" t="str">
        <f>IF(O14,O14/$O$22,"")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3.5211267605633804E-3</v>
      </c>
      <c r="I15" s="6">
        <v>5983.7</v>
      </c>
      <c r="J15" s="7">
        <v>7240.27</v>
      </c>
      <c r="K15" s="21">
        <f t="shared" si="3"/>
        <v>5.3645249959908339E-3</v>
      </c>
      <c r="L15" s="2"/>
      <c r="M15" s="20" t="str">
        <f>IF(L15,L15/$L$22,"")</f>
        <v/>
      </c>
      <c r="N15" s="6"/>
      <c r="O15" s="7"/>
      <c r="P15" s="21" t="str">
        <f>IF(O15,O15/$O$22,"")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IF(L16,L16/$L$22,"")</f>
        <v/>
      </c>
      <c r="N16" s="6"/>
      <c r="O16" s="7"/>
      <c r="P16" s="21" t="str">
        <f>IF(O16,O16/$O$22,"")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0" customFormat="1" ht="36" customHeight="1" x14ac:dyDescent="0.25">
      <c r="A18" s="77" t="s">
        <v>32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37</v>
      </c>
      <c r="H18" s="66">
        <f t="shared" si="2"/>
        <v>0.13028169014084506</v>
      </c>
      <c r="I18" s="69">
        <v>681312.56</v>
      </c>
      <c r="J18" s="70">
        <v>822645.2</v>
      </c>
      <c r="K18" s="67">
        <f t="shared" si="3"/>
        <v>0.60952157008397179</v>
      </c>
      <c r="L18" s="71"/>
      <c r="M18" s="66" t="str">
        <f>IF(L18,L18/$L$22,"")</f>
        <v/>
      </c>
      <c r="N18" s="69"/>
      <c r="O18" s="70"/>
      <c r="P18" s="67" t="str">
        <f>IF(O18,O18/$O$22,"")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3.5211267605633804E-3</v>
      </c>
      <c r="I19" s="6">
        <v>148770.57</v>
      </c>
      <c r="J19" s="7">
        <v>180012.38</v>
      </c>
      <c r="K19" s="21">
        <f t="shared" si="3"/>
        <v>0.13337636746941764</v>
      </c>
      <c r="L19" s="2"/>
      <c r="M19" s="20" t="str">
        <f>IF(L19,L19/$L$22,"")</f>
        <v/>
      </c>
      <c r="N19" s="6"/>
      <c r="O19" s="7"/>
      <c r="P19" s="21" t="str">
        <f>IF(O19,O19/$O$22,"")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0" customFormat="1" ht="36" customHeight="1" x14ac:dyDescent="0.25">
      <c r="A20" s="81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243</v>
      </c>
      <c r="H20" s="66">
        <f t="shared" si="2"/>
        <v>0.85563380281690138</v>
      </c>
      <c r="I20" s="69">
        <v>200333.92</v>
      </c>
      <c r="J20" s="70">
        <v>234454.29</v>
      </c>
      <c r="K20" s="67">
        <f t="shared" si="3"/>
        <v>0.1737139497729068</v>
      </c>
      <c r="L20" s="68">
        <v>96</v>
      </c>
      <c r="M20" s="66">
        <f>IF(L20,L20/$L$22,"")</f>
        <v>0.97959183673469385</v>
      </c>
      <c r="N20" s="69">
        <v>82557.990000000005</v>
      </c>
      <c r="O20" s="70">
        <v>99644.12</v>
      </c>
      <c r="P20" s="67">
        <f>IF(O20,O20/$O$22,"")</f>
        <v>0.5191566834908018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6" customHeight="1" x14ac:dyDescent="0.3">
      <c r="A21" s="81" t="s">
        <v>40</v>
      </c>
      <c r="B21" s="68"/>
      <c r="C21" s="66" t="str">
        <f t="shared" ref="C21" si="10">IF(B21,B21/$B$22,"")</f>
        <v/>
      </c>
      <c r="D21" s="69"/>
      <c r="E21" s="70"/>
      <c r="F21" s="67" t="str">
        <f t="shared" si="1"/>
        <v/>
      </c>
      <c r="G21" s="68"/>
      <c r="H21" s="66" t="str">
        <f t="shared" ref="H21" si="11">IF(G21,G21/$G$22,"")</f>
        <v/>
      </c>
      <c r="I21" s="69"/>
      <c r="J21" s="70"/>
      <c r="K21" s="67" t="str">
        <f t="shared" ref="K21" si="12">IF(J21,J21/$J$22,"")</f>
        <v/>
      </c>
      <c r="L21" s="68"/>
      <c r="M21" s="66" t="str">
        <f t="shared" ref="M21" si="13">IF(L21,L21/$L$22,"")</f>
        <v/>
      </c>
      <c r="N21" s="69"/>
      <c r="O21" s="70"/>
      <c r="P21" s="67" t="str">
        <f t="shared" ref="P21" si="14">IF(O21,O21/$O$22,"")</f>
        <v/>
      </c>
      <c r="Q21" s="68"/>
      <c r="R21" s="66" t="str">
        <f t="shared" ref="R21" si="15">IF(Q21,Q21/$Q$22,"")</f>
        <v/>
      </c>
      <c r="S21" s="69"/>
      <c r="T21" s="70"/>
      <c r="U21" s="67" t="str">
        <f t="shared" si="5"/>
        <v/>
      </c>
      <c r="V21" s="68"/>
      <c r="W21" s="66" t="str">
        <f t="shared" ref="W21" si="16">IF(V21,V21/$V$22,"")</f>
        <v/>
      </c>
      <c r="X21" s="69"/>
      <c r="Y21" s="70"/>
      <c r="Z21" s="67" t="str">
        <f t="shared" ref="Z21" si="17">IF(Y21,Y21/$Y$22,"")</f>
        <v/>
      </c>
      <c r="AA21" s="68"/>
      <c r="AB21" s="20" t="str">
        <f t="shared" ref="AB21" si="18">IF(AA21,AA21/$AA$22,"")</f>
        <v/>
      </c>
      <c r="AC21" s="69"/>
      <c r="AD21" s="70"/>
      <c r="AE21" s="67" t="str">
        <f t="shared" ref="AE21" si="19">IF(AD21,AD21/$AD$22,"")</f>
        <v/>
      </c>
    </row>
    <row r="22" spans="1:31" ht="33" customHeight="1" thickBot="1" x14ac:dyDescent="0.3">
      <c r="A22" s="83" t="s">
        <v>0</v>
      </c>
      <c r="B22" s="16">
        <f t="shared" ref="B22:AE22" si="20">SUM(B13:B21)</f>
        <v>0</v>
      </c>
      <c r="C22" s="17">
        <f t="shared" si="20"/>
        <v>0</v>
      </c>
      <c r="D22" s="18">
        <f t="shared" si="20"/>
        <v>0</v>
      </c>
      <c r="E22" s="18">
        <f t="shared" si="20"/>
        <v>0</v>
      </c>
      <c r="F22" s="19">
        <f t="shared" si="20"/>
        <v>0</v>
      </c>
      <c r="G22" s="16">
        <f t="shared" si="20"/>
        <v>284</v>
      </c>
      <c r="H22" s="17">
        <f t="shared" si="20"/>
        <v>1</v>
      </c>
      <c r="I22" s="18">
        <f t="shared" si="20"/>
        <v>1123429.76</v>
      </c>
      <c r="J22" s="18">
        <f t="shared" si="20"/>
        <v>1349657.24</v>
      </c>
      <c r="K22" s="19">
        <f t="shared" si="20"/>
        <v>0.99999999999999989</v>
      </c>
      <c r="L22" s="16">
        <f t="shared" si="20"/>
        <v>98</v>
      </c>
      <c r="M22" s="17">
        <f t="shared" si="20"/>
        <v>1</v>
      </c>
      <c r="N22" s="18">
        <f t="shared" si="20"/>
        <v>158831.1</v>
      </c>
      <c r="O22" s="18">
        <f t="shared" si="20"/>
        <v>191934.58000000002</v>
      </c>
      <c r="P22" s="19">
        <f t="shared" si="20"/>
        <v>0.99999999999999989</v>
      </c>
      <c r="Q22" s="16">
        <f t="shared" si="20"/>
        <v>0</v>
      </c>
      <c r="R22" s="17">
        <f t="shared" si="20"/>
        <v>0</v>
      </c>
      <c r="S22" s="18">
        <f t="shared" si="20"/>
        <v>0</v>
      </c>
      <c r="T22" s="18">
        <f t="shared" si="20"/>
        <v>0</v>
      </c>
      <c r="U22" s="19">
        <f t="shared" si="20"/>
        <v>0</v>
      </c>
      <c r="V22" s="16">
        <f t="shared" si="20"/>
        <v>0</v>
      </c>
      <c r="W22" s="17">
        <f t="shared" si="20"/>
        <v>0</v>
      </c>
      <c r="X22" s="18">
        <f t="shared" si="20"/>
        <v>0</v>
      </c>
      <c r="Y22" s="18">
        <f t="shared" si="20"/>
        <v>0</v>
      </c>
      <c r="Z22" s="19">
        <f t="shared" si="20"/>
        <v>0</v>
      </c>
      <c r="AA22" s="16">
        <f t="shared" si="20"/>
        <v>0</v>
      </c>
      <c r="AB22" s="17">
        <f t="shared" si="20"/>
        <v>0</v>
      </c>
      <c r="AC22" s="18">
        <f t="shared" si="20"/>
        <v>0</v>
      </c>
      <c r="AD22" s="18">
        <f t="shared" si="20"/>
        <v>0</v>
      </c>
      <c r="AE22" s="19">
        <f t="shared" si="20"/>
        <v>0</v>
      </c>
    </row>
    <row r="23" spans="1:31" s="25" customFormat="1" ht="18.75" customHeight="1" x14ac:dyDescent="0.25">
      <c r="B23" s="26"/>
      <c r="H23" s="26"/>
      <c r="N23" s="26"/>
    </row>
    <row r="24" spans="1:31" s="48" customFormat="1" ht="48" customHeight="1" x14ac:dyDescent="0.3">
      <c r="A24" s="111" t="s">
        <v>49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95" customHeight="1" x14ac:dyDescent="0.3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4.7" customHeight="1" x14ac:dyDescent="0.3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95" customHeigh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thickBot="1" x14ac:dyDescent="0.35">
      <c r="A28" s="73"/>
      <c r="B28" s="73"/>
      <c r="C28" s="73"/>
      <c r="D28" s="73"/>
      <c r="E28" s="73"/>
      <c r="F28" s="73"/>
      <c r="G28" s="51"/>
      <c r="H28" s="51"/>
      <c r="I28" s="49"/>
      <c r="J28" s="49"/>
      <c r="K28" s="49"/>
      <c r="L28" s="73"/>
      <c r="M28" s="50"/>
      <c r="N28" s="46"/>
      <c r="O28" s="46"/>
      <c r="P28" s="49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x14ac:dyDescent="0.3">
      <c r="A29" s="88" t="s">
        <v>10</v>
      </c>
      <c r="B29" s="93" t="s">
        <v>17</v>
      </c>
      <c r="C29" s="94"/>
      <c r="D29" s="94"/>
      <c r="E29" s="94"/>
      <c r="F29" s="95"/>
      <c r="G29" s="25"/>
      <c r="J29" s="99" t="s">
        <v>15</v>
      </c>
      <c r="K29" s="100"/>
      <c r="L29" s="93" t="s">
        <v>16</v>
      </c>
      <c r="M29" s="94"/>
      <c r="N29" s="94"/>
      <c r="O29" s="94"/>
      <c r="P29" s="95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18" customHeight="1" thickBot="1" x14ac:dyDescent="0.35">
      <c r="A30" s="89"/>
      <c r="B30" s="108"/>
      <c r="C30" s="109"/>
      <c r="D30" s="109"/>
      <c r="E30" s="109"/>
      <c r="F30" s="110"/>
      <c r="G30" s="25"/>
      <c r="J30" s="101"/>
      <c r="K30" s="102"/>
      <c r="L30" s="96"/>
      <c r="M30" s="97"/>
      <c r="N30" s="97"/>
      <c r="O30" s="97"/>
      <c r="P30" s="98"/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7" customHeight="1" thickBot="1" x14ac:dyDescent="0.35">
      <c r="A31" s="90"/>
      <c r="B31" s="55" t="s">
        <v>14</v>
      </c>
      <c r="C31" s="35" t="s">
        <v>8</v>
      </c>
      <c r="D31" s="36" t="s">
        <v>30</v>
      </c>
      <c r="E31" s="37" t="s">
        <v>31</v>
      </c>
      <c r="F31" s="56" t="s">
        <v>9</v>
      </c>
      <c r="J31" s="103"/>
      <c r="K31" s="104"/>
      <c r="L31" s="55" t="s">
        <v>14</v>
      </c>
      <c r="M31" s="35" t="s">
        <v>8</v>
      </c>
      <c r="N31" s="36" t="s">
        <v>30</v>
      </c>
      <c r="O31" s="37" t="s">
        <v>31</v>
      </c>
      <c r="P31" s="56" t="s">
        <v>9</v>
      </c>
    </row>
    <row r="32" spans="1:31" s="25" customFormat="1" ht="30" customHeight="1" x14ac:dyDescent="0.3">
      <c r="A32" s="41" t="s">
        <v>25</v>
      </c>
      <c r="B32" s="9">
        <f t="shared" ref="B32:B40" si="21">B13+G13+L13+Q13+AA13+V13</f>
        <v>4</v>
      </c>
      <c r="C32" s="8">
        <f t="shared" ref="C32:C40" si="22">IF(B32,B32/$B$41,"")</f>
        <v>1.0471204188481676E-2</v>
      </c>
      <c r="D32" s="10">
        <f t="shared" ref="D32:D40" si="23">D13+I13+N13+S13+AC13+X13</f>
        <v>163302.12</v>
      </c>
      <c r="E32" s="11">
        <f t="shared" ref="E32:E40" si="24">E13+J13+O13+T13+AD13+Y13</f>
        <v>197595.56</v>
      </c>
      <c r="F32" s="21">
        <f t="shared" ref="F32:F40" si="25">IF(E32,E32/$E$41,"")</f>
        <v>0.12817631582917974</v>
      </c>
      <c r="J32" s="134" t="s">
        <v>3</v>
      </c>
      <c r="K32" s="135"/>
      <c r="L32" s="57">
        <f>B22</f>
        <v>0</v>
      </c>
      <c r="M32" s="8" t="str">
        <f t="shared" ref="M32:M37" si="26">IF(L32,L32/$L$38,"")</f>
        <v/>
      </c>
      <c r="N32" s="58">
        <f>D22</f>
        <v>0</v>
      </c>
      <c r="O32" s="58">
        <f>E22</f>
        <v>0</v>
      </c>
      <c r="P32" s="59" t="str">
        <f t="shared" ref="P32:P37" si="27">IF(O32,O32/$O$38,"")</f>
        <v/>
      </c>
    </row>
    <row r="33" spans="1:33" s="25" customFormat="1" ht="30" customHeight="1" x14ac:dyDescent="0.3">
      <c r="A33" s="43" t="s">
        <v>18</v>
      </c>
      <c r="B33" s="12">
        <f t="shared" si="21"/>
        <v>0</v>
      </c>
      <c r="C33" s="8" t="str">
        <f t="shared" si="22"/>
        <v/>
      </c>
      <c r="D33" s="13">
        <f t="shared" si="23"/>
        <v>0</v>
      </c>
      <c r="E33" s="14">
        <f t="shared" si="24"/>
        <v>0</v>
      </c>
      <c r="F33" s="21" t="str">
        <f t="shared" si="25"/>
        <v/>
      </c>
      <c r="J33" s="130" t="s">
        <v>1</v>
      </c>
      <c r="K33" s="131"/>
      <c r="L33" s="60">
        <f>G22</f>
        <v>284</v>
      </c>
      <c r="M33" s="8">
        <f t="shared" si="26"/>
        <v>0.74345549738219896</v>
      </c>
      <c r="N33" s="61">
        <f>I22</f>
        <v>1123429.76</v>
      </c>
      <c r="O33" s="61">
        <f>J22</f>
        <v>1349657.24</v>
      </c>
      <c r="P33" s="59">
        <f t="shared" si="27"/>
        <v>0.87549584947849546</v>
      </c>
    </row>
    <row r="34" spans="1:33" ht="30" customHeight="1" x14ac:dyDescent="0.3">
      <c r="A34" s="43" t="s">
        <v>19</v>
      </c>
      <c r="B34" s="12">
        <f t="shared" si="21"/>
        <v>1</v>
      </c>
      <c r="C34" s="8">
        <f t="shared" si="22"/>
        <v>2.617801047120419E-3</v>
      </c>
      <c r="D34" s="13">
        <f t="shared" si="23"/>
        <v>5983.7</v>
      </c>
      <c r="E34" s="14">
        <f t="shared" si="24"/>
        <v>7240.27</v>
      </c>
      <c r="F34" s="21">
        <f t="shared" si="25"/>
        <v>4.696619368413619E-3</v>
      </c>
      <c r="G34" s="25"/>
      <c r="J34" s="130" t="s">
        <v>2</v>
      </c>
      <c r="K34" s="131"/>
      <c r="L34" s="60">
        <f>L22</f>
        <v>98</v>
      </c>
      <c r="M34" s="8">
        <f t="shared" si="26"/>
        <v>0.25654450261780104</v>
      </c>
      <c r="N34" s="61">
        <f>N22</f>
        <v>158831.1</v>
      </c>
      <c r="O34" s="61">
        <f>O22</f>
        <v>191934.58000000002</v>
      </c>
      <c r="P34" s="59">
        <f t="shared" si="27"/>
        <v>0.12450415052150446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26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130" t="s">
        <v>33</v>
      </c>
      <c r="K35" s="131"/>
      <c r="L35" s="60">
        <f>Q22</f>
        <v>0</v>
      </c>
      <c r="M35" s="8" t="str">
        <f t="shared" si="26"/>
        <v/>
      </c>
      <c r="N35" s="61">
        <f>S22</f>
        <v>0</v>
      </c>
      <c r="O35" s="61">
        <f>T22</f>
        <v>0</v>
      </c>
      <c r="P35" s="59" t="str">
        <f t="shared" si="27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21"/>
        <v>0</v>
      </c>
      <c r="C36" s="8" t="str">
        <f t="shared" si="22"/>
        <v/>
      </c>
      <c r="D36" s="13">
        <f t="shared" si="23"/>
        <v>0</v>
      </c>
      <c r="E36" s="22">
        <f t="shared" si="24"/>
        <v>0</v>
      </c>
      <c r="F36" s="21" t="str">
        <f t="shared" si="25"/>
        <v/>
      </c>
      <c r="G36" s="25"/>
      <c r="J36" s="130" t="s">
        <v>5</v>
      </c>
      <c r="K36" s="131"/>
      <c r="L36" s="60">
        <f>V22</f>
        <v>0</v>
      </c>
      <c r="M36" s="8" t="str">
        <f t="shared" si="26"/>
        <v/>
      </c>
      <c r="N36" s="61">
        <f>X22</f>
        <v>0</v>
      </c>
      <c r="O36" s="61">
        <f>Y22</f>
        <v>0</v>
      </c>
      <c r="P36" s="59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32</v>
      </c>
      <c r="B37" s="15">
        <f t="shared" si="21"/>
        <v>37</v>
      </c>
      <c r="C37" s="8">
        <f t="shared" si="22"/>
        <v>9.6858638743455502E-2</v>
      </c>
      <c r="D37" s="13">
        <f t="shared" si="23"/>
        <v>681312.56</v>
      </c>
      <c r="E37" s="22">
        <f t="shared" si="24"/>
        <v>822645.2</v>
      </c>
      <c r="F37" s="21">
        <f t="shared" si="25"/>
        <v>0.53363360477613331</v>
      </c>
      <c r="G37" s="25"/>
      <c r="J37" s="130" t="s">
        <v>4</v>
      </c>
      <c r="K37" s="131"/>
      <c r="L37" s="60">
        <f>AA22</f>
        <v>0</v>
      </c>
      <c r="M37" s="8" t="str">
        <f t="shared" si="26"/>
        <v/>
      </c>
      <c r="N37" s="61">
        <f>AC22</f>
        <v>0</v>
      </c>
      <c r="O37" s="61">
        <f>AD22</f>
        <v>0</v>
      </c>
      <c r="P37" s="59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21"/>
        <v>1</v>
      </c>
      <c r="C38" s="8">
        <f t="shared" si="22"/>
        <v>2.617801047120419E-3</v>
      </c>
      <c r="D38" s="13">
        <f t="shared" si="23"/>
        <v>148770.57</v>
      </c>
      <c r="E38" s="23">
        <f t="shared" si="24"/>
        <v>180012.38</v>
      </c>
      <c r="F38" s="21">
        <f t="shared" si="25"/>
        <v>0.11677045613799379</v>
      </c>
      <c r="G38" s="25"/>
      <c r="J38" s="132" t="s">
        <v>0</v>
      </c>
      <c r="K38" s="133"/>
      <c r="L38" s="84">
        <f>SUM(L32:L37)</f>
        <v>382</v>
      </c>
      <c r="M38" s="17">
        <f>SUM(M32:M37)</f>
        <v>1</v>
      </c>
      <c r="N38" s="85">
        <f>SUM(N32:N37)</f>
        <v>1282260.8600000001</v>
      </c>
      <c r="O38" s="86">
        <f>SUM(O32:O37)</f>
        <v>1541591.82</v>
      </c>
      <c r="P38" s="87">
        <f>SUM(P32:P37)</f>
        <v>0.99999999999999989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21"/>
        <v>339</v>
      </c>
      <c r="C39" s="8">
        <f t="shared" si="22"/>
        <v>0.88743455497382195</v>
      </c>
      <c r="D39" s="13">
        <f t="shared" si="23"/>
        <v>282891.91000000003</v>
      </c>
      <c r="E39" s="23">
        <f t="shared" si="24"/>
        <v>334098.41000000003</v>
      </c>
      <c r="F39" s="21">
        <f t="shared" si="25"/>
        <v>0.21672300388827964</v>
      </c>
      <c r="G39" s="25"/>
      <c r="H39" s="26"/>
      <c r="I39" s="63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x14ac:dyDescent="0.3">
      <c r="A40" s="81" t="s">
        <v>40</v>
      </c>
      <c r="B40" s="12">
        <f t="shared" si="21"/>
        <v>0</v>
      </c>
      <c r="C40" s="8" t="str">
        <f t="shared" si="22"/>
        <v/>
      </c>
      <c r="D40" s="13">
        <f t="shared" si="23"/>
        <v>0</v>
      </c>
      <c r="E40" s="14">
        <f t="shared" si="24"/>
        <v>0</v>
      </c>
      <c r="F40" s="21" t="str">
        <f t="shared" si="25"/>
        <v/>
      </c>
      <c r="G40" s="51"/>
      <c r="H40" s="51"/>
      <c r="I40" s="49"/>
      <c r="J40" s="49"/>
      <c r="K40" s="49"/>
      <c r="L40" s="73"/>
      <c r="M40" s="50"/>
      <c r="N40" s="46"/>
      <c r="O40" s="46"/>
      <c r="P40" s="49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thickBot="1" x14ac:dyDescent="0.35">
      <c r="A41" s="64" t="s">
        <v>0</v>
      </c>
      <c r="B41" s="16">
        <f>SUM(B32:B40)</f>
        <v>382</v>
      </c>
      <c r="C41" s="17">
        <f>SUM(C32:C40)</f>
        <v>1</v>
      </c>
      <c r="D41" s="18">
        <f>SUM(D32:D40)</f>
        <v>1282260.8600000003</v>
      </c>
      <c r="E41" s="18">
        <f>SUM(E32:E40)</f>
        <v>1541591.8199999998</v>
      </c>
      <c r="F41" s="19">
        <f>SUM(F32:F40)</f>
        <v>1</v>
      </c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3">
      <c r="A42" s="73"/>
      <c r="B42" s="73"/>
      <c r="C42" s="73"/>
      <c r="D42" s="73"/>
      <c r="E42" s="73"/>
      <c r="F42" s="73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2:21" s="25" customFormat="1" x14ac:dyDescent="0.3">
      <c r="B102" s="26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2:21" s="25" customFormat="1" x14ac:dyDescent="0.3">
      <c r="B103" s="26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4:Q24"/>
    <mergeCell ref="A25:H25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2:C39 M32:M37 C4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3"/>
  <sheetViews>
    <sheetView showZeros="0" topLeftCell="A26" zoomScale="85" zoomScaleNormal="85" workbookViewId="0">
      <selection activeCell="B8" sqref="B8"/>
    </sheetView>
  </sheetViews>
  <sheetFormatPr defaultColWidth="9.33203125" defaultRowHeight="14.4" x14ac:dyDescent="0.3"/>
  <cols>
    <col min="1" max="1" width="30.44140625" style="27" customWidth="1"/>
    <col min="2" max="2" width="11.33203125" style="62" customWidth="1"/>
    <col min="3" max="3" width="10.5546875" style="27" customWidth="1"/>
    <col min="4" max="4" width="19.3320312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6640625" style="62" customWidth="1"/>
    <col min="9" max="9" width="17.44140625" style="27" customWidth="1"/>
    <col min="10" max="10" width="20" style="27" customWidth="1"/>
    <col min="11" max="11" width="11.44140625" style="27" customWidth="1"/>
    <col min="12" max="12" width="11.5546875" style="27" customWidth="1"/>
    <col min="13" max="13" width="10.5546875" style="27" customWidth="1"/>
    <col min="14" max="14" width="20.33203125" style="62" customWidth="1"/>
    <col min="15" max="15" width="19.5546875" style="27" customWidth="1"/>
    <col min="16" max="16" width="11.44140625" style="27" customWidth="1"/>
    <col min="17" max="17" width="9.33203125" style="27" customWidth="1"/>
    <col min="18" max="18" width="11" style="27" customWidth="1"/>
    <col min="19" max="19" width="18.6640625" style="27" customWidth="1"/>
    <col min="20" max="20" width="19.5546875" style="27" customWidth="1"/>
    <col min="21" max="21" width="11.3320312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5546875" style="27" customWidth="1"/>
    <col min="27" max="27" width="9.33203125" style="27" customWidth="1"/>
    <col min="28" max="28" width="10.6640625" style="27" customWidth="1"/>
    <col min="29" max="29" width="18.33203125" style="27" customWidth="1"/>
    <col min="30" max="30" width="18.6640625" style="27" customWidth="1"/>
    <col min="31" max="31" width="10.6640625" style="27" customWidth="1"/>
    <col min="32" max="16384" width="9.33203125" style="27"/>
  </cols>
  <sheetData>
    <row r="1" spans="1:31" ht="15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5">
      <c r="B4" s="26"/>
      <c r="H4" s="26"/>
      <c r="N4" s="26"/>
    </row>
    <row r="5" spans="1:31" s="25" customFormat="1" ht="30.75" customHeight="1" x14ac:dyDescent="0.3">
      <c r="A5" s="28" t="s">
        <v>35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47</v>
      </c>
      <c r="B7" s="31" t="s">
        <v>46</v>
      </c>
      <c r="C7" s="32"/>
      <c r="D7" s="32"/>
      <c r="E7" s="32"/>
      <c r="F7" s="32"/>
      <c r="G7" s="33"/>
      <c r="H7" s="74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51</v>
      </c>
      <c r="C8" s="75"/>
      <c r="D8" s="75"/>
      <c r="E8" s="75"/>
      <c r="F8" s="75"/>
      <c r="G8" s="76"/>
      <c r="H8" s="76"/>
      <c r="I8" s="76"/>
      <c r="J8" s="76"/>
      <c r="K8" s="76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54" t="s">
        <v>6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6"/>
    </row>
    <row r="11" spans="1:31" ht="30" customHeight="1" thickBot="1" x14ac:dyDescent="0.35">
      <c r="A11" s="157" t="s">
        <v>10</v>
      </c>
      <c r="B11" s="115" t="s">
        <v>3</v>
      </c>
      <c r="C11" s="116"/>
      <c r="D11" s="116"/>
      <c r="E11" s="116"/>
      <c r="F11" s="117"/>
      <c r="G11" s="118" t="s">
        <v>1</v>
      </c>
      <c r="H11" s="119"/>
      <c r="I11" s="119"/>
      <c r="J11" s="119"/>
      <c r="K11" s="120"/>
      <c r="L11" s="91" t="s">
        <v>2</v>
      </c>
      <c r="M11" s="92"/>
      <c r="N11" s="92"/>
      <c r="O11" s="92"/>
      <c r="P11" s="92"/>
      <c r="Q11" s="121" t="s">
        <v>33</v>
      </c>
      <c r="R11" s="122"/>
      <c r="S11" s="122"/>
      <c r="T11" s="122"/>
      <c r="U11" s="123"/>
      <c r="V11" s="124" t="s">
        <v>4</v>
      </c>
      <c r="W11" s="125"/>
      <c r="X11" s="125"/>
      <c r="Y11" s="125"/>
      <c r="Z11" s="126"/>
      <c r="AA11" s="127" t="s">
        <v>5</v>
      </c>
      <c r="AB11" s="128"/>
      <c r="AC11" s="128"/>
      <c r="AD11" s="128"/>
      <c r="AE11" s="129"/>
    </row>
    <row r="12" spans="1:31" ht="39" customHeight="1" thickBot="1" x14ac:dyDescent="0.35">
      <c r="A12" s="158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'1T'!B13+'2T'!B13+'3T'!B13+'4T'!B13</f>
        <v>0</v>
      </c>
      <c r="C13" s="20" t="str">
        <f t="shared" ref="C13:C21" si="0">IF(B13,B13/$B$22,"")</f>
        <v/>
      </c>
      <c r="D13" s="10">
        <f>'1T'!D13+'2T'!D13+'3T'!D13+'4T'!D13</f>
        <v>0</v>
      </c>
      <c r="E13" s="10">
        <f>'1T'!E13+'2T'!E13+'3T'!E13+'4T'!E13</f>
        <v>0</v>
      </c>
      <c r="F13" s="21" t="str">
        <f t="shared" ref="F13:F21" si="1">IF(E13,E13/$E$22,"")</f>
        <v/>
      </c>
      <c r="G13" s="9">
        <f>'1T'!G13+'2T'!G13+'3T'!G13+'4T'!G13</f>
        <v>4</v>
      </c>
      <c r="H13" s="20">
        <f t="shared" ref="H13:H21" si="2">IF(G13,G13/$G$22,"")</f>
        <v>5.0955414012738851E-3</v>
      </c>
      <c r="I13" s="10">
        <f>'1T'!I13+'2T'!I13+'3T'!I13+'4T'!I13</f>
        <v>221830.01</v>
      </c>
      <c r="J13" s="10">
        <f>'1T'!J13+'2T'!J13+'3T'!J13+'4T'!J13</f>
        <v>268414.31</v>
      </c>
      <c r="K13" s="21">
        <f t="shared" ref="K13:K21" si="3">IF(J13,J13/$J$22,"")</f>
        <v>4.6934854130849309E-2</v>
      </c>
      <c r="L13" s="9">
        <f>'1T'!L13+'2T'!L13+'3T'!L13+'4T'!L13</f>
        <v>4</v>
      </c>
      <c r="M13" s="20">
        <f t="shared" ref="M13:M21" si="4">IF(L13,L13/$L$22,"")</f>
        <v>1.2578616352201259E-2</v>
      </c>
      <c r="N13" s="10">
        <f>'1T'!N13+'2T'!N13+'3T'!N13+'4T'!N13</f>
        <v>206642.25</v>
      </c>
      <c r="O13" s="10">
        <f>'1T'!O13+'2T'!O13+'3T'!O13+'4T'!O13</f>
        <v>250037.16000000003</v>
      </c>
      <c r="P13" s="21">
        <f t="shared" ref="P13:P21" si="5">IF(O13,O13/$O$22,"")</f>
        <v>0.32050650352896204</v>
      </c>
      <c r="Q13" s="9">
        <f>'1T'!Q13+'2T'!Q13+'3T'!Q13+'4T'!Q13</f>
        <v>0</v>
      </c>
      <c r="R13" s="20" t="str">
        <f t="shared" ref="R13:R21" si="6">IF(Q13,Q13/$Q$22,"")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 t="shared" ref="U13:U21" si="7">IF(T13,T13/$T$22,"")</f>
        <v/>
      </c>
      <c r="V13" s="9">
        <f>'1T'!AA13+'2T'!AA13+'3T'!AA13+'4T'!AA13</f>
        <v>0</v>
      </c>
      <c r="W13" s="20" t="str">
        <f t="shared" ref="W13:W21" si="8">IF(V13,V13/$V$22,"")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 t="shared" ref="Z13:Z21" si="9">IF(Y13,Y13/$Y$22,"")</f>
        <v/>
      </c>
      <c r="AA13" s="9">
        <f>'1T'!V13+'2T'!V13+'3T'!V13+'4T'!V13</f>
        <v>0</v>
      </c>
      <c r="AB13" s="20" t="str">
        <f t="shared" ref="AB13:AB21" si="10">IF(AA13,AA13/$AA$22,"")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 t="shared" ref="AE13:AE21" si="11">IF(AD13,AD13/$AD$22,"")</f>
        <v/>
      </c>
    </row>
    <row r="14" spans="1:31" s="42" customFormat="1" ht="36" customHeight="1" x14ac:dyDescent="0.25">
      <c r="A14" s="43" t="s">
        <v>18</v>
      </c>
      <c r="B14" s="9">
        <f>'1T'!B14+'2T'!B14+'3T'!B14+'4T'!B14</f>
        <v>0</v>
      </c>
      <c r="C14" s="20" t="str">
        <f t="shared" si="0"/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si="1"/>
        <v/>
      </c>
      <c r="G14" s="9">
        <f>'1T'!G14+'2T'!G14+'3T'!G14+'4T'!G14</f>
        <v>1</v>
      </c>
      <c r="H14" s="20">
        <f t="shared" si="2"/>
        <v>1.2738853503184713E-3</v>
      </c>
      <c r="I14" s="13">
        <f>'1T'!I14+'2T'!I14+'3T'!I14+'4T'!I14</f>
        <v>43320</v>
      </c>
      <c r="J14" s="13">
        <f>'1T'!J14+'2T'!J14+'3T'!J14+'4T'!J14</f>
        <v>52417.2</v>
      </c>
      <c r="K14" s="21">
        <f t="shared" si="3"/>
        <v>9.1656575088994111E-3</v>
      </c>
      <c r="L14" s="9">
        <f>'1T'!L14+'2T'!L14+'3T'!L14+'4T'!L14</f>
        <v>0</v>
      </c>
      <c r="M14" s="20" t="str">
        <f t="shared" si="4"/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si="5"/>
        <v/>
      </c>
      <c r="Q14" s="9">
        <f>'1T'!Q14+'2T'!Q14+'3T'!Q14+'4T'!Q14</f>
        <v>0</v>
      </c>
      <c r="R14" s="20" t="str">
        <f t="shared" si="6"/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si="7"/>
        <v/>
      </c>
      <c r="V14" s="9">
        <f>'1T'!AA14+'2T'!AA14+'3T'!AA14+'4T'!AA14</f>
        <v>0</v>
      </c>
      <c r="W14" s="20" t="str">
        <f t="shared" si="8"/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si="9"/>
        <v/>
      </c>
      <c r="AA14" s="9">
        <f>'1T'!V14+'2T'!V14+'3T'!V14+'4T'!V14</f>
        <v>0</v>
      </c>
      <c r="AB14" s="20" t="str">
        <f t="shared" si="10"/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2</v>
      </c>
      <c r="H15" s="20">
        <f t="shared" si="2"/>
        <v>2.5477707006369425E-3</v>
      </c>
      <c r="I15" s="13">
        <f>'1T'!I15+'2T'!I15+'3T'!I15+'4T'!I15</f>
        <v>29423.7</v>
      </c>
      <c r="J15" s="13">
        <f>'1T'!J15+'2T'!J15+'3T'!J15+'4T'!J15</f>
        <v>35602.67</v>
      </c>
      <c r="K15" s="21">
        <f t="shared" si="3"/>
        <v>6.2254733107141892E-3</v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32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142</v>
      </c>
      <c r="H18" s="20">
        <f t="shared" si="2"/>
        <v>0.18089171974522292</v>
      </c>
      <c r="I18" s="13">
        <f>'1T'!I18+'2T'!I18+'3T'!I18+'4T'!I18</f>
        <v>3654585.88</v>
      </c>
      <c r="J18" s="13">
        <f>'1T'!J18+'2T'!J18+'3T'!J18+'4T'!J18</f>
        <v>4420242.92</v>
      </c>
      <c r="K18" s="21">
        <f t="shared" si="3"/>
        <v>0.77292248939007546</v>
      </c>
      <c r="L18" s="9">
        <f>'1T'!L18+'2T'!L18+'3T'!L18+'4T'!L18</f>
        <v>0</v>
      </c>
      <c r="M18" s="20" t="str">
        <f t="shared" si="4"/>
        <v/>
      </c>
      <c r="N18" s="13">
        <f>'1T'!N18+'2T'!N18+'3T'!N18+'4T'!N18</f>
        <v>0</v>
      </c>
      <c r="O18" s="13">
        <f>'1T'!O18+'2T'!O18+'3T'!O18+'4T'!O18</f>
        <v>0</v>
      </c>
      <c r="P18" s="21" t="str">
        <f t="shared" si="5"/>
        <v/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1</v>
      </c>
      <c r="H19" s="20">
        <f t="shared" si="2"/>
        <v>1.2738853503184713E-3</v>
      </c>
      <c r="I19" s="13">
        <f>'1T'!I19+'2T'!I19+'3T'!I19+'4T'!I19</f>
        <v>148770.57</v>
      </c>
      <c r="J19" s="13">
        <f>'1T'!J19+'2T'!J19+'3T'!J19+'4T'!J19</f>
        <v>180012.38</v>
      </c>
      <c r="K19" s="21">
        <f t="shared" si="3"/>
        <v>3.1476916402285018E-2</v>
      </c>
      <c r="L19" s="9">
        <f>'1T'!L19+'2T'!L19+'3T'!L19+'4T'!L19</f>
        <v>2</v>
      </c>
      <c r="M19" s="20">
        <f t="shared" si="4"/>
        <v>6.2893081761006293E-3</v>
      </c>
      <c r="N19" s="13">
        <f>'1T'!N19+'2T'!N19+'3T'!N19+'4T'!N19</f>
        <v>146570.88</v>
      </c>
      <c r="O19" s="13">
        <f>'1T'!O19+'2T'!O19+'3T'!O19+'4T'!O19</f>
        <v>177350.7648</v>
      </c>
      <c r="P19" s="21">
        <f t="shared" si="5"/>
        <v>0.22733450309640102</v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'1T'!B20+'2T'!B20+'3T'!B20+'4T'!B20</f>
        <v>0</v>
      </c>
      <c r="C20" s="20" t="str">
        <f t="shared" si="0"/>
        <v/>
      </c>
      <c r="D20" s="13">
        <f>'1T'!D20+'2T'!D20+'3T'!D20+'4T'!D20</f>
        <v>0</v>
      </c>
      <c r="E20" s="13">
        <f>'1T'!E20+'2T'!E20+'3T'!E20+'4T'!E20</f>
        <v>0</v>
      </c>
      <c r="F20" s="21" t="str">
        <f t="shared" si="1"/>
        <v/>
      </c>
      <c r="G20" s="9">
        <f>'1T'!G20+'2T'!G20+'3T'!G20+'4T'!G20</f>
        <v>635</v>
      </c>
      <c r="H20" s="20">
        <f t="shared" si="2"/>
        <v>0.80891719745222934</v>
      </c>
      <c r="I20" s="13">
        <f>'1T'!I20+'2T'!I20+'3T'!I20+'4T'!I20</f>
        <v>637955.34000000008</v>
      </c>
      <c r="J20" s="13">
        <f>'1T'!J20+'2T'!J20+'3T'!J20+'4T'!J20</f>
        <v>762180.1100000001</v>
      </c>
      <c r="K20" s="21">
        <f t="shared" si="3"/>
        <v>0.13327460925717666</v>
      </c>
      <c r="L20" s="9">
        <f>'1T'!L20+'2T'!L20+'3T'!L20+'4T'!L20</f>
        <v>312</v>
      </c>
      <c r="M20" s="20">
        <f t="shared" si="4"/>
        <v>0.98113207547169812</v>
      </c>
      <c r="N20" s="13">
        <f>'1T'!N20+'2T'!N20+'3T'!N20+'4T'!N20</f>
        <v>291731.85000000003</v>
      </c>
      <c r="O20" s="13">
        <f>'1T'!O20+'2T'!O20+'3T'!O20+'4T'!O20</f>
        <v>352743.39</v>
      </c>
      <c r="P20" s="21">
        <f t="shared" si="5"/>
        <v>0.45215899337463694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36" customHeight="1" x14ac:dyDescent="0.3">
      <c r="A21" s="81" t="s">
        <v>40</v>
      </c>
      <c r="B21" s="82">
        <f>'1T'!B21+'2T'!B21+'3T'!B21+'4T'!B21</f>
        <v>0</v>
      </c>
      <c r="C21" s="66" t="str">
        <f t="shared" si="0"/>
        <v/>
      </c>
      <c r="D21" s="78">
        <f>'1T'!D21+'2T'!D21+'3T'!D21+'4T'!D21</f>
        <v>0</v>
      </c>
      <c r="E21" s="79">
        <f>'1T'!E21+'2T'!E21+'3T'!E21+'4T'!E21</f>
        <v>0</v>
      </c>
      <c r="F21" s="67" t="str">
        <f t="shared" si="1"/>
        <v/>
      </c>
      <c r="G21" s="82">
        <f>'1T'!G21+'2T'!G21+'3T'!G21+'4T'!G21</f>
        <v>0</v>
      </c>
      <c r="H21" s="66" t="str">
        <f t="shared" si="2"/>
        <v/>
      </c>
      <c r="I21" s="78">
        <f>'1T'!I21+'2T'!I21+'3T'!I21+'4T'!I21</f>
        <v>0</v>
      </c>
      <c r="J21" s="79">
        <f>'1T'!J21+'2T'!J21+'3T'!J21+'4T'!J21</f>
        <v>0</v>
      </c>
      <c r="K21" s="67" t="str">
        <f t="shared" si="3"/>
        <v/>
      </c>
      <c r="L21" s="82">
        <f>'1T'!L21+'2T'!L21+'3T'!L21+'4T'!L21</f>
        <v>0</v>
      </c>
      <c r="M21" s="66" t="str">
        <f t="shared" si="4"/>
        <v/>
      </c>
      <c r="N21" s="78">
        <f>'1T'!N21+'2T'!N21+'3T'!N21+'4T'!N21</f>
        <v>0</v>
      </c>
      <c r="O21" s="79">
        <f>'1T'!O21+'2T'!O21+'3T'!O21+'4T'!O21</f>
        <v>0</v>
      </c>
      <c r="P21" s="67" t="str">
        <f t="shared" si="5"/>
        <v/>
      </c>
      <c r="Q21" s="82">
        <f>'1T'!Q21+'2T'!Q21+'3T'!Q21+'4T'!Q21</f>
        <v>0</v>
      </c>
      <c r="R21" s="66" t="str">
        <f t="shared" si="6"/>
        <v/>
      </c>
      <c r="S21" s="78">
        <f>'1T'!S21+'2T'!S21+'3T'!S21+'4T'!S21</f>
        <v>0</v>
      </c>
      <c r="T21" s="79">
        <f>'1T'!T21+'2T'!T21+'3T'!T21+'4T'!T21</f>
        <v>0</v>
      </c>
      <c r="U21" s="67" t="str">
        <f t="shared" si="7"/>
        <v/>
      </c>
      <c r="V21" s="82">
        <f>'1T'!AA21+'2T'!AA21+'3T'!AA21+'4T'!AA21</f>
        <v>0</v>
      </c>
      <c r="W21" s="66" t="str">
        <f t="shared" si="8"/>
        <v/>
      </c>
      <c r="X21" s="78">
        <f>'1T'!AC21+'2T'!AC21+'3T'!AC21+'4T'!AC21</f>
        <v>0</v>
      </c>
      <c r="Y21" s="79">
        <f>'1T'!AD21+'2T'!AD21+'3T'!AD21+'4T'!AD21</f>
        <v>0</v>
      </c>
      <c r="Z21" s="67" t="str">
        <f t="shared" si="9"/>
        <v/>
      </c>
      <c r="AA21" s="82">
        <f>'1T'!V21+'2T'!V21+'3T'!V21+'4T'!V21</f>
        <v>0</v>
      </c>
      <c r="AB21" s="20" t="str">
        <f t="shared" si="10"/>
        <v/>
      </c>
      <c r="AC21" s="78">
        <f>'1T'!X21+'2T'!X21+'3T'!X21+'4T'!X21</f>
        <v>0</v>
      </c>
      <c r="AD21" s="79">
        <f>'1T'!Y21+'2T'!Y21+'3T'!Y21+'4T'!Y21</f>
        <v>0</v>
      </c>
      <c r="AE21" s="67" t="str">
        <f t="shared" si="11"/>
        <v/>
      </c>
    </row>
    <row r="22" spans="1:31" ht="33" customHeight="1" thickBot="1" x14ac:dyDescent="0.3">
      <c r="A22" s="83" t="s">
        <v>0</v>
      </c>
      <c r="B22" s="16">
        <f t="shared" ref="B22:AE22" si="12">SUM(B13:B21)</f>
        <v>0</v>
      </c>
      <c r="C22" s="17">
        <f t="shared" si="12"/>
        <v>0</v>
      </c>
      <c r="D22" s="18">
        <f t="shared" si="12"/>
        <v>0</v>
      </c>
      <c r="E22" s="18">
        <f t="shared" si="12"/>
        <v>0</v>
      </c>
      <c r="F22" s="19">
        <f t="shared" si="12"/>
        <v>0</v>
      </c>
      <c r="G22" s="16">
        <f t="shared" si="12"/>
        <v>785</v>
      </c>
      <c r="H22" s="17">
        <f t="shared" si="12"/>
        <v>1</v>
      </c>
      <c r="I22" s="18">
        <f t="shared" si="12"/>
        <v>4735885.5</v>
      </c>
      <c r="J22" s="18">
        <f t="shared" si="12"/>
        <v>5718869.5899999999</v>
      </c>
      <c r="K22" s="19">
        <f t="shared" si="12"/>
        <v>1</v>
      </c>
      <c r="L22" s="16">
        <f t="shared" si="12"/>
        <v>318</v>
      </c>
      <c r="M22" s="17">
        <f t="shared" si="12"/>
        <v>1</v>
      </c>
      <c r="N22" s="18">
        <f t="shared" si="12"/>
        <v>644944.98</v>
      </c>
      <c r="O22" s="18">
        <f t="shared" si="12"/>
        <v>780131.31480000005</v>
      </c>
      <c r="P22" s="19">
        <f t="shared" si="12"/>
        <v>1</v>
      </c>
      <c r="Q22" s="16">
        <f t="shared" si="12"/>
        <v>0</v>
      </c>
      <c r="R22" s="17">
        <f t="shared" si="12"/>
        <v>0</v>
      </c>
      <c r="S22" s="18">
        <f t="shared" si="12"/>
        <v>0</v>
      </c>
      <c r="T22" s="18">
        <f t="shared" si="12"/>
        <v>0</v>
      </c>
      <c r="U22" s="19">
        <f t="shared" si="12"/>
        <v>0</v>
      </c>
      <c r="V22" s="16">
        <f t="shared" si="12"/>
        <v>0</v>
      </c>
      <c r="W22" s="17">
        <f t="shared" si="12"/>
        <v>0</v>
      </c>
      <c r="X22" s="18">
        <f t="shared" si="12"/>
        <v>0</v>
      </c>
      <c r="Y22" s="18">
        <f t="shared" si="12"/>
        <v>0</v>
      </c>
      <c r="Z22" s="19">
        <f t="shared" si="12"/>
        <v>0</v>
      </c>
      <c r="AA22" s="16">
        <f t="shared" si="12"/>
        <v>0</v>
      </c>
      <c r="AB22" s="17">
        <f t="shared" si="12"/>
        <v>0</v>
      </c>
      <c r="AC22" s="18">
        <f t="shared" si="12"/>
        <v>0</v>
      </c>
      <c r="AD22" s="18">
        <f t="shared" si="12"/>
        <v>0</v>
      </c>
      <c r="AE22" s="19">
        <f t="shared" si="12"/>
        <v>0</v>
      </c>
    </row>
    <row r="23" spans="1:31" s="25" customFormat="1" ht="26.7" customHeight="1" x14ac:dyDescent="0.25">
      <c r="B23" s="26"/>
      <c r="H23" s="26"/>
      <c r="N23" s="26"/>
    </row>
    <row r="24" spans="1:31" s="48" customFormat="1" ht="48" customHeight="1" x14ac:dyDescent="0.3">
      <c r="A24" s="111" t="s">
        <v>50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46"/>
      <c r="S24" s="46"/>
      <c r="T24" s="46"/>
      <c r="U24" s="46"/>
      <c r="V24" s="47"/>
      <c r="W24" s="47"/>
      <c r="X24" s="47"/>
      <c r="AC24" s="47"/>
      <c r="AD24" s="47"/>
      <c r="AE24" s="47"/>
    </row>
    <row r="25" spans="1:31" s="48" customFormat="1" ht="43.95" customHeight="1" x14ac:dyDescent="0.3">
      <c r="A25" s="107" t="s">
        <v>34</v>
      </c>
      <c r="B25" s="107"/>
      <c r="C25" s="107"/>
      <c r="D25" s="107"/>
      <c r="E25" s="107"/>
      <c r="F25" s="107"/>
      <c r="G25" s="107"/>
      <c r="H25" s="107"/>
      <c r="I25" s="49"/>
      <c r="J25" s="49"/>
      <c r="K25" s="49"/>
      <c r="L25" s="73"/>
      <c r="M25" s="50"/>
      <c r="N25" s="46"/>
      <c r="O25" s="46"/>
      <c r="P25" s="49"/>
      <c r="Q25" s="49"/>
      <c r="R25" s="73"/>
      <c r="S25" s="46"/>
      <c r="T25" s="46"/>
      <c r="U25" s="46"/>
      <c r="V25" s="47"/>
      <c r="W25" s="47"/>
      <c r="X25" s="47"/>
      <c r="AC25" s="47"/>
      <c r="AD25" s="47"/>
      <c r="AE25" s="47"/>
    </row>
    <row r="26" spans="1:31" s="52" customFormat="1" ht="15" x14ac:dyDescent="0.25">
      <c r="A26" s="73"/>
      <c r="B26" s="73"/>
      <c r="C26" s="73"/>
      <c r="D26" s="73"/>
      <c r="E26" s="73"/>
      <c r="F26" s="73"/>
      <c r="G26" s="51"/>
      <c r="H26" s="51"/>
      <c r="I26" s="49"/>
      <c r="J26" s="49"/>
      <c r="K26" s="49"/>
      <c r="L26" s="73"/>
      <c r="M26" s="50"/>
      <c r="N26" s="46"/>
      <c r="O26" s="46"/>
      <c r="P26" s="49"/>
      <c r="Q26" s="49"/>
      <c r="R26" s="73"/>
      <c r="S26" s="46"/>
      <c r="T26" s="46"/>
      <c r="U26" s="46"/>
      <c r="V26" s="47"/>
      <c r="W26" s="47"/>
      <c r="X26" s="47"/>
      <c r="Y26" s="48"/>
      <c r="Z26" s="48"/>
      <c r="AA26" s="48"/>
      <c r="AB26" s="48"/>
      <c r="AC26" s="47"/>
      <c r="AD26" s="47"/>
      <c r="AE26" s="47"/>
    </row>
    <row r="27" spans="1:31" s="53" customFormat="1" ht="13.95" customHeight="1" thickBot="1" x14ac:dyDescent="0.3">
      <c r="A27" s="73"/>
      <c r="B27" s="73"/>
      <c r="C27" s="73"/>
      <c r="D27" s="73"/>
      <c r="E27" s="73"/>
      <c r="F27" s="73"/>
      <c r="G27" s="51"/>
      <c r="H27" s="51"/>
      <c r="I27" s="49"/>
      <c r="J27" s="49"/>
      <c r="K27" s="49"/>
      <c r="L27" s="73"/>
      <c r="M27" s="50"/>
      <c r="N27" s="46"/>
      <c r="O27" s="46"/>
      <c r="P27" s="49"/>
      <c r="Q27" s="49"/>
      <c r="R27" s="73"/>
      <c r="S27" s="46"/>
      <c r="T27" s="46"/>
      <c r="U27" s="46"/>
      <c r="V27" s="46"/>
      <c r="W27" s="46"/>
      <c r="X27" s="46"/>
      <c r="Y27" s="48"/>
      <c r="Z27" s="48"/>
      <c r="AA27" s="48"/>
      <c r="AB27" s="48"/>
      <c r="AC27" s="46"/>
      <c r="AD27" s="46"/>
      <c r="AE27" s="46"/>
    </row>
    <row r="28" spans="1:31" s="53" customFormat="1" ht="18" customHeight="1" x14ac:dyDescent="0.3">
      <c r="A28" s="136" t="s">
        <v>10</v>
      </c>
      <c r="B28" s="139" t="s">
        <v>17</v>
      </c>
      <c r="C28" s="140"/>
      <c r="D28" s="140"/>
      <c r="E28" s="140"/>
      <c r="F28" s="141"/>
      <c r="G28" s="25"/>
      <c r="H28" s="54"/>
      <c r="I28" s="54"/>
      <c r="J28" s="145" t="s">
        <v>15</v>
      </c>
      <c r="K28" s="146"/>
      <c r="L28" s="139" t="s">
        <v>16</v>
      </c>
      <c r="M28" s="140"/>
      <c r="N28" s="140"/>
      <c r="O28" s="140"/>
      <c r="P28" s="141"/>
      <c r="Q28" s="49"/>
      <c r="R28" s="73"/>
      <c r="S28" s="46"/>
      <c r="T28" s="46"/>
      <c r="U28" s="46"/>
      <c r="V28" s="49"/>
      <c r="W28" s="49"/>
      <c r="X28" s="73"/>
      <c r="Y28" s="48"/>
      <c r="Z28" s="48"/>
      <c r="AA28" s="48"/>
      <c r="AB28" s="48"/>
      <c r="AC28" s="49"/>
      <c r="AD28" s="49"/>
      <c r="AE28" s="73"/>
    </row>
    <row r="29" spans="1:31" s="54" customFormat="1" ht="18" customHeight="1" thickBot="1" x14ac:dyDescent="0.35">
      <c r="A29" s="137"/>
      <c r="B29" s="142"/>
      <c r="C29" s="143"/>
      <c r="D29" s="143"/>
      <c r="E29" s="143"/>
      <c r="F29" s="144"/>
      <c r="G29" s="25"/>
      <c r="J29" s="147"/>
      <c r="K29" s="148"/>
      <c r="L29" s="151"/>
      <c r="M29" s="152"/>
      <c r="N29" s="152"/>
      <c r="O29" s="152"/>
      <c r="P29" s="153"/>
      <c r="Q29" s="49"/>
      <c r="R29" s="73"/>
      <c r="S29" s="46"/>
      <c r="T29" s="46"/>
      <c r="U29" s="46"/>
      <c r="V29" s="49"/>
      <c r="W29" s="49"/>
      <c r="X29" s="73"/>
      <c r="AC29" s="49"/>
      <c r="AD29" s="49"/>
      <c r="AE29" s="73"/>
    </row>
    <row r="30" spans="1:31" s="54" customFormat="1" ht="40.200000000000003" customHeight="1" thickBot="1" x14ac:dyDescent="0.35">
      <c r="A30" s="138"/>
      <c r="B30" s="55" t="s">
        <v>14</v>
      </c>
      <c r="C30" s="35" t="s">
        <v>8</v>
      </c>
      <c r="D30" s="36" t="s">
        <v>30</v>
      </c>
      <c r="E30" s="37" t="s">
        <v>31</v>
      </c>
      <c r="F30" s="56" t="s">
        <v>9</v>
      </c>
      <c r="G30" s="25"/>
      <c r="H30" s="25"/>
      <c r="I30" s="25"/>
      <c r="J30" s="149"/>
      <c r="K30" s="150"/>
      <c r="L30" s="55" t="s">
        <v>14</v>
      </c>
      <c r="M30" s="35" t="s">
        <v>8</v>
      </c>
      <c r="N30" s="36" t="s">
        <v>30</v>
      </c>
      <c r="O30" s="37" t="s">
        <v>31</v>
      </c>
      <c r="P30" s="56" t="s">
        <v>9</v>
      </c>
      <c r="Q30" s="49"/>
      <c r="R30" s="73"/>
      <c r="S30" s="46"/>
      <c r="T30" s="46"/>
      <c r="U30" s="46"/>
      <c r="V30" s="49"/>
      <c r="W30" s="49"/>
      <c r="X30" s="73"/>
      <c r="AC30" s="49"/>
      <c r="AD30" s="49"/>
      <c r="AE30" s="73"/>
    </row>
    <row r="31" spans="1:31" s="25" customFormat="1" ht="47.7" customHeight="1" x14ac:dyDescent="0.25">
      <c r="A31" s="41" t="s">
        <v>25</v>
      </c>
      <c r="B31" s="9">
        <f t="shared" ref="B31:B38" si="13">B13+G13+L13+Q13+V13+AA13</f>
        <v>8</v>
      </c>
      <c r="C31" s="8">
        <f t="shared" ref="C31:C37" si="14">IF(B31,B31/$B$40,"")</f>
        <v>7.2529465095194923E-3</v>
      </c>
      <c r="D31" s="10">
        <f t="shared" ref="D31:E38" si="15">D13+I13+N13+S13+X13+AC13</f>
        <v>428472.26</v>
      </c>
      <c r="E31" s="11">
        <f t="shared" si="15"/>
        <v>518451.47000000003</v>
      </c>
      <c r="F31" s="21">
        <f t="shared" ref="F31:F37" si="16">IF(E31,E31/$E$40,"")</f>
        <v>7.9774026437984452E-2</v>
      </c>
      <c r="J31" s="134" t="s">
        <v>3</v>
      </c>
      <c r="K31" s="135"/>
      <c r="L31" s="57">
        <f>B22</f>
        <v>0</v>
      </c>
      <c r="M31" s="8" t="str">
        <f t="shared" ref="M31:M36" si="17">IF(L31,L31/$L$37,"")</f>
        <v/>
      </c>
      <c r="N31" s="58">
        <f>D22</f>
        <v>0</v>
      </c>
      <c r="O31" s="58">
        <f>E22</f>
        <v>0</v>
      </c>
      <c r="P31" s="59" t="str">
        <f t="shared" ref="P31:P36" si="18">IF(O31,O31/$O$37,"")</f>
        <v/>
      </c>
    </row>
    <row r="32" spans="1:31" s="25" customFormat="1" ht="30" customHeight="1" x14ac:dyDescent="0.25">
      <c r="A32" s="43" t="s">
        <v>18</v>
      </c>
      <c r="B32" s="12">
        <f t="shared" si="13"/>
        <v>1</v>
      </c>
      <c r="C32" s="8">
        <f t="shared" si="14"/>
        <v>9.0661831368993653E-4</v>
      </c>
      <c r="D32" s="13">
        <f t="shared" si="15"/>
        <v>43320</v>
      </c>
      <c r="E32" s="14">
        <f t="shared" si="15"/>
        <v>52417.2</v>
      </c>
      <c r="F32" s="21">
        <f t="shared" si="16"/>
        <v>8.0654243271894247E-3</v>
      </c>
      <c r="J32" s="130" t="s">
        <v>1</v>
      </c>
      <c r="K32" s="131"/>
      <c r="L32" s="60">
        <f>G22</f>
        <v>785</v>
      </c>
      <c r="M32" s="8">
        <f t="shared" si="17"/>
        <v>0.71169537624660018</v>
      </c>
      <c r="N32" s="61">
        <f>I22</f>
        <v>4735885.5</v>
      </c>
      <c r="O32" s="61">
        <f>J22</f>
        <v>5718869.5899999999</v>
      </c>
      <c r="P32" s="59">
        <f t="shared" si="18"/>
        <v>0.87996134694737238</v>
      </c>
    </row>
    <row r="33" spans="1:33" s="25" customFormat="1" ht="30" customHeight="1" x14ac:dyDescent="0.25">
      <c r="A33" s="43" t="s">
        <v>19</v>
      </c>
      <c r="B33" s="12">
        <f t="shared" si="13"/>
        <v>2</v>
      </c>
      <c r="C33" s="8">
        <f t="shared" si="14"/>
        <v>1.8132366273798731E-3</v>
      </c>
      <c r="D33" s="13">
        <f t="shared" si="15"/>
        <v>29423.7</v>
      </c>
      <c r="E33" s="14">
        <f t="shared" si="15"/>
        <v>35602.67</v>
      </c>
      <c r="F33" s="21">
        <f t="shared" si="16"/>
        <v>5.4781758798809763E-3</v>
      </c>
      <c r="J33" s="130" t="s">
        <v>2</v>
      </c>
      <c r="K33" s="131"/>
      <c r="L33" s="60">
        <f>L22</f>
        <v>318</v>
      </c>
      <c r="M33" s="8">
        <f t="shared" si="17"/>
        <v>0.28830462375339982</v>
      </c>
      <c r="N33" s="61">
        <f>N22</f>
        <v>644944.98</v>
      </c>
      <c r="O33" s="61">
        <f>O22</f>
        <v>780131.31480000005</v>
      </c>
      <c r="P33" s="59">
        <f t="shared" si="18"/>
        <v>0.12003865305262761</v>
      </c>
    </row>
    <row r="34" spans="1:33" ht="30" customHeight="1" x14ac:dyDescent="0.25">
      <c r="A34" s="43" t="s">
        <v>26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5"/>
        <v>0</v>
      </c>
      <c r="F34" s="21" t="str">
        <f t="shared" si="16"/>
        <v/>
      </c>
      <c r="G34" s="25"/>
      <c r="H34" s="25"/>
      <c r="I34" s="25"/>
      <c r="J34" s="130" t="s">
        <v>33</v>
      </c>
      <c r="K34" s="131"/>
      <c r="L34" s="60">
        <f>Q22</f>
        <v>0</v>
      </c>
      <c r="M34" s="8" t="str">
        <f t="shared" si="17"/>
        <v/>
      </c>
      <c r="N34" s="61">
        <f>S22</f>
        <v>0</v>
      </c>
      <c r="O34" s="61">
        <f>T22</f>
        <v>0</v>
      </c>
      <c r="P34" s="59" t="str">
        <f t="shared" si="18"/>
        <v/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30" customHeight="1" x14ac:dyDescent="0.3">
      <c r="A35" s="43" t="s">
        <v>27</v>
      </c>
      <c r="B35" s="15">
        <f t="shared" si="13"/>
        <v>0</v>
      </c>
      <c r="C35" s="8" t="str">
        <f t="shared" si="14"/>
        <v/>
      </c>
      <c r="D35" s="13">
        <f t="shared" si="15"/>
        <v>0</v>
      </c>
      <c r="E35" s="22">
        <f t="shared" si="15"/>
        <v>0</v>
      </c>
      <c r="F35" s="21" t="str">
        <f t="shared" si="16"/>
        <v/>
      </c>
      <c r="G35" s="25"/>
      <c r="H35" s="25"/>
      <c r="I35" s="25"/>
      <c r="J35" s="130" t="s">
        <v>5</v>
      </c>
      <c r="K35" s="131"/>
      <c r="L35" s="60">
        <f>AA22</f>
        <v>0</v>
      </c>
      <c r="M35" s="8" t="str">
        <f t="shared" si="17"/>
        <v/>
      </c>
      <c r="N35" s="61">
        <f>AC22</f>
        <v>0</v>
      </c>
      <c r="O35" s="61">
        <f>AD22</f>
        <v>0</v>
      </c>
      <c r="P35" s="59" t="str">
        <f t="shared" si="18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25">
      <c r="A36" s="44" t="s">
        <v>32</v>
      </c>
      <c r="B36" s="15">
        <f t="shared" si="13"/>
        <v>142</v>
      </c>
      <c r="C36" s="8">
        <f t="shared" si="14"/>
        <v>0.12873980054397099</v>
      </c>
      <c r="D36" s="13">
        <f t="shared" si="15"/>
        <v>3654585.88</v>
      </c>
      <c r="E36" s="22">
        <f t="shared" si="15"/>
        <v>4420242.92</v>
      </c>
      <c r="F36" s="21">
        <f t="shared" si="16"/>
        <v>0.68014191484960695</v>
      </c>
      <c r="G36" s="25"/>
      <c r="H36" s="25"/>
      <c r="I36" s="25"/>
      <c r="J36" s="130" t="s">
        <v>4</v>
      </c>
      <c r="K36" s="131"/>
      <c r="L36" s="60">
        <f>V22</f>
        <v>0</v>
      </c>
      <c r="M36" s="8" t="str">
        <f t="shared" si="17"/>
        <v/>
      </c>
      <c r="N36" s="61">
        <f>X22</f>
        <v>0</v>
      </c>
      <c r="O36" s="61">
        <f>Y22</f>
        <v>0</v>
      </c>
      <c r="P36" s="59" t="str">
        <f t="shared" si="18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thickBot="1" x14ac:dyDescent="0.3">
      <c r="A37" s="44" t="s">
        <v>28</v>
      </c>
      <c r="B37" s="12">
        <f t="shared" si="13"/>
        <v>3</v>
      </c>
      <c r="C37" s="8">
        <f t="shared" si="14"/>
        <v>2.7198549410698096E-3</v>
      </c>
      <c r="D37" s="13">
        <f t="shared" si="15"/>
        <v>295341.45</v>
      </c>
      <c r="E37" s="23">
        <f t="shared" si="15"/>
        <v>357363.14480000001</v>
      </c>
      <c r="F37" s="21">
        <f t="shared" si="16"/>
        <v>5.4987397299184941E-2</v>
      </c>
      <c r="G37" s="25"/>
      <c r="H37" s="25"/>
      <c r="I37" s="25"/>
      <c r="J37" s="132" t="s">
        <v>0</v>
      </c>
      <c r="K37" s="133"/>
      <c r="L37" s="84">
        <f>SUM(L31:L36)</f>
        <v>1103</v>
      </c>
      <c r="M37" s="17">
        <f>SUM(M31:M36)</f>
        <v>1</v>
      </c>
      <c r="N37" s="85">
        <f>SUM(N31:N36)</f>
        <v>5380830.4800000004</v>
      </c>
      <c r="O37" s="86">
        <f>SUM(O31:O36)</f>
        <v>6499000.9047999997</v>
      </c>
      <c r="P37" s="87">
        <f>SUM(P31:P36)</f>
        <v>1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5" t="s">
        <v>29</v>
      </c>
      <c r="B38" s="12">
        <f t="shared" si="13"/>
        <v>947</v>
      </c>
      <c r="C38" s="8">
        <f>IF(B38,B38/$B$40,"")</f>
        <v>0.85856754306436989</v>
      </c>
      <c r="D38" s="13">
        <f t="shared" si="15"/>
        <v>929687.19000000018</v>
      </c>
      <c r="E38" s="23">
        <f t="shared" si="15"/>
        <v>1114923.5</v>
      </c>
      <c r="F38" s="21">
        <f>IF(E38,E38/$E$40,"")</f>
        <v>0.1715530612061533</v>
      </c>
      <c r="G38" s="25"/>
      <c r="H38" s="25"/>
      <c r="I38" s="25"/>
      <c r="J38" s="25"/>
      <c r="K38" s="25"/>
      <c r="L38" s="25"/>
      <c r="M38" s="25"/>
      <c r="N38" s="2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72" t="s">
        <v>41</v>
      </c>
      <c r="B39" s="12">
        <f t="shared" ref="B39" si="19">B21+G21+L21+Q21+V21+AA21</f>
        <v>0</v>
      </c>
      <c r="C39" s="8" t="str">
        <f>IF(B39,B39/$B$40,"")</f>
        <v/>
      </c>
      <c r="D39" s="13">
        <f t="shared" ref="D39" si="20">D21+I21+N21+S21+X21+AC21</f>
        <v>0</v>
      </c>
      <c r="E39" s="14">
        <f t="shared" ref="E39" si="21">E21+J21+O21+T21+Y21+AD21</f>
        <v>0</v>
      </c>
      <c r="F39" s="21" t="str">
        <f>IF(E39,E39/$E$40,"")</f>
        <v/>
      </c>
      <c r="G39" s="25"/>
      <c r="H39" s="25"/>
      <c r="I39" s="25"/>
      <c r="J39" s="49"/>
      <c r="K39" s="49"/>
      <c r="L39" s="73"/>
      <c r="M39" s="50"/>
      <c r="N39" s="46"/>
      <c r="O39" s="46"/>
      <c r="P39" s="49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s="53" customFormat="1" ht="30" customHeight="1" thickBot="1" x14ac:dyDescent="0.3">
      <c r="A40" s="64" t="s">
        <v>0</v>
      </c>
      <c r="B40" s="16">
        <f>SUM(B31:B39)</f>
        <v>1103</v>
      </c>
      <c r="C40" s="17">
        <f>SUM(C31:C39)</f>
        <v>1</v>
      </c>
      <c r="D40" s="18">
        <f>SUM(D31:D39)</f>
        <v>5380830.4800000004</v>
      </c>
      <c r="E40" s="18">
        <f>SUM(E31:E39)</f>
        <v>6499000.9047999997</v>
      </c>
      <c r="F40" s="19">
        <f>SUM(F31:F39)</f>
        <v>1</v>
      </c>
      <c r="G40" s="25"/>
      <c r="H40" s="26"/>
      <c r="I40" s="25"/>
      <c r="J40" s="25"/>
      <c r="K40" s="25"/>
      <c r="L40" s="25"/>
      <c r="M40" s="25"/>
      <c r="N40" s="26"/>
      <c r="O40" s="25"/>
      <c r="P40" s="25"/>
      <c r="Q40" s="49"/>
      <c r="R40" s="73"/>
      <c r="S40" s="46"/>
      <c r="T40" s="46"/>
      <c r="U40" s="46"/>
      <c r="V40" s="49"/>
      <c r="W40" s="49"/>
      <c r="X40" s="73"/>
      <c r="Y40" s="48"/>
      <c r="Z40" s="48"/>
      <c r="AA40" s="48"/>
      <c r="AB40" s="48"/>
      <c r="AC40" s="49"/>
      <c r="AD40" s="49"/>
      <c r="AE40" s="73"/>
    </row>
    <row r="41" spans="1:33" s="53" customFormat="1" ht="30" customHeight="1" x14ac:dyDescent="0.25">
      <c r="A41" s="73"/>
      <c r="B41" s="73"/>
      <c r="C41" s="73"/>
      <c r="D41" s="73"/>
      <c r="E41" s="73"/>
      <c r="F41" s="73"/>
      <c r="G41" s="25"/>
      <c r="H41" s="26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65"/>
      <c r="V41" s="49"/>
      <c r="W41" s="49"/>
      <c r="X41" s="73"/>
      <c r="Y41" s="48"/>
      <c r="Z41" s="48"/>
      <c r="AA41" s="48"/>
      <c r="AB41" s="48"/>
      <c r="AC41" s="49"/>
      <c r="AD41" s="49"/>
      <c r="AE41" s="73"/>
    </row>
    <row r="42" spans="1:33" ht="36" customHeight="1" x14ac:dyDescent="0.25">
      <c r="A42" s="25"/>
      <c r="B42" s="26"/>
      <c r="C42" s="25"/>
      <c r="D42" s="25"/>
      <c r="E42" s="25"/>
      <c r="F42" s="25"/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s="25" customFormat="1" ht="23.1" customHeight="1" x14ac:dyDescent="0.3">
      <c r="B43" s="26"/>
      <c r="H43" s="26"/>
      <c r="N43" s="26"/>
    </row>
    <row r="44" spans="1:33" s="25" customFormat="1" x14ac:dyDescent="0.3">
      <c r="B44" s="26"/>
      <c r="H44" s="26"/>
      <c r="N44" s="26"/>
    </row>
    <row r="45" spans="1:33" s="25" customForma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G100" s="27"/>
      <c r="H100" s="62"/>
      <c r="I100" s="27"/>
      <c r="J100" s="27"/>
      <c r="K100" s="27"/>
      <c r="L100" s="27"/>
      <c r="M100" s="27"/>
      <c r="N100" s="62"/>
      <c r="O100" s="27"/>
      <c r="P100" s="27"/>
    </row>
    <row r="101" spans="1:21" s="25" customFormat="1" x14ac:dyDescent="0.3">
      <c r="B101" s="26"/>
      <c r="G101" s="27"/>
      <c r="H101" s="62"/>
      <c r="I101" s="27"/>
      <c r="J101" s="27"/>
      <c r="K101" s="27"/>
      <c r="L101" s="27"/>
      <c r="M101" s="27"/>
      <c r="N101" s="62"/>
      <c r="O101" s="27"/>
      <c r="P101" s="27"/>
      <c r="Q101" s="27"/>
      <c r="R101" s="27"/>
      <c r="S101" s="27"/>
      <c r="T101" s="27"/>
      <c r="U101" s="27"/>
    </row>
    <row r="102" spans="1:21" s="25" customFormat="1" x14ac:dyDescent="0.3">
      <c r="B102" s="26"/>
      <c r="F102" s="27"/>
      <c r="G102" s="27"/>
      <c r="H102" s="62"/>
      <c r="I102" s="27"/>
      <c r="J102" s="27"/>
      <c r="K102" s="27"/>
      <c r="L102" s="27"/>
      <c r="M102" s="27"/>
      <c r="N102" s="62"/>
      <c r="O102" s="27"/>
      <c r="P102" s="27"/>
      <c r="Q102" s="27"/>
      <c r="R102" s="27"/>
      <c r="S102" s="27"/>
      <c r="T102" s="27"/>
      <c r="U102" s="27"/>
    </row>
    <row r="103" spans="1:21" s="25" customFormat="1" x14ac:dyDescent="0.3">
      <c r="A103" s="27"/>
      <c r="B103" s="62"/>
      <c r="C103" s="27"/>
      <c r="D103" s="27"/>
      <c r="E103" s="27"/>
      <c r="F103" s="27"/>
      <c r="G103" s="27"/>
      <c r="H103" s="62"/>
      <c r="I103" s="27"/>
      <c r="J103" s="27"/>
      <c r="K103" s="27"/>
      <c r="L103" s="27"/>
      <c r="M103" s="27"/>
      <c r="N103" s="62"/>
      <c r="O103" s="27"/>
      <c r="P103" s="27"/>
      <c r="Q103" s="27"/>
      <c r="R103" s="27"/>
      <c r="S103" s="27"/>
      <c r="T103" s="27"/>
      <c r="U103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4:Q24"/>
    <mergeCell ref="A25:H25"/>
    <mergeCell ref="A28:A30"/>
    <mergeCell ref="B28:F29"/>
    <mergeCell ref="J28:K30"/>
    <mergeCell ref="L28:P29"/>
    <mergeCell ref="J37:K37"/>
    <mergeCell ref="J31:K31"/>
    <mergeCell ref="J32:K32"/>
    <mergeCell ref="J33:K33"/>
    <mergeCell ref="J34:K34"/>
    <mergeCell ref="J36:K36"/>
    <mergeCell ref="J35:K35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1 G21:K21 L21:U21 V21:Z21 AA21:AE21" unlockedFormula="1"/>
    <ignoredError sqref="C38 M31:M34 C31:C37 M35:M36 C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2019-06-05T07:49:14Z</cp:lastPrinted>
  <dcterms:created xsi:type="dcterms:W3CDTF">2016-02-03T12:33:15Z</dcterms:created>
  <dcterms:modified xsi:type="dcterms:W3CDTF">2020-07-01T15:44:41Z</dcterms:modified>
</cp:coreProperties>
</file>