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00" windowHeight="10908" tabRatio="770" activeTab="4"/>
  </bookViews>
  <sheets>
    <sheet name="1T" sheetId="1" r:id="rId1"/>
    <sheet name="2T" sheetId="4" r:id="rId2"/>
    <sheet name="3T" sheetId="5" r:id="rId3"/>
    <sheet name="4T" sheetId="6" r:id="rId4"/>
    <sheet name="2019 - CONTRACTACIÓ ANUAL" sheetId="7" r:id="rId5"/>
  </sheets>
  <definedNames>
    <definedName name="_xlnm.Print_Area" localSheetId="0">'1T'!$A$1:$AE$43</definedName>
    <definedName name="_xlnm.Print_Area" localSheetId="4">'2019 - CONTRACTACIÓ ANUAL'!$A$1:$AE$45</definedName>
    <definedName name="_xlnm.Print_Area" localSheetId="1">'2T'!$A$1:$AE$43</definedName>
    <definedName name="_xlnm.Print_Area" localSheetId="2">'3T'!$A$1:$AE$43</definedName>
    <definedName name="_xlnm.Print_Area" localSheetId="3">'4T'!$A$1:$AE$43</definedName>
  </definedNames>
  <calcPr calcId="145621"/>
</workbook>
</file>

<file path=xl/calcChain.xml><?xml version="1.0" encoding="utf-8"?>
<calcChain xmlns="http://schemas.openxmlformats.org/spreadsheetml/2006/main">
  <c r="B23" i="4" l="1"/>
  <c r="C13" i="4"/>
  <c r="C13" i="1"/>
  <c r="B16" i="7"/>
  <c r="D16" i="7"/>
  <c r="J22" i="7"/>
  <c r="E22" i="7"/>
  <c r="O22" i="7"/>
  <c r="T22" i="7"/>
  <c r="Y22" i="7"/>
  <c r="AD22" i="7"/>
  <c r="E41" i="7"/>
  <c r="E13" i="7"/>
  <c r="J13" i="7"/>
  <c r="O13" i="7"/>
  <c r="T13" i="7"/>
  <c r="Y13" i="7"/>
  <c r="AD13" i="7"/>
  <c r="E20" i="7"/>
  <c r="J20" i="7"/>
  <c r="O20" i="7"/>
  <c r="AD20" i="7"/>
  <c r="T20" i="7"/>
  <c r="Y20" i="7"/>
  <c r="E21" i="7"/>
  <c r="J21" i="7"/>
  <c r="O21" i="7"/>
  <c r="AD21" i="7"/>
  <c r="T21" i="7"/>
  <c r="Y21" i="7"/>
  <c r="J14" i="7"/>
  <c r="O14" i="7"/>
  <c r="E14" i="7"/>
  <c r="T14" i="7"/>
  <c r="Y14" i="7"/>
  <c r="AD14" i="7"/>
  <c r="J15" i="7"/>
  <c r="O15" i="7"/>
  <c r="E34" i="7" s="1"/>
  <c r="E15" i="7"/>
  <c r="T15" i="7"/>
  <c r="Y15" i="7"/>
  <c r="AD15" i="7"/>
  <c r="J16" i="7"/>
  <c r="O16" i="7"/>
  <c r="E16" i="7"/>
  <c r="T16" i="7"/>
  <c r="Y16" i="7"/>
  <c r="AD16" i="7"/>
  <c r="E35" i="7"/>
  <c r="J17" i="7"/>
  <c r="O17" i="7"/>
  <c r="E17" i="7"/>
  <c r="T17" i="7"/>
  <c r="Y17" i="7"/>
  <c r="AD17" i="7"/>
  <c r="E36" i="7"/>
  <c r="J18" i="7"/>
  <c r="O18" i="7"/>
  <c r="AD18" i="7"/>
  <c r="E18" i="7"/>
  <c r="T18" i="7"/>
  <c r="Y18" i="7"/>
  <c r="J19" i="7"/>
  <c r="O19" i="7"/>
  <c r="O23" i="7" s="1"/>
  <c r="O34" i="7" s="1"/>
  <c r="AD19" i="7"/>
  <c r="E19" i="7"/>
  <c r="T19" i="7"/>
  <c r="Y19" i="7"/>
  <c r="F35" i="7"/>
  <c r="F36" i="7"/>
  <c r="F41" i="7"/>
  <c r="I22" i="7"/>
  <c r="D22" i="7"/>
  <c r="N22" i="7"/>
  <c r="S22" i="7"/>
  <c r="X22" i="7"/>
  <c r="AC22" i="7"/>
  <c r="D41" i="7"/>
  <c r="I16" i="7"/>
  <c r="N16" i="7"/>
  <c r="S16" i="7"/>
  <c r="X16" i="7"/>
  <c r="AC16" i="7"/>
  <c r="D35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34" i="7" s="1"/>
  <c r="D15" i="7"/>
  <c r="S15" i="7"/>
  <c r="X15" i="7"/>
  <c r="AC15" i="7"/>
  <c r="I17" i="7"/>
  <c r="N17" i="7"/>
  <c r="D17" i="7"/>
  <c r="S17" i="7"/>
  <c r="X17" i="7"/>
  <c r="AC17" i="7"/>
  <c r="D36" i="7"/>
  <c r="I18" i="7"/>
  <c r="N18" i="7"/>
  <c r="AC18" i="7"/>
  <c r="D18" i="7"/>
  <c r="S18" i="7"/>
  <c r="X18" i="7"/>
  <c r="I19" i="7"/>
  <c r="N19" i="7"/>
  <c r="AC19" i="7"/>
  <c r="D19" i="7"/>
  <c r="S19" i="7"/>
  <c r="X19" i="7"/>
  <c r="G22" i="7"/>
  <c r="B22" i="7"/>
  <c r="L22" i="7"/>
  <c r="Q22" i="7"/>
  <c r="V22" i="7"/>
  <c r="AA22" i="7"/>
  <c r="B41" i="7"/>
  <c r="G16" i="7"/>
  <c r="L16" i="7"/>
  <c r="Q16" i="7"/>
  <c r="V16" i="7"/>
  <c r="AA16" i="7"/>
  <c r="B35" i="7"/>
  <c r="B13" i="7"/>
  <c r="G13" i="7"/>
  <c r="L13" i="7"/>
  <c r="Q13" i="7"/>
  <c r="V13" i="7"/>
  <c r="AA13" i="7"/>
  <c r="B20" i="7"/>
  <c r="G20" i="7"/>
  <c r="L20" i="7"/>
  <c r="AA20" i="7"/>
  <c r="Q20" i="7"/>
  <c r="V20" i="7"/>
  <c r="B21" i="7"/>
  <c r="G21" i="7"/>
  <c r="L21" i="7"/>
  <c r="L23" i="7" s="1"/>
  <c r="AA21" i="7"/>
  <c r="Q21" i="7"/>
  <c r="V21" i="7"/>
  <c r="G14" i="7"/>
  <c r="L14" i="7"/>
  <c r="B33" i="7" s="1"/>
  <c r="B14" i="7"/>
  <c r="Q14" i="7"/>
  <c r="V14" i="7"/>
  <c r="AA14" i="7"/>
  <c r="G15" i="7"/>
  <c r="L15" i="7"/>
  <c r="B34" i="7" s="1"/>
  <c r="B15" i="7"/>
  <c r="Q15" i="7"/>
  <c r="V15" i="7"/>
  <c r="AA15" i="7"/>
  <c r="G17" i="7"/>
  <c r="L17" i="7"/>
  <c r="B17" i="7"/>
  <c r="Q17" i="7"/>
  <c r="V17" i="7"/>
  <c r="AA17" i="7"/>
  <c r="B36" i="7"/>
  <c r="G18" i="7"/>
  <c r="L18" i="7"/>
  <c r="AA18" i="7"/>
  <c r="B18" i="7"/>
  <c r="Q18" i="7"/>
  <c r="V18" i="7"/>
  <c r="B37" i="7" s="1"/>
  <c r="G19" i="7"/>
  <c r="L19" i="7"/>
  <c r="AA19" i="7"/>
  <c r="B19" i="7"/>
  <c r="Q19" i="7"/>
  <c r="V19" i="7"/>
  <c r="C35" i="7"/>
  <c r="C36" i="7"/>
  <c r="C41" i="7"/>
  <c r="E23" i="7"/>
  <c r="O32" i="7" s="1"/>
  <c r="T23" i="7"/>
  <c r="O35" i="7"/>
  <c r="P35" i="7"/>
  <c r="D23" i="7"/>
  <c r="N32" i="7" s="1"/>
  <c r="S23" i="7"/>
  <c r="N35" i="7"/>
  <c r="AC23" i="7"/>
  <c r="N36" i="7"/>
  <c r="X23" i="7"/>
  <c r="N37" i="7" s="1"/>
  <c r="B23" i="7"/>
  <c r="L32" i="7"/>
  <c r="Q23" i="7"/>
  <c r="L35" i="7"/>
  <c r="AA23" i="7"/>
  <c r="L36" i="7" s="1"/>
  <c r="V23" i="7"/>
  <c r="W18" i="7" s="1"/>
  <c r="M35" i="7"/>
  <c r="AE22" i="7"/>
  <c r="AB22" i="7"/>
  <c r="AE21" i="7"/>
  <c r="AB21" i="7"/>
  <c r="AB20" i="7"/>
  <c r="AE19" i="7"/>
  <c r="AB19" i="7"/>
  <c r="AB18" i="7"/>
  <c r="AE17" i="7"/>
  <c r="AB17" i="7"/>
  <c r="AE16" i="7"/>
  <c r="AB16" i="7"/>
  <c r="AE15" i="7"/>
  <c r="AB15" i="7"/>
  <c r="AB14" i="7"/>
  <c r="Z22" i="7"/>
  <c r="W22" i="7"/>
  <c r="Z21" i="7"/>
  <c r="W21" i="7"/>
  <c r="Z20" i="7"/>
  <c r="W20" i="7"/>
  <c r="Z19" i="7"/>
  <c r="W19" i="7"/>
  <c r="Z17" i="7"/>
  <c r="W17" i="7"/>
  <c r="Z16" i="7"/>
  <c r="W16" i="7"/>
  <c r="Z15" i="7"/>
  <c r="W15" i="7"/>
  <c r="Z14" i="7"/>
  <c r="W14" i="7"/>
  <c r="U22" i="7"/>
  <c r="R22" i="7"/>
  <c r="U21" i="7"/>
  <c r="R21" i="7"/>
  <c r="U20" i="7"/>
  <c r="R20" i="7"/>
  <c r="U19" i="7"/>
  <c r="R19" i="7"/>
  <c r="U18" i="7"/>
  <c r="R18" i="7"/>
  <c r="U17" i="7"/>
  <c r="R17" i="7"/>
  <c r="U16" i="7"/>
  <c r="R16" i="7"/>
  <c r="U15" i="7"/>
  <c r="R15" i="7"/>
  <c r="U14" i="7"/>
  <c r="R14" i="7"/>
  <c r="P22" i="7"/>
  <c r="M22" i="7"/>
  <c r="P17" i="7"/>
  <c r="M17" i="7"/>
  <c r="P16" i="7"/>
  <c r="M16" i="7"/>
  <c r="AE13" i="7"/>
  <c r="AB13" i="7"/>
  <c r="Z13" i="7"/>
  <c r="W13" i="7"/>
  <c r="U13" i="7"/>
  <c r="U23" i="7"/>
  <c r="R13" i="7"/>
  <c r="R23" i="7"/>
  <c r="K15" i="7"/>
  <c r="K16" i="7"/>
  <c r="K17" i="7"/>
  <c r="K22" i="7"/>
  <c r="H15" i="7"/>
  <c r="H16" i="7"/>
  <c r="H17" i="7"/>
  <c r="H22" i="7"/>
  <c r="F13" i="7"/>
  <c r="F15" i="7"/>
  <c r="F16" i="7"/>
  <c r="F17" i="7"/>
  <c r="F18" i="7"/>
  <c r="F19" i="7"/>
  <c r="F20" i="7"/>
  <c r="F21" i="7"/>
  <c r="F22" i="7"/>
  <c r="C13" i="7"/>
  <c r="C14" i="7"/>
  <c r="C15" i="7"/>
  <c r="C16" i="7"/>
  <c r="C17" i="7"/>
  <c r="C18" i="7"/>
  <c r="C19" i="7"/>
  <c r="C20" i="7"/>
  <c r="C21" i="7"/>
  <c r="C22" i="7"/>
  <c r="J23" i="6"/>
  <c r="O34" i="6" s="1"/>
  <c r="E23" i="6"/>
  <c r="O33" i="6" s="1"/>
  <c r="O23" i="6"/>
  <c r="O35" i="6" s="1"/>
  <c r="Y23" i="6"/>
  <c r="O37" i="6" s="1"/>
  <c r="T23" i="6"/>
  <c r="O36" i="6"/>
  <c r="AD23" i="6"/>
  <c r="O38" i="6" s="1"/>
  <c r="P36" i="6"/>
  <c r="I23" i="6"/>
  <c r="N34" i="6" s="1"/>
  <c r="D23" i="6"/>
  <c r="N33" i="6" s="1"/>
  <c r="N23" i="6"/>
  <c r="N35" i="6" s="1"/>
  <c r="X23" i="6"/>
  <c r="N37" i="6" s="1"/>
  <c r="S23" i="6"/>
  <c r="N36" i="6"/>
  <c r="AC23" i="6"/>
  <c r="N38" i="6"/>
  <c r="G23" i="6"/>
  <c r="L34" i="6" s="1"/>
  <c r="B23" i="6"/>
  <c r="L33" i="6" s="1"/>
  <c r="L23" i="6"/>
  <c r="L35" i="6" s="1"/>
  <c r="V23" i="6"/>
  <c r="L37" i="6" s="1"/>
  <c r="Q23" i="6"/>
  <c r="L36" i="6"/>
  <c r="AA23" i="6"/>
  <c r="L38" i="6" s="1"/>
  <c r="M36" i="6"/>
  <c r="E42" i="6"/>
  <c r="E33" i="6"/>
  <c r="E34" i="6"/>
  <c r="E35" i="6"/>
  <c r="E36" i="6"/>
  <c r="E37" i="6"/>
  <c r="E38" i="6"/>
  <c r="E39" i="6"/>
  <c r="E40" i="6"/>
  <c r="E41" i="6"/>
  <c r="F36" i="6"/>
  <c r="F37" i="6"/>
  <c r="F42" i="6"/>
  <c r="D42" i="6"/>
  <c r="D33" i="6"/>
  <c r="D34" i="6"/>
  <c r="D35" i="6"/>
  <c r="D36" i="6"/>
  <c r="D37" i="6"/>
  <c r="D38" i="6"/>
  <c r="D39" i="6"/>
  <c r="D40" i="6"/>
  <c r="D41" i="6"/>
  <c r="B42" i="6"/>
  <c r="B41" i="6"/>
  <c r="B33" i="6"/>
  <c r="B34" i="6"/>
  <c r="B35" i="6"/>
  <c r="B36" i="6"/>
  <c r="B37" i="6"/>
  <c r="B38" i="6"/>
  <c r="B39" i="6"/>
  <c r="B40" i="6"/>
  <c r="C36" i="6"/>
  <c r="C37" i="6"/>
  <c r="C42" i="6"/>
  <c r="AE13" i="6"/>
  <c r="AE14" i="6"/>
  <c r="AE15" i="6"/>
  <c r="AE16" i="6"/>
  <c r="AE17" i="6"/>
  <c r="AE19" i="6"/>
  <c r="AE20" i="6"/>
  <c r="AE21" i="6"/>
  <c r="AE22" i="6"/>
  <c r="AB13" i="6"/>
  <c r="AB14" i="6"/>
  <c r="AB15" i="6"/>
  <c r="AB16" i="6"/>
  <c r="AB17" i="6"/>
  <c r="AB18" i="6"/>
  <c r="AB19" i="6"/>
  <c r="AB20" i="6"/>
  <c r="AB21" i="6"/>
  <c r="AB22" i="6"/>
  <c r="AB23" i="6"/>
  <c r="Z13" i="6"/>
  <c r="Z14" i="6"/>
  <c r="Z15" i="6"/>
  <c r="Z16" i="6"/>
  <c r="Z17" i="6"/>
  <c r="Z19" i="6"/>
  <c r="Z21" i="6"/>
  <c r="Z22" i="6"/>
  <c r="W13" i="6"/>
  <c r="W14" i="6"/>
  <c r="W15" i="6"/>
  <c r="W16" i="6"/>
  <c r="W17" i="6"/>
  <c r="W18" i="6"/>
  <c r="W19" i="6"/>
  <c r="W21" i="6"/>
  <c r="W22" i="6"/>
  <c r="U13" i="6"/>
  <c r="U14" i="6"/>
  <c r="U15" i="6"/>
  <c r="U16" i="6"/>
  <c r="U17" i="6"/>
  <c r="U18" i="6"/>
  <c r="U19" i="6"/>
  <c r="U20" i="6"/>
  <c r="U21" i="6"/>
  <c r="U22" i="6"/>
  <c r="U23" i="6"/>
  <c r="R13" i="6"/>
  <c r="R14" i="6"/>
  <c r="R15" i="6"/>
  <c r="R16" i="6"/>
  <c r="R17" i="6"/>
  <c r="R18" i="6"/>
  <c r="R19" i="6"/>
  <c r="R20" i="6"/>
  <c r="R21" i="6"/>
  <c r="R22" i="6"/>
  <c r="R23" i="6"/>
  <c r="P16" i="6"/>
  <c r="P18" i="6"/>
  <c r="P21" i="6"/>
  <c r="P22" i="6"/>
  <c r="M16" i="6"/>
  <c r="M18" i="6"/>
  <c r="M22" i="6"/>
  <c r="K13" i="6"/>
  <c r="K14" i="6"/>
  <c r="K15" i="6"/>
  <c r="K16" i="6"/>
  <c r="K17" i="6"/>
  <c r="K19" i="6"/>
  <c r="K22" i="6"/>
  <c r="H13" i="6"/>
  <c r="H14" i="6"/>
  <c r="H15" i="6"/>
  <c r="H16" i="6"/>
  <c r="H17" i="6"/>
  <c r="H22" i="6"/>
  <c r="F13" i="6"/>
  <c r="F14" i="6"/>
  <c r="F23" i="6" s="1"/>
  <c r="F15" i="6"/>
  <c r="F16" i="6"/>
  <c r="F17" i="6"/>
  <c r="F18" i="6"/>
  <c r="F19" i="6"/>
  <c r="F20" i="6"/>
  <c r="F21" i="6"/>
  <c r="F22" i="6"/>
  <c r="C13" i="6"/>
  <c r="C14" i="6"/>
  <c r="C15" i="6"/>
  <c r="C16" i="6"/>
  <c r="C17" i="6"/>
  <c r="C18" i="6"/>
  <c r="C19" i="6"/>
  <c r="C20" i="6"/>
  <c r="C21" i="6"/>
  <c r="C22" i="6"/>
  <c r="C23" i="6"/>
  <c r="AD23" i="5"/>
  <c r="O38" i="5"/>
  <c r="P38" i="5"/>
  <c r="AC23" i="5"/>
  <c r="N38" i="5"/>
  <c r="AA23" i="5"/>
  <c r="L38" i="5"/>
  <c r="M38" i="5"/>
  <c r="E23" i="5"/>
  <c r="O33" i="5"/>
  <c r="J23" i="5"/>
  <c r="O34" i="5" s="1"/>
  <c r="O23" i="5"/>
  <c r="P13" i="5" s="1"/>
  <c r="T23" i="5"/>
  <c r="O36" i="5"/>
  <c r="Y23" i="5"/>
  <c r="O37" i="5"/>
  <c r="P36" i="5"/>
  <c r="D23" i="5"/>
  <c r="N33" i="5"/>
  <c r="I23" i="5"/>
  <c r="N34" i="5" s="1"/>
  <c r="N23" i="5"/>
  <c r="N35" i="5" s="1"/>
  <c r="S23" i="5"/>
  <c r="N36" i="5"/>
  <c r="X23" i="5"/>
  <c r="N37" i="5"/>
  <c r="B23" i="5"/>
  <c r="L33" i="5"/>
  <c r="G23" i="5"/>
  <c r="H20" i="5" s="1"/>
  <c r="L23" i="5"/>
  <c r="M20" i="5" s="1"/>
  <c r="Q23" i="5"/>
  <c r="L36" i="5"/>
  <c r="V23" i="5"/>
  <c r="L37" i="5"/>
  <c r="M36" i="5"/>
  <c r="E33" i="5"/>
  <c r="E34" i="5"/>
  <c r="E35" i="5"/>
  <c r="E40" i="5"/>
  <c r="E41" i="5"/>
  <c r="E38" i="5"/>
  <c r="E39" i="5"/>
  <c r="E42" i="5"/>
  <c r="E36" i="5"/>
  <c r="E37" i="5"/>
  <c r="E43" i="5"/>
  <c r="F34" i="5" s="1"/>
  <c r="F35" i="5"/>
  <c r="F36" i="5"/>
  <c r="F37" i="5"/>
  <c r="F39" i="5"/>
  <c r="F42" i="5"/>
  <c r="D33" i="5"/>
  <c r="D34" i="5"/>
  <c r="D35" i="5"/>
  <c r="D40" i="5"/>
  <c r="D41" i="5"/>
  <c r="D43" i="5" s="1"/>
  <c r="D38" i="5"/>
  <c r="D39" i="5"/>
  <c r="D42" i="5"/>
  <c r="D36" i="5"/>
  <c r="D37" i="5"/>
  <c r="B33" i="5"/>
  <c r="B34" i="5"/>
  <c r="B35" i="5"/>
  <c r="B40" i="5"/>
  <c r="B41" i="5"/>
  <c r="B42" i="5"/>
  <c r="B38" i="5"/>
  <c r="B39" i="5"/>
  <c r="B36" i="5"/>
  <c r="B37" i="5"/>
  <c r="C35" i="5"/>
  <c r="C36" i="5"/>
  <c r="C37" i="5"/>
  <c r="C42" i="5"/>
  <c r="AE22" i="5"/>
  <c r="AB22" i="5"/>
  <c r="Z22" i="5"/>
  <c r="W22" i="5"/>
  <c r="U22" i="5"/>
  <c r="R22" i="5"/>
  <c r="P22" i="5"/>
  <c r="M22" i="5"/>
  <c r="K22" i="5"/>
  <c r="H22" i="5"/>
  <c r="F22" i="5"/>
  <c r="C22" i="5"/>
  <c r="AE13" i="5"/>
  <c r="AE14" i="5"/>
  <c r="AE15" i="5"/>
  <c r="AE16" i="5"/>
  <c r="AE17" i="5"/>
  <c r="AE18" i="5"/>
  <c r="AE19" i="5"/>
  <c r="AE20" i="5"/>
  <c r="AE21" i="5"/>
  <c r="AE23" i="5"/>
  <c r="AB13" i="5"/>
  <c r="AB14" i="5"/>
  <c r="AB15" i="5"/>
  <c r="AB16" i="5"/>
  <c r="AB17" i="5"/>
  <c r="AB18" i="5"/>
  <c r="AB19" i="5"/>
  <c r="AB20" i="5"/>
  <c r="AB21" i="5"/>
  <c r="AB23" i="5"/>
  <c r="Z13" i="5"/>
  <c r="Z14" i="5"/>
  <c r="Z15" i="5"/>
  <c r="Z16" i="5"/>
  <c r="Z17" i="5"/>
  <c r="Z18" i="5"/>
  <c r="Z19" i="5"/>
  <c r="Z20" i="5"/>
  <c r="Z21" i="5"/>
  <c r="Z23" i="5"/>
  <c r="W13" i="5"/>
  <c r="W14" i="5"/>
  <c r="W15" i="5"/>
  <c r="W16" i="5"/>
  <c r="W17" i="5"/>
  <c r="W18" i="5"/>
  <c r="W19" i="5"/>
  <c r="W20" i="5"/>
  <c r="W21" i="5"/>
  <c r="W23" i="5"/>
  <c r="U13" i="5"/>
  <c r="U14" i="5"/>
  <c r="U15" i="5"/>
  <c r="U16" i="5"/>
  <c r="U17" i="5"/>
  <c r="U18" i="5"/>
  <c r="U19" i="5"/>
  <c r="U20" i="5"/>
  <c r="U21" i="5"/>
  <c r="U23" i="5"/>
  <c r="R13" i="5"/>
  <c r="R14" i="5"/>
  <c r="R15" i="5"/>
  <c r="R16" i="5"/>
  <c r="R17" i="5"/>
  <c r="R18" i="5"/>
  <c r="R19" i="5"/>
  <c r="R20" i="5"/>
  <c r="R21" i="5"/>
  <c r="R23" i="5"/>
  <c r="P14" i="5"/>
  <c r="P15" i="5"/>
  <c r="P16" i="5"/>
  <c r="P17" i="5"/>
  <c r="P18" i="5"/>
  <c r="P19" i="5"/>
  <c r="P20" i="5"/>
  <c r="P21" i="5"/>
  <c r="M14" i="5"/>
  <c r="M15" i="5"/>
  <c r="M16" i="5"/>
  <c r="M17" i="5"/>
  <c r="M18" i="5"/>
  <c r="M21" i="5"/>
  <c r="K14" i="5"/>
  <c r="K15" i="5"/>
  <c r="K16" i="5"/>
  <c r="K17" i="5"/>
  <c r="K18" i="5"/>
  <c r="K19" i="5"/>
  <c r="K20" i="5"/>
  <c r="K21" i="5"/>
  <c r="H13" i="5"/>
  <c r="H14" i="5"/>
  <c r="H15" i="5"/>
  <c r="H16" i="5"/>
  <c r="H17" i="5"/>
  <c r="H18" i="5"/>
  <c r="H21" i="5"/>
  <c r="F13" i="5"/>
  <c r="F14" i="5"/>
  <c r="F15" i="5"/>
  <c r="F16" i="5"/>
  <c r="F17" i="5"/>
  <c r="F18" i="5"/>
  <c r="F19" i="5"/>
  <c r="F20" i="5"/>
  <c r="F21" i="5"/>
  <c r="F23" i="5"/>
  <c r="C13" i="5"/>
  <c r="C14" i="5"/>
  <c r="C15" i="5"/>
  <c r="C16" i="5"/>
  <c r="C17" i="5"/>
  <c r="C18" i="5"/>
  <c r="C19" i="5"/>
  <c r="C20" i="5"/>
  <c r="C21" i="5"/>
  <c r="C23" i="5"/>
  <c r="E42" i="4"/>
  <c r="E33" i="4"/>
  <c r="E34" i="4"/>
  <c r="E35" i="4"/>
  <c r="E36" i="4"/>
  <c r="E37" i="4"/>
  <c r="E38" i="4"/>
  <c r="E39" i="4"/>
  <c r="E40" i="4"/>
  <c r="E41" i="4"/>
  <c r="E43" i="4" s="1"/>
  <c r="F42" i="4"/>
  <c r="D42" i="4"/>
  <c r="B42" i="4"/>
  <c r="B41" i="4"/>
  <c r="B33" i="4"/>
  <c r="B34" i="4"/>
  <c r="B35" i="4"/>
  <c r="B36" i="4"/>
  <c r="B37" i="4"/>
  <c r="B38" i="4"/>
  <c r="B39" i="4"/>
  <c r="B40" i="4"/>
  <c r="C42" i="4"/>
  <c r="AE13" i="4"/>
  <c r="AE14" i="4"/>
  <c r="AE15" i="4"/>
  <c r="AE16" i="4"/>
  <c r="AE17" i="4"/>
  <c r="AE18" i="4"/>
  <c r="AE19" i="4"/>
  <c r="AE20" i="4"/>
  <c r="AE21" i="4"/>
  <c r="AE22" i="4"/>
  <c r="AE23" i="4"/>
  <c r="AD23" i="4"/>
  <c r="AC23" i="4"/>
  <c r="AB13" i="4"/>
  <c r="AB14" i="4"/>
  <c r="AB15" i="4"/>
  <c r="AB16" i="4"/>
  <c r="AB17" i="4"/>
  <c r="AB18" i="4"/>
  <c r="AB19" i="4"/>
  <c r="AB20" i="4"/>
  <c r="AB21" i="4"/>
  <c r="AB22" i="4"/>
  <c r="AB23" i="4"/>
  <c r="AA23" i="4"/>
  <c r="Z13" i="4"/>
  <c r="Y23" i="4"/>
  <c r="Z14" i="4"/>
  <c r="Z15" i="4"/>
  <c r="Z16" i="4"/>
  <c r="Z17" i="4"/>
  <c r="Z18" i="4"/>
  <c r="Z19" i="4"/>
  <c r="Z20" i="4"/>
  <c r="Z21" i="4"/>
  <c r="Z22" i="4"/>
  <c r="Z23" i="4"/>
  <c r="X23" i="4"/>
  <c r="W13" i="4"/>
  <c r="V23" i="4"/>
  <c r="W14" i="4"/>
  <c r="W15" i="4"/>
  <c r="W16" i="4"/>
  <c r="W17" i="4"/>
  <c r="W18" i="4"/>
  <c r="W19" i="4"/>
  <c r="W20" i="4"/>
  <c r="W21" i="4"/>
  <c r="W22" i="4"/>
  <c r="W23" i="4"/>
  <c r="T23" i="4"/>
  <c r="U13" i="4"/>
  <c r="U14" i="4"/>
  <c r="U15" i="4"/>
  <c r="U16" i="4"/>
  <c r="U17" i="4"/>
  <c r="U18" i="4"/>
  <c r="U19" i="4"/>
  <c r="U20" i="4"/>
  <c r="U21" i="4"/>
  <c r="U22" i="4"/>
  <c r="U23" i="4"/>
  <c r="S23" i="4"/>
  <c r="Q23" i="4"/>
  <c r="R13" i="4"/>
  <c r="R14" i="4"/>
  <c r="R15" i="4"/>
  <c r="R16" i="4"/>
  <c r="R17" i="4"/>
  <c r="R18" i="4"/>
  <c r="R19" i="4"/>
  <c r="R20" i="4"/>
  <c r="R21" i="4"/>
  <c r="R22" i="4"/>
  <c r="R23" i="4"/>
  <c r="O23" i="4"/>
  <c r="P13" i="4" s="1"/>
  <c r="P15" i="4"/>
  <c r="P16" i="4"/>
  <c r="P17" i="4"/>
  <c r="P21" i="4"/>
  <c r="P22" i="4"/>
  <c r="N23" i="4"/>
  <c r="N35" i="4" s="1"/>
  <c r="L23" i="4"/>
  <c r="M13" i="4" s="1"/>
  <c r="M15" i="4"/>
  <c r="M16" i="4"/>
  <c r="M17" i="4"/>
  <c r="M21" i="4"/>
  <c r="M22" i="4"/>
  <c r="J23" i="4"/>
  <c r="K19" i="4" s="1"/>
  <c r="K13" i="4"/>
  <c r="K15" i="4"/>
  <c r="K16" i="4"/>
  <c r="K17" i="4"/>
  <c r="K20" i="4"/>
  <c r="K21" i="4"/>
  <c r="K22" i="4"/>
  <c r="I23" i="4"/>
  <c r="G23" i="4"/>
  <c r="H19" i="4" s="1"/>
  <c r="H15" i="4"/>
  <c r="H16" i="4"/>
  <c r="H17" i="4"/>
  <c r="H22" i="4"/>
  <c r="E23" i="4"/>
  <c r="F13" i="4"/>
  <c r="F14" i="4"/>
  <c r="F15" i="4"/>
  <c r="F16" i="4"/>
  <c r="F17" i="4"/>
  <c r="F18" i="4"/>
  <c r="F19" i="4"/>
  <c r="F20" i="4"/>
  <c r="F21" i="4"/>
  <c r="F22" i="4"/>
  <c r="F23" i="4"/>
  <c r="D23" i="4"/>
  <c r="C14" i="4"/>
  <c r="C15" i="4"/>
  <c r="C16" i="4"/>
  <c r="C17" i="4"/>
  <c r="C18" i="4"/>
  <c r="C19" i="4"/>
  <c r="C20" i="4"/>
  <c r="C21" i="4"/>
  <c r="C22" i="4"/>
  <c r="C23" i="4"/>
  <c r="O33" i="4"/>
  <c r="O36" i="4"/>
  <c r="O37" i="4"/>
  <c r="O38" i="4"/>
  <c r="P36" i="4"/>
  <c r="P38" i="4"/>
  <c r="N33" i="4"/>
  <c r="N34" i="4"/>
  <c r="N36" i="4"/>
  <c r="N37" i="4"/>
  <c r="N38" i="4"/>
  <c r="L33" i="4"/>
  <c r="L35" i="4"/>
  <c r="L36" i="4"/>
  <c r="L37" i="4"/>
  <c r="L38" i="4"/>
  <c r="M36" i="4"/>
  <c r="M38" i="4"/>
  <c r="F35" i="4"/>
  <c r="F36" i="4"/>
  <c r="F37" i="4"/>
  <c r="D33" i="4"/>
  <c r="D34" i="4"/>
  <c r="D35" i="4"/>
  <c r="D36" i="4"/>
  <c r="D37" i="4"/>
  <c r="D38" i="4"/>
  <c r="D39" i="4"/>
  <c r="D40" i="4"/>
  <c r="D41" i="4"/>
  <c r="D43" i="4" s="1"/>
  <c r="C35" i="4"/>
  <c r="C36" i="4"/>
  <c r="C37" i="4"/>
  <c r="J23" i="1"/>
  <c r="K21" i="1" s="1"/>
  <c r="O23" i="1"/>
  <c r="P20" i="1" s="1"/>
  <c r="E23" i="1"/>
  <c r="O33" i="1"/>
  <c r="Y23" i="1"/>
  <c r="O37" i="1"/>
  <c r="P33" i="1"/>
  <c r="P36" i="1"/>
  <c r="P38" i="1"/>
  <c r="I23" i="1"/>
  <c r="N34" i="1" s="1"/>
  <c r="N23" i="1"/>
  <c r="N35" i="1" s="1"/>
  <c r="D23" i="1"/>
  <c r="N33" i="1"/>
  <c r="X23" i="1"/>
  <c r="N37" i="1"/>
  <c r="B23" i="1"/>
  <c r="L33" i="1"/>
  <c r="G23" i="1"/>
  <c r="L34" i="1" s="1"/>
  <c r="L23" i="1"/>
  <c r="M15" i="1" s="1"/>
  <c r="V23" i="1"/>
  <c r="L37" i="1"/>
  <c r="Q23" i="1"/>
  <c r="L36" i="1"/>
  <c r="M33" i="1"/>
  <c r="M36" i="1"/>
  <c r="M38" i="1"/>
  <c r="AE22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2" i="1"/>
  <c r="Z22" i="1"/>
  <c r="Z21" i="1"/>
  <c r="Z20" i="1"/>
  <c r="Z19" i="1"/>
  <c r="Z18" i="1"/>
  <c r="Z17" i="1"/>
  <c r="Z16" i="1"/>
  <c r="Z15" i="1"/>
  <c r="Z14" i="1"/>
  <c r="W22" i="1"/>
  <c r="W21" i="1"/>
  <c r="W20" i="1"/>
  <c r="W19" i="1"/>
  <c r="W18" i="1"/>
  <c r="W17" i="1"/>
  <c r="W16" i="1"/>
  <c r="W15" i="1"/>
  <c r="W14" i="1"/>
  <c r="U22" i="1"/>
  <c r="R22" i="1"/>
  <c r="R21" i="1"/>
  <c r="R20" i="1"/>
  <c r="R19" i="1"/>
  <c r="R18" i="1"/>
  <c r="R17" i="1"/>
  <c r="R16" i="1"/>
  <c r="R15" i="1"/>
  <c r="R14" i="1"/>
  <c r="P22" i="1"/>
  <c r="P21" i="1"/>
  <c r="P18" i="1"/>
  <c r="P17" i="1"/>
  <c r="P16" i="1"/>
  <c r="P14" i="1"/>
  <c r="M22" i="1"/>
  <c r="M17" i="1"/>
  <c r="M16" i="1"/>
  <c r="M14" i="1"/>
  <c r="K22" i="1"/>
  <c r="K20" i="1"/>
  <c r="K17" i="1"/>
  <c r="K16" i="1"/>
  <c r="K15" i="1"/>
  <c r="H22" i="1"/>
  <c r="H20" i="1"/>
  <c r="H19" i="1"/>
  <c r="H17" i="1"/>
  <c r="H16" i="1"/>
  <c r="H15" i="1"/>
  <c r="C22" i="1"/>
  <c r="C21" i="1"/>
  <c r="C20" i="1"/>
  <c r="C19" i="1"/>
  <c r="C18" i="1"/>
  <c r="C17" i="1"/>
  <c r="C16" i="1"/>
  <c r="C15" i="1"/>
  <c r="C14" i="1"/>
  <c r="F22" i="1"/>
  <c r="E42" i="1"/>
  <c r="E41" i="1"/>
  <c r="E43" i="1" s="1"/>
  <c r="F33" i="1" s="1"/>
  <c r="E33" i="1"/>
  <c r="E40" i="1"/>
  <c r="E34" i="1"/>
  <c r="E35" i="1"/>
  <c r="E36" i="1"/>
  <c r="E37" i="1"/>
  <c r="E38" i="1"/>
  <c r="E39" i="1"/>
  <c r="F36" i="1"/>
  <c r="F37" i="1"/>
  <c r="F42" i="1"/>
  <c r="D42" i="1"/>
  <c r="D41" i="1"/>
  <c r="D43" i="1" s="1"/>
  <c r="D33" i="1"/>
  <c r="D40" i="1"/>
  <c r="D34" i="1"/>
  <c r="D35" i="1"/>
  <c r="D36" i="1"/>
  <c r="D37" i="1"/>
  <c r="D38" i="1"/>
  <c r="D39" i="1"/>
  <c r="B42" i="1"/>
  <c r="B41" i="1"/>
  <c r="B43" i="1" s="1"/>
  <c r="B33" i="1"/>
  <c r="B40" i="1"/>
  <c r="B34" i="1"/>
  <c r="B35" i="1"/>
  <c r="B36" i="1"/>
  <c r="B37" i="1"/>
  <c r="B38" i="1"/>
  <c r="B39" i="1"/>
  <c r="C36" i="1"/>
  <c r="C37" i="1"/>
  <c r="C42" i="1"/>
  <c r="AE13" i="1"/>
  <c r="AE23" i="1"/>
  <c r="AD23" i="1"/>
  <c r="AC23" i="1"/>
  <c r="AB13" i="1"/>
  <c r="AB23" i="1"/>
  <c r="AA23" i="1"/>
  <c r="Z13" i="1"/>
  <c r="Z23" i="1"/>
  <c r="W13" i="1"/>
  <c r="W23" i="1"/>
  <c r="U13" i="1"/>
  <c r="U14" i="1"/>
  <c r="U15" i="1"/>
  <c r="U16" i="1"/>
  <c r="U17" i="1"/>
  <c r="U18" i="1"/>
  <c r="U19" i="1"/>
  <c r="U20" i="1"/>
  <c r="U21" i="1"/>
  <c r="U23" i="1"/>
  <c r="T23" i="1"/>
  <c r="S23" i="1"/>
  <c r="R13" i="1"/>
  <c r="R23" i="1"/>
  <c r="M13" i="1"/>
  <c r="K13" i="1"/>
  <c r="H13" i="1"/>
  <c r="F20" i="1"/>
  <c r="F13" i="1"/>
  <c r="F14" i="1"/>
  <c r="F15" i="1"/>
  <c r="F16" i="1"/>
  <c r="F17" i="1"/>
  <c r="F18" i="1"/>
  <c r="F19" i="1"/>
  <c r="F21" i="1"/>
  <c r="F23" i="1"/>
  <c r="C23" i="1"/>
  <c r="O36" i="1"/>
  <c r="O38" i="1"/>
  <c r="L38" i="1"/>
  <c r="N38" i="1"/>
  <c r="N36" i="1"/>
  <c r="G23" i="7" l="1"/>
  <c r="H19" i="7" s="1"/>
  <c r="H21" i="6"/>
  <c r="H20" i="6"/>
  <c r="K18" i="6"/>
  <c r="N23" i="7"/>
  <c r="N34" i="7" s="1"/>
  <c r="D38" i="7"/>
  <c r="K20" i="6"/>
  <c r="P23" i="5"/>
  <c r="F41" i="5"/>
  <c r="K13" i="5"/>
  <c r="K23" i="5" s="1"/>
  <c r="F40" i="5"/>
  <c r="L34" i="5"/>
  <c r="P18" i="4"/>
  <c r="P23" i="4" s="1"/>
  <c r="P14" i="4"/>
  <c r="O35" i="4"/>
  <c r="P20" i="4"/>
  <c r="P19" i="4"/>
  <c r="N39" i="4"/>
  <c r="O35" i="1"/>
  <c r="H21" i="1"/>
  <c r="M20" i="6"/>
  <c r="O35" i="5"/>
  <c r="O39" i="5" s="1"/>
  <c r="P34" i="5" s="1"/>
  <c r="N39" i="5"/>
  <c r="M19" i="5"/>
  <c r="L35" i="5"/>
  <c r="L39" i="5" s="1"/>
  <c r="M13" i="5"/>
  <c r="F33" i="5"/>
  <c r="F38" i="5"/>
  <c r="M20" i="4"/>
  <c r="M14" i="4"/>
  <c r="F39" i="4"/>
  <c r="F40" i="4"/>
  <c r="F33" i="4"/>
  <c r="F41" i="4"/>
  <c r="F34" i="4"/>
  <c r="F38" i="4"/>
  <c r="K23" i="4"/>
  <c r="O34" i="4"/>
  <c r="K18" i="4"/>
  <c r="K14" i="4"/>
  <c r="P15" i="1"/>
  <c r="P19" i="1"/>
  <c r="E40" i="7"/>
  <c r="P13" i="1"/>
  <c r="P23" i="1" s="1"/>
  <c r="N39" i="1"/>
  <c r="H14" i="1"/>
  <c r="H23" i="1" s="1"/>
  <c r="H18" i="1"/>
  <c r="H19" i="5"/>
  <c r="H23" i="5" s="1"/>
  <c r="B43" i="5"/>
  <c r="M19" i="4"/>
  <c r="M23" i="4" s="1"/>
  <c r="M18" i="4"/>
  <c r="H18" i="4"/>
  <c r="B43" i="4"/>
  <c r="H14" i="4"/>
  <c r="L34" i="4"/>
  <c r="H21" i="4"/>
  <c r="H13" i="4"/>
  <c r="H20" i="4"/>
  <c r="F40" i="1"/>
  <c r="F38" i="1"/>
  <c r="K18" i="1"/>
  <c r="E33" i="7"/>
  <c r="F39" i="1"/>
  <c r="K19" i="1"/>
  <c r="O34" i="1"/>
  <c r="F35" i="1"/>
  <c r="F34" i="1"/>
  <c r="K14" i="1"/>
  <c r="K23" i="1" s="1"/>
  <c r="F41" i="1"/>
  <c r="D33" i="7"/>
  <c r="M18" i="1"/>
  <c r="M23" i="1" s="1"/>
  <c r="M19" i="1"/>
  <c r="M20" i="1"/>
  <c r="M21" i="1"/>
  <c r="L35" i="1"/>
  <c r="L39" i="1" s="1"/>
  <c r="C38" i="1"/>
  <c r="C39" i="1"/>
  <c r="C35" i="1"/>
  <c r="C40" i="1"/>
  <c r="C33" i="1"/>
  <c r="C34" i="1"/>
  <c r="C41" i="1"/>
  <c r="L34" i="7"/>
  <c r="M15" i="7"/>
  <c r="M21" i="7"/>
  <c r="M19" i="6"/>
  <c r="M15" i="6"/>
  <c r="M21" i="6"/>
  <c r="M13" i="6"/>
  <c r="D40" i="7"/>
  <c r="P14" i="6"/>
  <c r="K21" i="6"/>
  <c r="H21" i="7"/>
  <c r="P19" i="7"/>
  <c r="P15" i="6"/>
  <c r="P21" i="7"/>
  <c r="P20" i="6"/>
  <c r="P13" i="6"/>
  <c r="P13" i="7"/>
  <c r="P19" i="6"/>
  <c r="I23" i="7"/>
  <c r="N33" i="7" s="1"/>
  <c r="N38" i="7" s="1"/>
  <c r="AD23" i="7"/>
  <c r="AE18" i="7" s="1"/>
  <c r="Z18" i="6"/>
  <c r="Z20" i="6"/>
  <c r="Z23" i="6" s="1"/>
  <c r="W20" i="6"/>
  <c r="W23" i="6" s="1"/>
  <c r="AB23" i="7"/>
  <c r="M14" i="7"/>
  <c r="E39" i="7"/>
  <c r="D39" i="7"/>
  <c r="B39" i="7"/>
  <c r="H13" i="7"/>
  <c r="F14" i="7"/>
  <c r="F23" i="7" s="1"/>
  <c r="C23" i="7"/>
  <c r="E38" i="7"/>
  <c r="M20" i="7"/>
  <c r="B38" i="7"/>
  <c r="B42" i="7" s="1"/>
  <c r="C32" i="7" s="1"/>
  <c r="M18" i="7"/>
  <c r="H19" i="6"/>
  <c r="H18" i="7"/>
  <c r="L33" i="7"/>
  <c r="J23" i="7"/>
  <c r="O33" i="7" s="1"/>
  <c r="H20" i="7"/>
  <c r="H18" i="6"/>
  <c r="E37" i="7"/>
  <c r="D37" i="7"/>
  <c r="AE23" i="6"/>
  <c r="AE18" i="6"/>
  <c r="Y23" i="7"/>
  <c r="W23" i="7"/>
  <c r="L37" i="7"/>
  <c r="P15" i="7"/>
  <c r="B43" i="6"/>
  <c r="P14" i="7"/>
  <c r="P18" i="7"/>
  <c r="E43" i="6"/>
  <c r="F41" i="6" s="1"/>
  <c r="P20" i="7"/>
  <c r="D43" i="6"/>
  <c r="M14" i="6"/>
  <c r="M13" i="7"/>
  <c r="M19" i="7"/>
  <c r="E32" i="7"/>
  <c r="N39" i="6"/>
  <c r="O39" i="6"/>
  <c r="P38" i="6" s="1"/>
  <c r="D32" i="7"/>
  <c r="B32" i="7"/>
  <c r="L39" i="6"/>
  <c r="M33" i="6" s="1"/>
  <c r="H14" i="7" l="1"/>
  <c r="H23" i="7" s="1"/>
  <c r="K23" i="6"/>
  <c r="M23" i="5"/>
  <c r="F43" i="5"/>
  <c r="L38" i="7"/>
  <c r="M36" i="7" s="1"/>
  <c r="M37" i="5"/>
  <c r="M34" i="5"/>
  <c r="M33" i="5"/>
  <c r="M35" i="5"/>
  <c r="P35" i="5"/>
  <c r="P33" i="5"/>
  <c r="P37" i="5"/>
  <c r="O39" i="4"/>
  <c r="P34" i="4"/>
  <c r="F43" i="4"/>
  <c r="F43" i="1"/>
  <c r="M37" i="1"/>
  <c r="M34" i="1"/>
  <c r="M35" i="1"/>
  <c r="M39" i="1" s="1"/>
  <c r="C33" i="5"/>
  <c r="C34" i="5"/>
  <c r="C38" i="5"/>
  <c r="C39" i="5"/>
  <c r="C40" i="5"/>
  <c r="C41" i="5"/>
  <c r="H23" i="4"/>
  <c r="C39" i="4"/>
  <c r="C40" i="4"/>
  <c r="C33" i="4"/>
  <c r="C34" i="4"/>
  <c r="C38" i="4"/>
  <c r="C41" i="4"/>
  <c r="L39" i="4"/>
  <c r="M34" i="4"/>
  <c r="O39" i="1"/>
  <c r="P34" i="1" s="1"/>
  <c r="D42" i="7"/>
  <c r="C43" i="1"/>
  <c r="M23" i="6"/>
  <c r="P23" i="6"/>
  <c r="K21" i="7"/>
  <c r="C40" i="6"/>
  <c r="C41" i="6"/>
  <c r="C40" i="7"/>
  <c r="AE20" i="7"/>
  <c r="E42" i="7"/>
  <c r="F32" i="7" s="1"/>
  <c r="O36" i="7"/>
  <c r="AE14" i="7"/>
  <c r="C33" i="6"/>
  <c r="H23" i="6"/>
  <c r="F34" i="6"/>
  <c r="F40" i="6"/>
  <c r="P33" i="6"/>
  <c r="F39" i="6"/>
  <c r="C38" i="6"/>
  <c r="C39" i="6"/>
  <c r="K13" i="7"/>
  <c r="K19" i="7"/>
  <c r="K20" i="7"/>
  <c r="K14" i="7"/>
  <c r="K18" i="7"/>
  <c r="P37" i="6"/>
  <c r="M34" i="6"/>
  <c r="M37" i="6"/>
  <c r="Z18" i="7"/>
  <c r="Z23" i="7" s="1"/>
  <c r="O37" i="7"/>
  <c r="F33" i="6"/>
  <c r="F38" i="6"/>
  <c r="M38" i="6"/>
  <c r="P23" i="7"/>
  <c r="F35" i="6"/>
  <c r="C34" i="6"/>
  <c r="C35" i="6"/>
  <c r="M23" i="7"/>
  <c r="P34" i="6"/>
  <c r="P35" i="6"/>
  <c r="M32" i="7"/>
  <c r="M35" i="6"/>
  <c r="O38" i="7"/>
  <c r="C33" i="7"/>
  <c r="C37" i="7"/>
  <c r="C34" i="7"/>
  <c r="C38" i="7"/>
  <c r="C39" i="7"/>
  <c r="M37" i="7" l="1"/>
  <c r="P39" i="5"/>
  <c r="M39" i="5"/>
  <c r="M33" i="7"/>
  <c r="M34" i="7"/>
  <c r="P33" i="4"/>
  <c r="P37" i="4"/>
  <c r="P35" i="4"/>
  <c r="C43" i="5"/>
  <c r="M35" i="4"/>
  <c r="M37" i="4"/>
  <c r="M33" i="4"/>
  <c r="C43" i="4"/>
  <c r="P37" i="1"/>
  <c r="P35" i="1"/>
  <c r="P39" i="1" s="1"/>
  <c r="F34" i="7"/>
  <c r="F37" i="7"/>
  <c r="F33" i="7"/>
  <c r="F38" i="7"/>
  <c r="F40" i="7"/>
  <c r="AE23" i="7"/>
  <c r="F39" i="7"/>
  <c r="K23" i="7"/>
  <c r="M39" i="6"/>
  <c r="F43" i="6"/>
  <c r="P37" i="7"/>
  <c r="C43" i="6"/>
  <c r="P39" i="6"/>
  <c r="P32" i="7"/>
  <c r="P36" i="7"/>
  <c r="P34" i="7"/>
  <c r="P33" i="7"/>
  <c r="C42" i="7"/>
  <c r="M38" i="7" l="1"/>
  <c r="P39" i="4"/>
  <c r="M39" i="4"/>
  <c r="F42" i="7"/>
  <c r="P38" i="7"/>
</calcChain>
</file>

<file path=xl/sharedStrings.xml><?xml version="1.0" encoding="utf-8"?>
<sst xmlns="http://schemas.openxmlformats.org/spreadsheetml/2006/main" count="444" uniqueCount="57">
  <si>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</si>
  <si>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</si>
  <si>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</si>
  <si>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</si>
  <si>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</si>
  <si>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</si>
  <si>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</si>
  <si>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</si>
  <si>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</si>
  <si>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</si>
  <si>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</si>
  <si>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</si>
  <si>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</si>
  <si>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</si>
  <si>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</si>
  <si>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</si>
  <si>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</si>
  <si>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</si>
  <si>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</si>
  <si>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</si>
  <si>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</si>
  <si>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</si>
  <si>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</si>
  <si>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</si>
  <si>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</si>
  <si>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</si>
  <si>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</si>
  <si>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</si>
  <si>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</si>
  <si>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</si>
  <si>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</si>
  <si>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</si>
  <si>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</si>
  <si>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</si>
  <si>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</si>
  <si>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</si>
  <si>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</si>
  <si>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</si>
  <si>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Conjuntament es facilita l'acumulatiu trimestral de despesa efectuada. </t>
    </r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</si>
  <si>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</si>
  <si>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</si>
  <si>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</si>
  <si>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</si>
  <si>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</si>
  <si>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</si>
  <si>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</si>
  <si>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</si>
  <si>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</si>
  <si>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</si>
  <si>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</si>
  <si>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</si>
  <si>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</si>
  <si>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</si>
  <si>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</si>
  <si>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Preu net               </t>
    </r>
    <r>
      <rPr>
        <b/>
        <i/>
        <sz val="9"/>
        <color theme="1"/>
        <rFont val="Arial"/>
        <family val="2"/>
      </rPr>
      <t>(sense iva)</t>
    </r>
  </si>
  <si>
    <t>INSTITUT DE CULTURA DE BARCELONA</t>
  </si>
  <si>
    <t>Dades actualitzades a data 15 de juny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</si>
</sst>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31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29" fillId="0" borderId="0"/>
  </cellStyleXfs>
  <cellXfs count="161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6" fillId="0" borderId="1" xfId="1" applyNumberFormat="1" applyFont="1" applyBorder="1" applyAlignment="1" applyProtection="1">
      <alignment horizontal="center" vertical="center"/>
    </xf>
    <xf numFmtId="10" fontId="26" fillId="0" borderId="6" xfId="0" applyNumberFormat="1" applyFont="1" applyBorder="1" applyAlignment="1" applyProtection="1">
      <alignment horizontal="center" vertical="center"/>
    </xf>
    <xf numFmtId="3" fontId="26" fillId="0" borderId="8" xfId="0" applyNumberFormat="1" applyFont="1" applyBorder="1" applyAlignment="1" applyProtection="1">
      <alignment horizontal="center" vertical="center"/>
      <protection locked="0"/>
    </xf>
    <xf numFmtId="165" fontId="26" fillId="0" borderId="1" xfId="0" applyNumberFormat="1" applyFont="1" applyBorder="1" applyAlignment="1" applyProtection="1">
      <alignment horizontal="right" vertical="center"/>
      <protection locked="0"/>
    </xf>
    <xf numFmtId="165" fontId="26" fillId="0" borderId="2" xfId="0" applyNumberFormat="1" applyFont="1" applyFill="1" applyBorder="1" applyAlignment="1" applyProtection="1">
      <alignment horizontal="right" vertical="center"/>
      <protection locked="0"/>
    </xf>
    <xf numFmtId="3" fontId="26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6" fillId="2" borderId="35" xfId="0" applyFont="1" applyFill="1" applyBorder="1" applyAlignment="1" applyProtection="1">
      <alignment vertical="center"/>
    </xf>
    <xf numFmtId="165" fontId="26" fillId="0" borderId="1" xfId="0" applyNumberFormat="1" applyFont="1" applyBorder="1" applyAlignment="1" applyProtection="1">
      <alignment horizontal="right" vertical="center"/>
    </xf>
    <xf numFmtId="165" fontId="26" fillId="0" borderId="2" xfId="0" applyNumberFormat="1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vertical="center"/>
    </xf>
    <xf numFmtId="0" fontId="26" fillId="2" borderId="9" xfId="0" applyFont="1" applyFill="1" applyBorder="1" applyAlignment="1" applyProtection="1">
      <alignment vertical="center"/>
    </xf>
    <xf numFmtId="3" fontId="26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30" fillId="2" borderId="0" xfId="0" applyFont="1" applyFill="1" applyAlignment="1" applyProtection="1">
      <alignment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3" fillId="9" borderId="26" xfId="0" applyFont="1" applyFill="1" applyBorder="1" applyAlignment="1" applyProtection="1">
      <alignment horizontal="center" vertical="center"/>
    </xf>
    <xf numFmtId="0" fontId="23" fillId="9" borderId="27" xfId="0" applyFont="1" applyFill="1" applyBorder="1" applyAlignment="1" applyProtection="1">
      <alignment horizontal="center" vertical="center"/>
    </xf>
    <xf numFmtId="0" fontId="23" fillId="9" borderId="28" xfId="0" applyFont="1" applyFill="1" applyBorder="1" applyAlignment="1" applyProtection="1">
      <alignment horizontal="center" vertical="center"/>
    </xf>
    <xf numFmtId="0" fontId="23" fillId="9" borderId="10" xfId="0" applyFont="1" applyFill="1" applyBorder="1" applyAlignment="1" applyProtection="1">
      <alignment horizontal="left" vertical="center" wrapText="1"/>
    </xf>
    <xf numFmtId="0" fontId="23" fillId="9" borderId="16" xfId="0" applyFont="1" applyFill="1" applyBorder="1" applyAlignment="1" applyProtection="1">
      <alignment horizontal="left" vertical="center" wrapText="1"/>
    </xf>
    <xf numFmtId="0" fontId="23" fillId="9" borderId="10" xfId="0" applyFont="1" applyFill="1" applyBorder="1" applyAlignment="1" applyProtection="1">
      <alignment horizontal="center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0" fontId="23" fillId="9" borderId="16" xfId="0" applyFont="1" applyFill="1" applyBorder="1" applyAlignment="1" applyProtection="1">
      <alignment horizontal="center" vertical="center" wrapText="1"/>
    </xf>
    <xf numFmtId="0" fontId="24" fillId="9" borderId="19" xfId="0" applyFont="1" applyFill="1" applyBorder="1" applyAlignment="1" applyProtection="1">
      <alignment horizontal="center" vertical="center"/>
    </xf>
    <xf numFmtId="0" fontId="24" fillId="9" borderId="11" xfId="0" applyFont="1" applyFill="1" applyBorder="1" applyAlignment="1" applyProtection="1">
      <alignment horizontal="center" vertical="center"/>
    </xf>
    <xf numFmtId="0" fontId="24" fillId="9" borderId="12" xfId="0" applyFont="1" applyFill="1" applyBorder="1" applyAlignment="1" applyProtection="1">
      <alignment horizontal="center" vertical="center"/>
    </xf>
    <xf numFmtId="0" fontId="24" fillId="9" borderId="20" xfId="0" applyFont="1" applyFill="1" applyBorder="1" applyAlignment="1" applyProtection="1">
      <alignment horizontal="center" vertical="center"/>
    </xf>
    <xf numFmtId="0" fontId="24" fillId="9" borderId="0" xfId="0" applyFont="1" applyFill="1" applyBorder="1" applyAlignment="1" applyProtection="1">
      <alignment horizontal="center" vertical="center"/>
    </xf>
    <xf numFmtId="0" fontId="24" fillId="9" borderId="21" xfId="0" applyFont="1" applyFill="1" applyBorder="1" applyAlignment="1" applyProtection="1">
      <alignment horizontal="center" vertical="center"/>
    </xf>
    <xf numFmtId="0" fontId="23" fillId="9" borderId="19" xfId="0" applyFont="1" applyFill="1" applyBorder="1" applyAlignment="1" applyProtection="1">
      <alignment horizontal="center" vertical="center" wrapText="1"/>
    </xf>
    <xf numFmtId="0" fontId="23" fillId="9" borderId="12" xfId="0" applyFont="1" applyFill="1" applyBorder="1" applyAlignment="1" applyProtection="1">
      <alignment horizontal="center" vertical="center" wrapText="1"/>
    </xf>
    <xf numFmtId="0" fontId="23" fillId="9" borderId="20" xfId="0" applyFont="1" applyFill="1" applyBorder="1" applyAlignment="1" applyProtection="1">
      <alignment horizontal="center" vertical="center" wrapText="1"/>
    </xf>
    <xf numFmtId="0" fontId="23" fillId="9" borderId="21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4" fillId="9" borderId="17" xfId="0" applyFont="1" applyFill="1" applyBorder="1" applyAlignment="1" applyProtection="1">
      <alignment horizontal="center" vertical="center"/>
    </xf>
    <xf numFmtId="0" fontId="24" fillId="9" borderId="14" xfId="0" applyFont="1" applyFill="1" applyBorder="1" applyAlignment="1" applyProtection="1">
      <alignment horizontal="center" vertical="center"/>
    </xf>
    <xf numFmtId="0" fontId="24" fillId="9" borderId="15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2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ANUAL'!$B$32:$B$41</c:f>
              <c:numCache>
                <c:formatCode>#,##0</c:formatCode>
                <c:ptCount val="10"/>
                <c:pt idx="0">
                  <c:v>94</c:v>
                </c:pt>
                <c:pt idx="1">
                  <c:v>14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149</c:v>
                </c:pt>
                <c:pt idx="6">
                  <c:v>198</c:v>
                </c:pt>
                <c:pt idx="7">
                  <c:v>3022</c:v>
                </c:pt>
                <c:pt idx="8">
                  <c:v>1530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ANUAL'!$E$32:$E$41</c:f>
              <c:numCache>
                <c:formatCode>#,##0.00\ "€"</c:formatCode>
                <c:ptCount val="10"/>
                <c:pt idx="0">
                  <c:v>13305894.26</c:v>
                </c:pt>
                <c:pt idx="1">
                  <c:v>923934.22999999986</c:v>
                </c:pt>
                <c:pt idx="2">
                  <c:v>55450.81</c:v>
                </c:pt>
                <c:pt idx="3">
                  <c:v>0</c:v>
                </c:pt>
                <c:pt idx="4">
                  <c:v>0</c:v>
                </c:pt>
                <c:pt idx="5">
                  <c:v>7147073.1799999997</c:v>
                </c:pt>
                <c:pt idx="6">
                  <c:v>1235524.49</c:v>
                </c:pt>
                <c:pt idx="7">
                  <c:v>14974302.120000001</c:v>
                </c:pt>
                <c:pt idx="8">
                  <c:v>868318.87999999989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ANUAL'!$L$32:$L$37</c:f>
              <c:numCache>
                <c:formatCode>#,##0</c:formatCode>
                <c:ptCount val="6"/>
                <c:pt idx="0">
                  <c:v>12</c:v>
                </c:pt>
                <c:pt idx="1">
                  <c:v>4170</c:v>
                </c:pt>
                <c:pt idx="2">
                  <c:v>685</c:v>
                </c:pt>
                <c:pt idx="3">
                  <c:v>0</c:v>
                </c:pt>
                <c:pt idx="4">
                  <c:v>141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ANUAL'!$O$32:$O$37</c:f>
              <c:numCache>
                <c:formatCode>#,##0.00\ "€"</c:formatCode>
                <c:ptCount val="6"/>
                <c:pt idx="0">
                  <c:v>762881.39999999991</c:v>
                </c:pt>
                <c:pt idx="1">
                  <c:v>26992624.02</c:v>
                </c:pt>
                <c:pt idx="2">
                  <c:v>5897573.9900000002</c:v>
                </c:pt>
                <c:pt idx="3">
                  <c:v>0</c:v>
                </c:pt>
                <c:pt idx="4">
                  <c:v>4829452.9899999993</c:v>
                </c:pt>
                <c:pt idx="5">
                  <c:v>27965.57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24</xdr:row>
      <xdr:rowOff>230909</xdr:rowOff>
    </xdr:from>
    <xdr:to>
      <xdr:col>24</xdr:col>
      <xdr:colOff>333375</xdr:colOff>
      <xdr:row>34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24</xdr:row>
      <xdr:rowOff>202046</xdr:rowOff>
    </xdr:from>
    <xdr:to>
      <xdr:col>30</xdr:col>
      <xdr:colOff>714375</xdr:colOff>
      <xdr:row>34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34</xdr:row>
      <xdr:rowOff>377220</xdr:rowOff>
    </xdr:from>
    <xdr:to>
      <xdr:col>24</xdr:col>
      <xdr:colOff>331231</xdr:colOff>
      <xdr:row>44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34</xdr:row>
      <xdr:rowOff>362912</xdr:rowOff>
    </xdr:from>
    <xdr:to>
      <xdr:col>30</xdr:col>
      <xdr:colOff>698500</xdr:colOff>
      <xdr:row>44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34" zoomScale="80" zoomScaleNormal="80" workbookViewId="0">
      <selection activeCell="E43" sqref="E43"/>
    </sheetView>
  </sheetViews>
  <sheetFormatPr defaultColWidth="9.109375" defaultRowHeight="14.4" x14ac:dyDescent="0.3"/>
  <cols>
    <col min="1" max="1" width="26.109375" style="27" customWidth="1"/>
    <col min="2" max="2" width="11.5546875" style="63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3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42</v>
      </c>
      <c r="B7" s="31" t="s">
        <v>46</v>
      </c>
      <c r="C7" s="32"/>
      <c r="D7" s="32"/>
      <c r="E7" s="32"/>
      <c r="F7" s="32"/>
      <c r="G7" s="33"/>
      <c r="H7" s="75"/>
      <c r="I7" s="75"/>
      <c r="J7" s="89" t="s">
        <v>56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96" t="s">
        <v>6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8"/>
    </row>
    <row r="11" spans="1:31" ht="30" customHeight="1" thickBot="1" x14ac:dyDescent="0.35">
      <c r="A11" s="131" t="s">
        <v>10</v>
      </c>
      <c r="B11" s="99" t="s">
        <v>3</v>
      </c>
      <c r="C11" s="100"/>
      <c r="D11" s="100"/>
      <c r="E11" s="100"/>
      <c r="F11" s="101"/>
      <c r="G11" s="102" t="s">
        <v>1</v>
      </c>
      <c r="H11" s="103"/>
      <c r="I11" s="103"/>
      <c r="J11" s="103"/>
      <c r="K11" s="104"/>
      <c r="L11" s="117" t="s">
        <v>2</v>
      </c>
      <c r="M11" s="118"/>
      <c r="N11" s="118"/>
      <c r="O11" s="118"/>
      <c r="P11" s="118"/>
      <c r="Q11" s="105" t="s">
        <v>34</v>
      </c>
      <c r="R11" s="106"/>
      <c r="S11" s="106"/>
      <c r="T11" s="106"/>
      <c r="U11" s="107"/>
      <c r="V11" s="111" t="s">
        <v>5</v>
      </c>
      <c r="W11" s="112"/>
      <c r="X11" s="112"/>
      <c r="Y11" s="112"/>
      <c r="Z11" s="113"/>
      <c r="AA11" s="108" t="s">
        <v>4</v>
      </c>
      <c r="AB11" s="109"/>
      <c r="AC11" s="109"/>
      <c r="AD11" s="109"/>
      <c r="AE11" s="110"/>
    </row>
    <row r="12" spans="1:31" ht="39" customHeight="1" thickBot="1" x14ac:dyDescent="0.35">
      <c r="A12" s="132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>IF(B13,B13/$B$23,"")</f>
        <v/>
      </c>
      <c r="D13" s="4"/>
      <c r="E13" s="5"/>
      <c r="F13" s="21" t="str">
        <f t="shared" ref="F13:F22" si="0">IF(E13,E13/$E$23,"")</f>
        <v/>
      </c>
      <c r="G13" s="1">
        <v>18</v>
      </c>
      <c r="H13" s="20">
        <f>IF(G13,G13/$G$23,"")</f>
        <v>1.4184397163120567E-2</v>
      </c>
      <c r="I13" s="4">
        <v>2670717.9900000002</v>
      </c>
      <c r="J13" s="5">
        <v>3231568.78</v>
      </c>
      <c r="K13" s="21">
        <f>IF(J13,J13/$J$23,"")</f>
        <v>0.38974238544071244</v>
      </c>
      <c r="L13" s="1">
        <v>2</v>
      </c>
      <c r="M13" s="20">
        <f>IF(L13,L13/$L$23,"")</f>
        <v>1.0362694300518135E-2</v>
      </c>
      <c r="N13" s="4">
        <v>232285.33</v>
      </c>
      <c r="O13" s="5">
        <v>281065.25</v>
      </c>
      <c r="P13" s="21">
        <f>IF(O13,O13/$O$23,"")</f>
        <v>0.25818008467663589</v>
      </c>
      <c r="Q13" s="1"/>
      <c r="R13" s="20" t="str">
        <f>IF(Q13,Q13/$Q$23,"")</f>
        <v/>
      </c>
      <c r="S13" s="4">
        <v>0</v>
      </c>
      <c r="T13" s="5">
        <v>0</v>
      </c>
      <c r="U13" s="21" t="str">
        <f t="shared" ref="U13:U22" si="1">IF(T13,T13/$T$23,"")</f>
        <v/>
      </c>
      <c r="V13" s="1"/>
      <c r="W13" s="20" t="str">
        <f>IF(V13,V13/$V$23,"")</f>
        <v/>
      </c>
      <c r="X13" s="4"/>
      <c r="Y13" s="5"/>
      <c r="Z13" s="21" t="str">
        <f>IF(Y13,Y13/$Y$23,"")</f>
        <v/>
      </c>
      <c r="AA13" s="1"/>
      <c r="AB13" s="20" t="str">
        <f>IF(AA13,AA13/$AA$23,"")</f>
        <v/>
      </c>
      <c r="AC13" s="4"/>
      <c r="AD13" s="5"/>
      <c r="AE13" s="21" t="str">
        <f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ref="C14:C22" si="2">IF(B14,B14/$B$23,"")</f>
        <v/>
      </c>
      <c r="D14" s="6"/>
      <c r="E14" s="7"/>
      <c r="F14" s="21" t="str">
        <f t="shared" si="0"/>
        <v/>
      </c>
      <c r="G14" s="2">
        <v>1</v>
      </c>
      <c r="H14" s="20">
        <f t="shared" ref="H14:H22" si="3">IF(G14,G14/$G$23,"")</f>
        <v>7.8802206461780935E-4</v>
      </c>
      <c r="I14" s="6">
        <v>42000</v>
      </c>
      <c r="J14" s="7">
        <v>50820</v>
      </c>
      <c r="K14" s="21">
        <f t="shared" ref="K14:K22" si="4">IF(J14,J14/$J$23,"")</f>
        <v>6.129130888588733E-3</v>
      </c>
      <c r="L14" s="2"/>
      <c r="M14" s="20" t="str">
        <f t="shared" ref="M14:M22" si="5">IF(L14,L14/$L$23,"")</f>
        <v/>
      </c>
      <c r="N14" s="6"/>
      <c r="O14" s="7"/>
      <c r="P14" s="21" t="str">
        <f t="shared" ref="P14:P22" si="6">IF(O14,O14/$O$23,"")</f>
        <v/>
      </c>
      <c r="Q14" s="2"/>
      <c r="R14" s="20" t="str">
        <f t="shared" ref="R14:R22" si="7">IF(Q14,Q14/$Q$23,"")</f>
        <v/>
      </c>
      <c r="S14" s="6"/>
      <c r="T14" s="7"/>
      <c r="U14" s="21" t="str">
        <f t="shared" si="1"/>
        <v/>
      </c>
      <c r="V14" s="2"/>
      <c r="W14" s="20" t="str">
        <f t="shared" ref="W14:W22" si="8">IF(V14,V14/$V$23,"")</f>
        <v/>
      </c>
      <c r="X14" s="6"/>
      <c r="Y14" s="7"/>
      <c r="Z14" s="21" t="str">
        <f t="shared" ref="Z14:Z22" si="9">IF(Y14,Y14/$Y$23,"")</f>
        <v/>
      </c>
      <c r="AA14" s="2"/>
      <c r="AB14" s="20" t="str">
        <f t="shared" ref="AB14:AB22" si="10">IF(AA14,AA14/$AA$23,"")</f>
        <v/>
      </c>
      <c r="AC14" s="6"/>
      <c r="AD14" s="7"/>
      <c r="AE14" s="21" t="str">
        <f t="shared" ref="AE14:AE22" si="11">IF(AD14,AD14/$AD$23,"")</f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2"/>
        <v/>
      </c>
      <c r="D15" s="6"/>
      <c r="E15" s="7"/>
      <c r="F15" s="21" t="str">
        <f t="shared" si="0"/>
        <v/>
      </c>
      <c r="G15" s="2"/>
      <c r="H15" s="20" t="str">
        <f t="shared" si="3"/>
        <v/>
      </c>
      <c r="I15" s="6"/>
      <c r="J15" s="7"/>
      <c r="K15" s="21" t="str">
        <f t="shared" si="4"/>
        <v/>
      </c>
      <c r="L15" s="2">
        <v>1</v>
      </c>
      <c r="M15" s="20">
        <f t="shared" si="5"/>
        <v>5.1813471502590676E-3</v>
      </c>
      <c r="N15" s="6">
        <v>21989.43</v>
      </c>
      <c r="O15" s="7">
        <v>26607.21</v>
      </c>
      <c r="P15" s="21">
        <f t="shared" si="6"/>
        <v>2.444077213675128E-2</v>
      </c>
      <c r="Q15" s="2"/>
      <c r="R15" s="20" t="str">
        <f t="shared" si="7"/>
        <v/>
      </c>
      <c r="S15" s="6"/>
      <c r="T15" s="7"/>
      <c r="U15" s="21" t="str">
        <f t="shared" si="1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2"/>
        <v/>
      </c>
      <c r="D16" s="6"/>
      <c r="E16" s="7"/>
      <c r="F16" s="21" t="str">
        <f t="shared" si="0"/>
        <v/>
      </c>
      <c r="G16" s="2"/>
      <c r="H16" s="20" t="str">
        <f t="shared" si="3"/>
        <v/>
      </c>
      <c r="I16" s="6"/>
      <c r="J16" s="7"/>
      <c r="K16" s="21" t="str">
        <f t="shared" si="4"/>
        <v/>
      </c>
      <c r="L16" s="2"/>
      <c r="M16" s="20" t="str">
        <f t="shared" si="5"/>
        <v/>
      </c>
      <c r="N16" s="6"/>
      <c r="O16" s="7"/>
      <c r="P16" s="21" t="str">
        <f t="shared" si="6"/>
        <v/>
      </c>
      <c r="Q16" s="2"/>
      <c r="R16" s="20" t="str">
        <f t="shared" si="7"/>
        <v/>
      </c>
      <c r="S16" s="6"/>
      <c r="T16" s="7"/>
      <c r="U16" s="21" t="str">
        <f t="shared" si="1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2"/>
        <v/>
      </c>
      <c r="D17" s="6"/>
      <c r="E17" s="7"/>
      <c r="F17" s="21" t="str">
        <f t="shared" si="0"/>
        <v/>
      </c>
      <c r="G17" s="3"/>
      <c r="H17" s="20" t="str">
        <f t="shared" si="3"/>
        <v/>
      </c>
      <c r="I17" s="6"/>
      <c r="J17" s="7"/>
      <c r="K17" s="21" t="str">
        <f t="shared" si="4"/>
        <v/>
      </c>
      <c r="L17" s="3"/>
      <c r="M17" s="20" t="str">
        <f t="shared" si="5"/>
        <v/>
      </c>
      <c r="N17" s="6"/>
      <c r="O17" s="7"/>
      <c r="P17" s="21" t="str">
        <f t="shared" si="6"/>
        <v/>
      </c>
      <c r="Q17" s="3"/>
      <c r="R17" s="20" t="str">
        <f t="shared" si="7"/>
        <v/>
      </c>
      <c r="S17" s="6"/>
      <c r="T17" s="7"/>
      <c r="U17" s="21" t="str">
        <f t="shared" si="1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2"/>
        <v/>
      </c>
      <c r="D18" s="70"/>
      <c r="E18" s="71"/>
      <c r="F18" s="68" t="str">
        <f t="shared" si="0"/>
        <v/>
      </c>
      <c r="G18" s="72">
        <v>3</v>
      </c>
      <c r="H18" s="67">
        <f t="shared" si="3"/>
        <v>2.3640661938534278E-3</v>
      </c>
      <c r="I18" s="70">
        <v>54534</v>
      </c>
      <c r="J18" s="71">
        <v>65986.14</v>
      </c>
      <c r="K18" s="68">
        <f t="shared" si="4"/>
        <v>7.9582386637689993E-3</v>
      </c>
      <c r="L18" s="72">
        <v>3</v>
      </c>
      <c r="M18" s="67">
        <f t="shared" si="5"/>
        <v>1.5544041450777202E-2</v>
      </c>
      <c r="N18" s="70">
        <v>60000</v>
      </c>
      <c r="O18" s="71">
        <v>72600</v>
      </c>
      <c r="P18" s="68">
        <f t="shared" si="6"/>
        <v>6.6688692919255457E-2</v>
      </c>
      <c r="Q18" s="72"/>
      <c r="R18" s="67" t="str">
        <f t="shared" si="7"/>
        <v/>
      </c>
      <c r="S18" s="70"/>
      <c r="T18" s="71"/>
      <c r="U18" s="68" t="str">
        <f t="shared" si="1"/>
        <v/>
      </c>
      <c r="V18" s="72">
        <v>33</v>
      </c>
      <c r="W18" s="67">
        <f t="shared" si="8"/>
        <v>0.91666666666666663</v>
      </c>
      <c r="X18" s="70">
        <v>1005373.72</v>
      </c>
      <c r="Y18" s="71">
        <v>1216502.21</v>
      </c>
      <c r="Z18" s="68">
        <f t="shared" si="9"/>
        <v>0.98292389180400686</v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2"/>
        <v/>
      </c>
      <c r="D19" s="6"/>
      <c r="E19" s="7"/>
      <c r="F19" s="21" t="str">
        <f t="shared" si="0"/>
        <v/>
      </c>
      <c r="G19" s="2">
        <v>80</v>
      </c>
      <c r="H19" s="20">
        <f t="shared" si="3"/>
        <v>6.3041765169424738E-2</v>
      </c>
      <c r="I19" s="6">
        <v>225926.21</v>
      </c>
      <c r="J19" s="7">
        <v>241654.14</v>
      </c>
      <c r="K19" s="21">
        <f t="shared" si="4"/>
        <v>2.9144625222930858E-2</v>
      </c>
      <c r="L19" s="2">
        <v>18</v>
      </c>
      <c r="M19" s="20">
        <f t="shared" si="5"/>
        <v>9.3264248704663211E-2</v>
      </c>
      <c r="N19" s="6">
        <v>33919.660000000003</v>
      </c>
      <c r="O19" s="7">
        <v>39992.769999999997</v>
      </c>
      <c r="P19" s="21">
        <f t="shared" si="6"/>
        <v>3.6736440186231567E-2</v>
      </c>
      <c r="Q19" s="2"/>
      <c r="R19" s="20" t="str">
        <f t="shared" si="7"/>
        <v/>
      </c>
      <c r="S19" s="6"/>
      <c r="T19" s="7"/>
      <c r="U19" s="21" t="str">
        <f t="shared" si="1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5">
      <c r="A20" s="82" t="s">
        <v>29</v>
      </c>
      <c r="B20" s="69"/>
      <c r="C20" s="67" t="str">
        <f t="shared" si="2"/>
        <v/>
      </c>
      <c r="D20" s="70"/>
      <c r="E20" s="71"/>
      <c r="F20" s="21" t="str">
        <f t="shared" si="0"/>
        <v/>
      </c>
      <c r="G20" s="69">
        <v>852</v>
      </c>
      <c r="H20" s="67">
        <f t="shared" si="3"/>
        <v>0.67139479905437349</v>
      </c>
      <c r="I20" s="70">
        <v>3782747.94</v>
      </c>
      <c r="J20" s="71">
        <v>4500210.1399999997</v>
      </c>
      <c r="K20" s="68">
        <f t="shared" si="4"/>
        <v>0.54274649693455779</v>
      </c>
      <c r="L20" s="69">
        <v>132</v>
      </c>
      <c r="M20" s="67">
        <f t="shared" si="5"/>
        <v>0.68393782383419688</v>
      </c>
      <c r="N20" s="70">
        <v>534745.66</v>
      </c>
      <c r="O20" s="71">
        <v>639632.86</v>
      </c>
      <c r="P20" s="68">
        <f t="shared" si="6"/>
        <v>0.58755205759786666</v>
      </c>
      <c r="Q20" s="69"/>
      <c r="R20" s="67" t="str">
        <f t="shared" si="7"/>
        <v/>
      </c>
      <c r="S20" s="70"/>
      <c r="T20" s="71"/>
      <c r="U20" s="68" t="str">
        <f t="shared" si="1"/>
        <v/>
      </c>
      <c r="V20" s="69">
        <v>3</v>
      </c>
      <c r="W20" s="67">
        <f t="shared" si="8"/>
        <v>8.3333333333333329E-2</v>
      </c>
      <c r="X20" s="70">
        <v>17466.12</v>
      </c>
      <c r="Y20" s="71">
        <v>21134.01</v>
      </c>
      <c r="Z20" s="68">
        <f t="shared" si="9"/>
        <v>1.7076108195993166E-2</v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2"/>
        <v/>
      </c>
      <c r="D21" s="6"/>
      <c r="E21" s="7"/>
      <c r="F21" s="21" t="str">
        <f t="shared" si="0"/>
        <v/>
      </c>
      <c r="G21" s="2">
        <v>315</v>
      </c>
      <c r="H21" s="20">
        <f t="shared" si="3"/>
        <v>0.24822695035460993</v>
      </c>
      <c r="I21" s="6">
        <v>127262.98</v>
      </c>
      <c r="J21" s="7">
        <v>201311.58</v>
      </c>
      <c r="K21" s="21">
        <f t="shared" si="4"/>
        <v>2.4279122849441202E-2</v>
      </c>
      <c r="L21" s="2">
        <v>37</v>
      </c>
      <c r="M21" s="20">
        <f t="shared" si="5"/>
        <v>0.19170984455958548</v>
      </c>
      <c r="N21" s="6">
        <v>11714.48</v>
      </c>
      <c r="O21" s="7">
        <v>28742.23</v>
      </c>
      <c r="P21" s="21">
        <f t="shared" si="6"/>
        <v>2.6401952483259116E-2</v>
      </c>
      <c r="Q21" s="2"/>
      <c r="R21" s="20" t="str">
        <f t="shared" si="7"/>
        <v/>
      </c>
      <c r="S21" s="6"/>
      <c r="T21" s="7"/>
      <c r="U21" s="21" t="str">
        <f t="shared" si="1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si="2"/>
        <v/>
      </c>
      <c r="D22" s="70"/>
      <c r="E22" s="71"/>
      <c r="F22" s="68" t="str">
        <f t="shared" si="0"/>
        <v/>
      </c>
      <c r="G22" s="69"/>
      <c r="H22" s="67" t="str">
        <f t="shared" si="3"/>
        <v/>
      </c>
      <c r="I22" s="70"/>
      <c r="J22" s="71"/>
      <c r="K22" s="68" t="str">
        <f t="shared" si="4"/>
        <v/>
      </c>
      <c r="L22" s="69"/>
      <c r="M22" s="67" t="str">
        <f t="shared" si="5"/>
        <v/>
      </c>
      <c r="N22" s="70"/>
      <c r="O22" s="71"/>
      <c r="P22" s="68" t="str">
        <f t="shared" si="6"/>
        <v/>
      </c>
      <c r="Q22" s="69"/>
      <c r="R22" s="67" t="str">
        <f t="shared" si="7"/>
        <v/>
      </c>
      <c r="S22" s="70"/>
      <c r="T22" s="71"/>
      <c r="U22" s="68" t="str">
        <f t="shared" si="1"/>
        <v/>
      </c>
      <c r="V22" s="69"/>
      <c r="W22" s="67" t="str">
        <f t="shared" si="8"/>
        <v/>
      </c>
      <c r="X22" s="70"/>
      <c r="Y22" s="71"/>
      <c r="Z22" s="68" t="str">
        <f t="shared" si="9"/>
        <v/>
      </c>
      <c r="AA22" s="69"/>
      <c r="AB22" s="20" t="str">
        <f t="shared" si="10"/>
        <v/>
      </c>
      <c r="AC22" s="70"/>
      <c r="AD22" s="71"/>
      <c r="AE22" s="68" t="str">
        <f t="shared" si="11"/>
        <v/>
      </c>
    </row>
    <row r="23" spans="1:31" ht="33" customHeight="1" thickBot="1" x14ac:dyDescent="0.3">
      <c r="A23" s="84" t="s">
        <v>0</v>
      </c>
      <c r="B23" s="16">
        <f t="shared" ref="B23:AE23" si="12">SUM(B13:B22)</f>
        <v>0</v>
      </c>
      <c r="C23" s="17">
        <f t="shared" si="12"/>
        <v>0</v>
      </c>
      <c r="D23" s="18">
        <f t="shared" si="12"/>
        <v>0</v>
      </c>
      <c r="E23" s="18">
        <f t="shared" si="12"/>
        <v>0</v>
      </c>
      <c r="F23" s="19">
        <f t="shared" si="12"/>
        <v>0</v>
      </c>
      <c r="G23" s="16">
        <f t="shared" si="12"/>
        <v>1269</v>
      </c>
      <c r="H23" s="17">
        <f t="shared" si="12"/>
        <v>1</v>
      </c>
      <c r="I23" s="18">
        <f t="shared" si="12"/>
        <v>6903189.120000001</v>
      </c>
      <c r="J23" s="18">
        <f t="shared" si="12"/>
        <v>8291550.7799999993</v>
      </c>
      <c r="K23" s="19">
        <f t="shared" si="12"/>
        <v>1</v>
      </c>
      <c r="L23" s="16">
        <f t="shared" si="12"/>
        <v>193</v>
      </c>
      <c r="M23" s="17">
        <f t="shared" si="12"/>
        <v>1</v>
      </c>
      <c r="N23" s="18">
        <f t="shared" si="12"/>
        <v>894654.56</v>
      </c>
      <c r="O23" s="18">
        <f t="shared" si="12"/>
        <v>1088640.32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36</v>
      </c>
      <c r="W23" s="17">
        <f t="shared" si="12"/>
        <v>1</v>
      </c>
      <c r="X23" s="18">
        <f t="shared" si="12"/>
        <v>1022839.84</v>
      </c>
      <c r="Y23" s="18">
        <f t="shared" si="12"/>
        <v>1237636.22</v>
      </c>
      <c r="Z23" s="19">
        <f t="shared" si="12"/>
        <v>1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1" s="25" customFormat="1" ht="18.75" customHeight="1" x14ac:dyDescent="0.25">
      <c r="B24" s="26"/>
      <c r="H24" s="26"/>
      <c r="N24" s="26"/>
    </row>
    <row r="25" spans="1:31" s="49" customFormat="1" ht="48" customHeight="1" x14ac:dyDescent="0.3">
      <c r="A25" s="137" t="s">
        <v>52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65" customHeight="1" x14ac:dyDescent="0.3">
      <c r="A26" s="133" t="s">
        <v>36</v>
      </c>
      <c r="B26" s="133"/>
      <c r="C26" s="133"/>
      <c r="D26" s="133"/>
      <c r="E26" s="133"/>
      <c r="F26" s="133"/>
      <c r="G26" s="133"/>
      <c r="H26" s="133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5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65" customHeight="1" x14ac:dyDescent="0.2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114" t="s">
        <v>10</v>
      </c>
      <c r="B30" s="119" t="s">
        <v>17</v>
      </c>
      <c r="C30" s="120"/>
      <c r="D30" s="120"/>
      <c r="E30" s="120"/>
      <c r="F30" s="121"/>
      <c r="G30" s="25"/>
      <c r="J30" s="125" t="s">
        <v>15</v>
      </c>
      <c r="K30" s="126"/>
      <c r="L30" s="119" t="s">
        <v>16</v>
      </c>
      <c r="M30" s="120"/>
      <c r="N30" s="120"/>
      <c r="O30" s="120"/>
      <c r="P30" s="121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115"/>
      <c r="B31" s="134"/>
      <c r="C31" s="135"/>
      <c r="D31" s="135"/>
      <c r="E31" s="135"/>
      <c r="F31" s="136"/>
      <c r="G31" s="25"/>
      <c r="J31" s="127"/>
      <c r="K31" s="128"/>
      <c r="L31" s="122"/>
      <c r="M31" s="123"/>
      <c r="N31" s="123"/>
      <c r="O31" s="123"/>
      <c r="P31" s="124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" customHeight="1" thickBot="1" x14ac:dyDescent="0.35">
      <c r="A32" s="116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9"/>
      <c r="K32" s="130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25">
      <c r="A33" s="41" t="s">
        <v>25</v>
      </c>
      <c r="B33" s="9">
        <f t="shared" ref="B33:B42" si="13">B13+G13+L13+Q13+AA13+V13</f>
        <v>20</v>
      </c>
      <c r="C33" s="8">
        <f t="shared" ref="C33:C41" si="14">IF(B33,B33/$B$43,"")</f>
        <v>1.335113484646195E-2</v>
      </c>
      <c r="D33" s="10">
        <f t="shared" ref="D33:D42" si="15">D13+I13+N13+S13+AC13+X13</f>
        <v>2903003.3200000003</v>
      </c>
      <c r="E33" s="11">
        <f t="shared" ref="E33:E42" si="16">E13+J13+O13+T13+AD13+Y13</f>
        <v>3512634.03</v>
      </c>
      <c r="F33" s="21">
        <f t="shared" ref="F33:F41" si="17">IF(E33,E33/$E$43,"")</f>
        <v>0.33082418126950663</v>
      </c>
      <c r="J33" s="94" t="s">
        <v>3</v>
      </c>
      <c r="K33" s="95"/>
      <c r="L33" s="58">
        <f>B23</f>
        <v>0</v>
      </c>
      <c r="M33" s="8" t="str">
        <f t="shared" ref="M33:M38" si="18">IF(L33,L33/$L$39,"")</f>
        <v/>
      </c>
      <c r="N33" s="59">
        <f>D23</f>
        <v>0</v>
      </c>
      <c r="O33" s="59">
        <f>E23</f>
        <v>0</v>
      </c>
      <c r="P33" s="60" t="str">
        <f t="shared" ref="P33:P38" si="19">IF(O33,O33/$O$39,"")</f>
        <v/>
      </c>
    </row>
    <row r="34" spans="1:33" s="25" customFormat="1" ht="30" customHeight="1" x14ac:dyDescent="0.25">
      <c r="A34" s="43" t="s">
        <v>18</v>
      </c>
      <c r="B34" s="12">
        <f t="shared" si="13"/>
        <v>1</v>
      </c>
      <c r="C34" s="8">
        <f t="shared" si="14"/>
        <v>6.6755674232309744E-4</v>
      </c>
      <c r="D34" s="13">
        <f t="shared" si="15"/>
        <v>42000</v>
      </c>
      <c r="E34" s="14">
        <f t="shared" si="16"/>
        <v>50820</v>
      </c>
      <c r="F34" s="21">
        <f t="shared" si="17"/>
        <v>4.7862899318652698E-3</v>
      </c>
      <c r="J34" s="90" t="s">
        <v>1</v>
      </c>
      <c r="K34" s="91"/>
      <c r="L34" s="61">
        <f>G23</f>
        <v>1269</v>
      </c>
      <c r="M34" s="8">
        <f t="shared" si="18"/>
        <v>0.84712950600801074</v>
      </c>
      <c r="N34" s="62">
        <f>I23</f>
        <v>6903189.120000001</v>
      </c>
      <c r="O34" s="62">
        <f>J23</f>
        <v>8291550.7799999993</v>
      </c>
      <c r="P34" s="60">
        <f t="shared" si="19"/>
        <v>0.78090842223265688</v>
      </c>
    </row>
    <row r="35" spans="1:33" ht="30" customHeight="1" x14ac:dyDescent="0.25">
      <c r="A35" s="43" t="s">
        <v>19</v>
      </c>
      <c r="B35" s="12">
        <f t="shared" si="13"/>
        <v>1</v>
      </c>
      <c r="C35" s="8">
        <f t="shared" si="14"/>
        <v>6.6755674232309744E-4</v>
      </c>
      <c r="D35" s="13">
        <f t="shared" si="15"/>
        <v>21989.43</v>
      </c>
      <c r="E35" s="14">
        <f t="shared" si="16"/>
        <v>26607.21</v>
      </c>
      <c r="F35" s="21">
        <f t="shared" si="17"/>
        <v>2.5058996721374445E-3</v>
      </c>
      <c r="G35" s="25"/>
      <c r="J35" s="90" t="s">
        <v>2</v>
      </c>
      <c r="K35" s="91"/>
      <c r="L35" s="61">
        <f>L23</f>
        <v>193</v>
      </c>
      <c r="M35" s="8">
        <f t="shared" si="18"/>
        <v>0.1288384512683578</v>
      </c>
      <c r="N35" s="62">
        <f>N23</f>
        <v>894654.56</v>
      </c>
      <c r="O35" s="62">
        <f>O23</f>
        <v>1088640.32</v>
      </c>
      <c r="P35" s="60">
        <f t="shared" si="19"/>
        <v>0.10252948057927166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26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90" t="s">
        <v>34</v>
      </c>
      <c r="K36" s="91"/>
      <c r="L36" s="61">
        <f>Q23</f>
        <v>0</v>
      </c>
      <c r="M36" s="8" t="str">
        <f t="shared" si="18"/>
        <v/>
      </c>
      <c r="N36" s="62">
        <f>S23</f>
        <v>0</v>
      </c>
      <c r="O36" s="62">
        <f>T23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J37" s="90" t="s">
        <v>5</v>
      </c>
      <c r="K37" s="91"/>
      <c r="L37" s="61">
        <f>V23</f>
        <v>36</v>
      </c>
      <c r="M37" s="8">
        <f t="shared" si="18"/>
        <v>2.4032042723631509E-2</v>
      </c>
      <c r="N37" s="62">
        <f>X23</f>
        <v>1022839.84</v>
      </c>
      <c r="O37" s="62">
        <f>Y23</f>
        <v>1237636.22</v>
      </c>
      <c r="P37" s="60">
        <f t="shared" si="19"/>
        <v>0.11656209718807142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4" t="s">
        <v>33</v>
      </c>
      <c r="B38" s="15">
        <f t="shared" si="13"/>
        <v>39</v>
      </c>
      <c r="C38" s="8">
        <f t="shared" si="14"/>
        <v>2.6034712950600801E-2</v>
      </c>
      <c r="D38" s="13">
        <f t="shared" si="15"/>
        <v>1119907.72</v>
      </c>
      <c r="E38" s="22">
        <f t="shared" si="16"/>
        <v>1355088.35</v>
      </c>
      <c r="F38" s="21">
        <f t="shared" si="17"/>
        <v>0.12762388284913265</v>
      </c>
      <c r="G38" s="25"/>
      <c r="J38" s="90" t="s">
        <v>4</v>
      </c>
      <c r="K38" s="91"/>
      <c r="L38" s="61">
        <f>AA23</f>
        <v>0</v>
      </c>
      <c r="M38" s="8" t="str">
        <f t="shared" si="18"/>
        <v/>
      </c>
      <c r="N38" s="62">
        <f>AC23</f>
        <v>0</v>
      </c>
      <c r="O38" s="62">
        <f>AD23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">
      <c r="A39" s="44" t="s">
        <v>28</v>
      </c>
      <c r="B39" s="12">
        <f t="shared" si="13"/>
        <v>98</v>
      </c>
      <c r="C39" s="8">
        <f t="shared" si="14"/>
        <v>6.5420560747663545E-2</v>
      </c>
      <c r="D39" s="13">
        <f t="shared" si="15"/>
        <v>259845.87</v>
      </c>
      <c r="E39" s="23">
        <f t="shared" si="16"/>
        <v>281646.91000000003</v>
      </c>
      <c r="F39" s="21">
        <f t="shared" si="17"/>
        <v>2.6525851430026837E-2</v>
      </c>
      <c r="G39" s="25"/>
      <c r="J39" s="92" t="s">
        <v>0</v>
      </c>
      <c r="K39" s="93"/>
      <c r="L39" s="85">
        <f>SUM(L33:L38)</f>
        <v>1498</v>
      </c>
      <c r="M39" s="17">
        <f>SUM(M33:M38)</f>
        <v>1</v>
      </c>
      <c r="N39" s="86">
        <f>SUM(N33:N38)</f>
        <v>8820683.5200000014</v>
      </c>
      <c r="O39" s="87">
        <f>SUM(O33:O38)</f>
        <v>10617827.32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25">
      <c r="A40" s="45" t="s">
        <v>29</v>
      </c>
      <c r="B40" s="12">
        <f t="shared" si="13"/>
        <v>987</v>
      </c>
      <c r="C40" s="8">
        <f t="shared" si="14"/>
        <v>0.65887850467289721</v>
      </c>
      <c r="D40" s="13">
        <f t="shared" si="15"/>
        <v>4334959.72</v>
      </c>
      <c r="E40" s="23">
        <f t="shared" si="16"/>
        <v>5160977.01</v>
      </c>
      <c r="F40" s="21">
        <f t="shared" si="17"/>
        <v>0.48606714485539398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13"/>
        <v>352</v>
      </c>
      <c r="C41" s="8">
        <f t="shared" si="14"/>
        <v>0.23497997329773029</v>
      </c>
      <c r="D41" s="13">
        <f t="shared" si="15"/>
        <v>138977.46</v>
      </c>
      <c r="E41" s="14">
        <f t="shared" si="16"/>
        <v>230053.81</v>
      </c>
      <c r="F41" s="21">
        <f t="shared" si="17"/>
        <v>2.1666749991937146E-2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13"/>
        <v>0</v>
      </c>
      <c r="C42" s="8" t="str">
        <f t="shared" ref="C42" si="20">IF(B42,B42/$B$43,"")</f>
        <v/>
      </c>
      <c r="D42" s="13">
        <f t="shared" si="15"/>
        <v>0</v>
      </c>
      <c r="E42" s="14">
        <f t="shared" si="16"/>
        <v>0</v>
      </c>
      <c r="F42" s="21" t="str">
        <f t="shared" ref="F42" si="21">IF(E42,E42/$E$43,"")</f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">
      <c r="A43" s="65" t="s">
        <v>0</v>
      </c>
      <c r="B43" s="16">
        <f>SUM(B33:B42)</f>
        <v>1498</v>
      </c>
      <c r="C43" s="17">
        <f>SUM(C33:C42)</f>
        <v>1</v>
      </c>
      <c r="D43" s="18">
        <f>SUM(D33:D42)</f>
        <v>8820683.5200000014</v>
      </c>
      <c r="E43" s="18">
        <f>SUM(E33:E42)</f>
        <v>10617827.32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2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25">
      <c r="B45" s="26"/>
      <c r="H45" s="26"/>
      <c r="N45" s="26"/>
    </row>
    <row r="46" spans="1:33" s="25" customFormat="1" ht="15" x14ac:dyDescent="0.25">
      <c r="B46" s="26"/>
      <c r="H46" s="26"/>
      <c r="N46" s="26"/>
    </row>
    <row r="47" spans="1:33" s="25" customFormat="1" ht="15" x14ac:dyDescent="0.25">
      <c r="B47" s="26"/>
      <c r="H47" s="26"/>
      <c r="N47" s="26"/>
    </row>
    <row r="48" spans="1:33" s="25" customFormat="1" ht="15" x14ac:dyDescent="0.25">
      <c r="B48" s="26"/>
      <c r="H48" s="26"/>
      <c r="N48" s="26"/>
    </row>
    <row r="49" spans="2:14" s="25" customFormat="1" ht="15" x14ac:dyDescent="0.25">
      <c r="B49" s="26"/>
      <c r="H49" s="26"/>
      <c r="N49" s="26"/>
    </row>
    <row r="50" spans="2:14" s="25" customFormat="1" ht="15" x14ac:dyDescent="0.25">
      <c r="B50" s="26"/>
      <c r="H50" s="26"/>
      <c r="N50" s="26"/>
    </row>
    <row r="51" spans="2:14" s="25" customFormat="1" ht="15" x14ac:dyDescent="0.25">
      <c r="B51" s="26"/>
      <c r="H51" s="26"/>
      <c r="N51" s="26"/>
    </row>
    <row r="52" spans="2:14" s="25" customFormat="1" ht="15" x14ac:dyDescent="0.25">
      <c r="B52" s="26"/>
      <c r="H52" s="26"/>
      <c r="N52" s="26"/>
    </row>
    <row r="53" spans="2:14" s="25" customFormat="1" ht="15" x14ac:dyDescent="0.25">
      <c r="B53" s="26"/>
      <c r="H53" s="26"/>
      <c r="N53" s="26"/>
    </row>
    <row r="54" spans="2:14" s="25" customFormat="1" ht="15" x14ac:dyDescent="0.25">
      <c r="B54" s="26"/>
      <c r="H54" s="26"/>
      <c r="N54" s="26"/>
    </row>
    <row r="55" spans="2:14" s="25" customFormat="1" ht="15" x14ac:dyDescent="0.25">
      <c r="B55" s="26"/>
      <c r="H55" s="26"/>
      <c r="N55" s="26"/>
    </row>
    <row r="56" spans="2:14" s="25" customFormat="1" ht="15" x14ac:dyDescent="0.25">
      <c r="B56" s="26"/>
      <c r="H56" s="26"/>
      <c r="N56" s="26"/>
    </row>
    <row r="57" spans="2:14" s="25" customFormat="1" ht="15" x14ac:dyDescent="0.25">
      <c r="B57" s="26"/>
      <c r="H57" s="26"/>
      <c r="N57" s="26"/>
    </row>
    <row r="58" spans="2:14" s="25" customFormat="1" ht="15" x14ac:dyDescent="0.25">
      <c r="B58" s="26"/>
      <c r="H58" s="26"/>
      <c r="N58" s="26"/>
    </row>
    <row r="59" spans="2:14" s="25" customFormat="1" ht="15" x14ac:dyDescent="0.25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A30:A32"/>
    <mergeCell ref="L11:P11"/>
    <mergeCell ref="L30:P31"/>
    <mergeCell ref="J30:K32"/>
    <mergeCell ref="A11:A12"/>
    <mergeCell ref="A26:H26"/>
    <mergeCell ref="B30:F31"/>
    <mergeCell ref="A25:Q25"/>
    <mergeCell ref="B10:AE10"/>
    <mergeCell ref="B11:F11"/>
    <mergeCell ref="G11:K11"/>
    <mergeCell ref="Q11:U11"/>
    <mergeCell ref="AA11:AE11"/>
    <mergeCell ref="V11:Z11"/>
    <mergeCell ref="J37:K37"/>
    <mergeCell ref="J39:K39"/>
    <mergeCell ref="J33:K33"/>
    <mergeCell ref="J34:K34"/>
    <mergeCell ref="J35:K35"/>
    <mergeCell ref="J36:K36"/>
    <mergeCell ref="J38:K38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3:M36 C38:C42 C33:C37 M37:M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37" zoomScale="80" zoomScaleNormal="80" workbookViewId="0">
      <selection activeCell="E43" sqref="E43"/>
    </sheetView>
  </sheetViews>
  <sheetFormatPr defaultColWidth="9.109375" defaultRowHeight="14.4" x14ac:dyDescent="0.3"/>
  <cols>
    <col min="1" max="1" width="26.109375" style="27" customWidth="1"/>
    <col min="2" max="2" width="11.5546875" style="63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3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47</v>
      </c>
      <c r="C7" s="32"/>
      <c r="D7" s="32"/>
      <c r="E7" s="32"/>
      <c r="F7" s="32"/>
      <c r="G7" s="33"/>
      <c r="H7" s="75"/>
      <c r="I7" s="75"/>
      <c r="J7" s="89" t="s">
        <v>56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96" t="s">
        <v>6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8"/>
    </row>
    <row r="11" spans="1:31" ht="30" customHeight="1" thickBot="1" x14ac:dyDescent="0.35">
      <c r="A11" s="131" t="s">
        <v>10</v>
      </c>
      <c r="B11" s="99" t="s">
        <v>3</v>
      </c>
      <c r="C11" s="100"/>
      <c r="D11" s="100"/>
      <c r="E11" s="100"/>
      <c r="F11" s="101"/>
      <c r="G11" s="102" t="s">
        <v>1</v>
      </c>
      <c r="H11" s="103"/>
      <c r="I11" s="103"/>
      <c r="J11" s="103"/>
      <c r="K11" s="104"/>
      <c r="L11" s="117" t="s">
        <v>2</v>
      </c>
      <c r="M11" s="118"/>
      <c r="N11" s="118"/>
      <c r="O11" s="118"/>
      <c r="P11" s="118"/>
      <c r="Q11" s="105" t="s">
        <v>34</v>
      </c>
      <c r="R11" s="106"/>
      <c r="S11" s="106"/>
      <c r="T11" s="106"/>
      <c r="U11" s="107"/>
      <c r="V11" s="111" t="s">
        <v>5</v>
      </c>
      <c r="W11" s="112"/>
      <c r="X11" s="112"/>
      <c r="Y11" s="112"/>
      <c r="Z11" s="113"/>
      <c r="AA11" s="108" t="s">
        <v>4</v>
      </c>
      <c r="AB11" s="109"/>
      <c r="AC11" s="109"/>
      <c r="AD11" s="109"/>
      <c r="AE11" s="110"/>
    </row>
    <row r="12" spans="1:31" ht="39" customHeight="1" thickBot="1" x14ac:dyDescent="0.35">
      <c r="A12" s="132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>
        <v>1</v>
      </c>
      <c r="C13" s="20">
        <f t="shared" ref="C13:C21" si="0">IF(B13,B13/$B$23,"")</f>
        <v>0.25</v>
      </c>
      <c r="D13" s="4">
        <v>263997.32</v>
      </c>
      <c r="E13" s="5">
        <v>319436.76</v>
      </c>
      <c r="F13" s="21">
        <f t="shared" ref="F13:F22" si="1">IF(E13,E13/$E$23,"")</f>
        <v>0.95973719807134861</v>
      </c>
      <c r="G13" s="1">
        <v>21</v>
      </c>
      <c r="H13" s="20">
        <f t="shared" ref="H13:H21" si="2">IF(G13,G13/$G$23,"")</f>
        <v>1.8469656992084433E-2</v>
      </c>
      <c r="I13" s="4">
        <v>3014939.16</v>
      </c>
      <c r="J13" s="5">
        <v>3648076.38</v>
      </c>
      <c r="K13" s="21">
        <f t="shared" ref="K13:K21" si="3">IF(J13,J13/$J$23,"")</f>
        <v>0.48768291481205267</v>
      </c>
      <c r="L13" s="1">
        <v>3</v>
      </c>
      <c r="M13" s="20">
        <f t="shared" ref="M13:M21" si="4">IF(L13,L13/$L$23,"")</f>
        <v>1.8518518518518517E-2</v>
      </c>
      <c r="N13" s="4">
        <v>240382</v>
      </c>
      <c r="O13" s="5">
        <v>290862.21999999997</v>
      </c>
      <c r="P13" s="21">
        <f t="shared" ref="P13:P21" si="5">IF(O13,O13/$O$23,"")</f>
        <v>0.27450739860027401</v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5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4</v>
      </c>
      <c r="H14" s="20">
        <f t="shared" si="2"/>
        <v>3.5180299032541778E-3</v>
      </c>
      <c r="I14" s="6">
        <v>180458.01</v>
      </c>
      <c r="J14" s="7">
        <v>218354.19</v>
      </c>
      <c r="K14" s="21">
        <f t="shared" si="3"/>
        <v>2.9190070806747959E-2</v>
      </c>
      <c r="L14" s="2">
        <v>1</v>
      </c>
      <c r="M14" s="20">
        <f t="shared" si="4"/>
        <v>6.1728395061728392E-3</v>
      </c>
      <c r="N14" s="6">
        <v>59150</v>
      </c>
      <c r="O14" s="7">
        <v>71571.5</v>
      </c>
      <c r="P14" s="21">
        <f t="shared" si="5"/>
        <v>6.754712344188088E-2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>
        <v>1</v>
      </c>
      <c r="W14" s="20">
        <f t="shared" si="8"/>
        <v>2.2727272727272728E-2</v>
      </c>
      <c r="X14" s="6">
        <v>31609.26</v>
      </c>
      <c r="Y14" s="7">
        <v>31609.26</v>
      </c>
      <c r="Z14" s="21">
        <f t="shared" si="9"/>
        <v>2.1768676169119424E-2</v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>
        <v>2</v>
      </c>
      <c r="H18" s="67">
        <f t="shared" si="2"/>
        <v>1.7590149516270889E-3</v>
      </c>
      <c r="I18" s="70">
        <v>66936.78</v>
      </c>
      <c r="J18" s="71">
        <v>80993.509999999995</v>
      </c>
      <c r="K18" s="68">
        <f t="shared" si="3"/>
        <v>1.0827391458744385E-2</v>
      </c>
      <c r="L18" s="72">
        <v>1</v>
      </c>
      <c r="M18" s="67">
        <f t="shared" si="4"/>
        <v>6.1728395061728392E-3</v>
      </c>
      <c r="N18" s="70">
        <v>90000</v>
      </c>
      <c r="O18" s="71">
        <v>108900</v>
      </c>
      <c r="P18" s="68">
        <f t="shared" si="5"/>
        <v>0.10277668824631073</v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>
        <v>41</v>
      </c>
      <c r="W18" s="67">
        <f t="shared" si="8"/>
        <v>0.93181818181818177</v>
      </c>
      <c r="X18" s="70">
        <v>1168603.02</v>
      </c>
      <c r="Y18" s="71">
        <v>1405063.45</v>
      </c>
      <c r="Z18" s="68">
        <f t="shared" si="9"/>
        <v>0.96763958536567207</v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37</v>
      </c>
      <c r="H19" s="20">
        <f t="shared" si="2"/>
        <v>3.2541776605101144E-2</v>
      </c>
      <c r="I19" s="6">
        <v>379263.69</v>
      </c>
      <c r="J19" s="7">
        <v>407239.39</v>
      </c>
      <c r="K19" s="21">
        <f t="shared" si="3"/>
        <v>5.4440661886986673E-2</v>
      </c>
      <c r="L19" s="2">
        <v>6</v>
      </c>
      <c r="M19" s="20">
        <f t="shared" si="4"/>
        <v>3.7037037037037035E-2</v>
      </c>
      <c r="N19" s="6">
        <v>4844.57</v>
      </c>
      <c r="O19" s="7">
        <v>5231.92</v>
      </c>
      <c r="P19" s="21">
        <f t="shared" si="5"/>
        <v>4.9377356360848302E-3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5">
      <c r="A20" s="82" t="s">
        <v>29</v>
      </c>
      <c r="B20" s="69">
        <v>3</v>
      </c>
      <c r="C20" s="67">
        <f t="shared" si="0"/>
        <v>0.75</v>
      </c>
      <c r="D20" s="70">
        <v>11075.19</v>
      </c>
      <c r="E20" s="71">
        <v>13400.98</v>
      </c>
      <c r="F20" s="21">
        <f t="shared" si="1"/>
        <v>4.0262801928651483E-2</v>
      </c>
      <c r="G20" s="69">
        <v>647</v>
      </c>
      <c r="H20" s="67">
        <f t="shared" si="2"/>
        <v>0.56904133685136327</v>
      </c>
      <c r="I20" s="70">
        <v>2461809.42</v>
      </c>
      <c r="J20" s="71">
        <v>2917540.02</v>
      </c>
      <c r="K20" s="68">
        <f t="shared" si="3"/>
        <v>0.3900231993044001</v>
      </c>
      <c r="L20" s="69">
        <v>90</v>
      </c>
      <c r="M20" s="67">
        <f t="shared" si="4"/>
        <v>0.55555555555555558</v>
      </c>
      <c r="N20" s="70">
        <v>435208.58</v>
      </c>
      <c r="O20" s="71">
        <v>523825.41</v>
      </c>
      <c r="P20" s="68">
        <f t="shared" si="5"/>
        <v>0.49437135775083463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>
        <v>2</v>
      </c>
      <c r="W20" s="67">
        <f t="shared" si="8"/>
        <v>4.5454545454545456E-2</v>
      </c>
      <c r="X20" s="70">
        <v>12754.76</v>
      </c>
      <c r="Y20" s="71">
        <v>15379.76</v>
      </c>
      <c r="Z20" s="68">
        <f t="shared" si="9"/>
        <v>1.0591738465208493E-2</v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426</v>
      </c>
      <c r="H21" s="20">
        <f t="shared" si="2"/>
        <v>0.37467018469656993</v>
      </c>
      <c r="I21" s="6">
        <v>157932.29</v>
      </c>
      <c r="J21" s="7">
        <v>208223.38</v>
      </c>
      <c r="K21" s="21">
        <f t="shared" si="3"/>
        <v>2.7835761731068165E-2</v>
      </c>
      <c r="L21" s="2">
        <v>61</v>
      </c>
      <c r="M21" s="20">
        <f t="shared" si="4"/>
        <v>0.37654320987654322</v>
      </c>
      <c r="N21" s="6">
        <v>19523.82</v>
      </c>
      <c r="O21" s="7">
        <v>59187.75</v>
      </c>
      <c r="P21" s="21">
        <f t="shared" si="5"/>
        <v>5.5859696324615037E-2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3">IF(G22,G22/$G$23,"")</f>
        <v/>
      </c>
      <c r="I22" s="70"/>
      <c r="J22" s="71"/>
      <c r="K22" s="68" t="str">
        <f t="shared" ref="K22" si="14">IF(J22,J22/$J$23,"")</f>
        <v/>
      </c>
      <c r="L22" s="69"/>
      <c r="M22" s="67" t="str">
        <f t="shared" ref="M22" si="15">IF(L22,L22/$L$23,"")</f>
        <v/>
      </c>
      <c r="N22" s="70"/>
      <c r="O22" s="71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71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3">
      <c r="A23" s="84" t="s">
        <v>0</v>
      </c>
      <c r="B23" s="16">
        <f t="shared" ref="B23:AE23" si="22">SUM(B13:B22)</f>
        <v>4</v>
      </c>
      <c r="C23" s="17">
        <f t="shared" si="22"/>
        <v>1</v>
      </c>
      <c r="D23" s="18">
        <f t="shared" si="22"/>
        <v>275072.51</v>
      </c>
      <c r="E23" s="18">
        <f t="shared" si="22"/>
        <v>332837.74</v>
      </c>
      <c r="F23" s="19">
        <f t="shared" si="22"/>
        <v>1</v>
      </c>
      <c r="G23" s="16">
        <f t="shared" si="22"/>
        <v>1137</v>
      </c>
      <c r="H23" s="17">
        <f t="shared" si="22"/>
        <v>1</v>
      </c>
      <c r="I23" s="18">
        <f t="shared" si="22"/>
        <v>6261339.3499999996</v>
      </c>
      <c r="J23" s="18">
        <f t="shared" si="22"/>
        <v>7480426.8700000001</v>
      </c>
      <c r="K23" s="19">
        <f t="shared" si="22"/>
        <v>0.99999999999999989</v>
      </c>
      <c r="L23" s="16">
        <f t="shared" si="22"/>
        <v>162</v>
      </c>
      <c r="M23" s="17">
        <f t="shared" si="22"/>
        <v>1</v>
      </c>
      <c r="N23" s="18">
        <f t="shared" si="22"/>
        <v>849108.97</v>
      </c>
      <c r="O23" s="18">
        <f t="shared" si="22"/>
        <v>1059578.7999999998</v>
      </c>
      <c r="P23" s="19">
        <f t="shared" si="22"/>
        <v>1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44</v>
      </c>
      <c r="W23" s="17">
        <f t="shared" si="22"/>
        <v>0.99999999999999989</v>
      </c>
      <c r="X23" s="18">
        <f t="shared" si="22"/>
        <v>1212967.04</v>
      </c>
      <c r="Y23" s="18">
        <f t="shared" si="22"/>
        <v>1452052.47</v>
      </c>
      <c r="Z23" s="19">
        <f t="shared" si="22"/>
        <v>0.99999999999999989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25">
      <c r="B24" s="26"/>
      <c r="H24" s="26"/>
      <c r="N24" s="26"/>
    </row>
    <row r="25" spans="1:31" s="49" customFormat="1" ht="48" customHeight="1" x14ac:dyDescent="0.3">
      <c r="A25" s="137" t="s">
        <v>53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65" customHeight="1" x14ac:dyDescent="0.3">
      <c r="A26" s="133" t="s">
        <v>36</v>
      </c>
      <c r="B26" s="133"/>
      <c r="C26" s="133"/>
      <c r="D26" s="133"/>
      <c r="E26" s="133"/>
      <c r="F26" s="133"/>
      <c r="G26" s="133"/>
      <c r="H26" s="133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4" customHeight="1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65" customHeight="1" x14ac:dyDescent="0.2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114" t="s">
        <v>10</v>
      </c>
      <c r="B30" s="119" t="s">
        <v>17</v>
      </c>
      <c r="C30" s="120"/>
      <c r="D30" s="120"/>
      <c r="E30" s="120"/>
      <c r="F30" s="121"/>
      <c r="G30" s="25"/>
      <c r="J30" s="125" t="s">
        <v>15</v>
      </c>
      <c r="K30" s="126"/>
      <c r="L30" s="119" t="s">
        <v>16</v>
      </c>
      <c r="M30" s="120"/>
      <c r="N30" s="120"/>
      <c r="O30" s="120"/>
      <c r="P30" s="121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115"/>
      <c r="B31" s="134"/>
      <c r="C31" s="135"/>
      <c r="D31" s="135"/>
      <c r="E31" s="135"/>
      <c r="F31" s="136"/>
      <c r="G31" s="25"/>
      <c r="J31" s="127"/>
      <c r="K31" s="128"/>
      <c r="L31" s="122"/>
      <c r="M31" s="123"/>
      <c r="N31" s="123"/>
      <c r="O31" s="123"/>
      <c r="P31" s="124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" customHeight="1" thickBot="1" x14ac:dyDescent="0.35">
      <c r="A32" s="116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9"/>
      <c r="K32" s="130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25">
      <c r="A33" s="41" t="s">
        <v>25</v>
      </c>
      <c r="B33" s="9">
        <f t="shared" ref="B33:B42" si="23">B13+G13+L13+Q13+AA13+V13</f>
        <v>25</v>
      </c>
      <c r="C33" s="8">
        <f t="shared" ref="C33:C42" si="24">IF(B33,B33/$B$43,"")</f>
        <v>1.855976243504083E-2</v>
      </c>
      <c r="D33" s="10">
        <f t="shared" ref="D33:D42" si="25">D13+I13+N13+S13+AC13+X13</f>
        <v>3519318.48</v>
      </c>
      <c r="E33" s="11">
        <f t="shared" ref="E33:E42" si="26">E13+J13+O13+T13+AD13+Y13</f>
        <v>4258375.3599999994</v>
      </c>
      <c r="F33" s="21">
        <f t="shared" ref="F33:F42" si="27">IF(E33,E33/$E$43,"")</f>
        <v>0.41243760803910395</v>
      </c>
      <c r="J33" s="94" t="s">
        <v>3</v>
      </c>
      <c r="K33" s="95"/>
      <c r="L33" s="58">
        <f>B23</f>
        <v>4</v>
      </c>
      <c r="M33" s="8">
        <f t="shared" ref="M33:M38" si="28">IF(L33,L33/$L$39,"")</f>
        <v>2.9695619896065329E-3</v>
      </c>
      <c r="N33" s="59">
        <f>D23</f>
        <v>275072.51</v>
      </c>
      <c r="O33" s="59">
        <f>E23</f>
        <v>332837.74</v>
      </c>
      <c r="P33" s="60">
        <f t="shared" ref="P33:P38" si="29">IF(O33,O33/$O$39,"")</f>
        <v>3.2236425806939951E-2</v>
      </c>
    </row>
    <row r="34" spans="1:33" s="25" customFormat="1" ht="30" customHeight="1" x14ac:dyDescent="0.25">
      <c r="A34" s="43" t="s">
        <v>18</v>
      </c>
      <c r="B34" s="12">
        <f t="shared" si="23"/>
        <v>6</v>
      </c>
      <c r="C34" s="8">
        <f t="shared" si="24"/>
        <v>4.4543429844097994E-3</v>
      </c>
      <c r="D34" s="13">
        <f t="shared" si="25"/>
        <v>271217.27</v>
      </c>
      <c r="E34" s="14">
        <f t="shared" si="26"/>
        <v>321534.95</v>
      </c>
      <c r="F34" s="21">
        <f t="shared" si="27"/>
        <v>3.1141713556921601E-2</v>
      </c>
      <c r="J34" s="90" t="s">
        <v>1</v>
      </c>
      <c r="K34" s="91"/>
      <c r="L34" s="61">
        <f>G23</f>
        <v>1137</v>
      </c>
      <c r="M34" s="8">
        <f t="shared" si="28"/>
        <v>0.84409799554565701</v>
      </c>
      <c r="N34" s="62">
        <f>I23</f>
        <v>6261339.3499999996</v>
      </c>
      <c r="O34" s="62">
        <f>J23</f>
        <v>7480426.8700000001</v>
      </c>
      <c r="P34" s="60">
        <f t="shared" si="29"/>
        <v>0.72450385523887717</v>
      </c>
    </row>
    <row r="35" spans="1:33" ht="30" customHeight="1" x14ac:dyDescent="0.25">
      <c r="A35" s="43" t="s">
        <v>19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90" t="s">
        <v>2</v>
      </c>
      <c r="K35" s="91"/>
      <c r="L35" s="61">
        <f>L23</f>
        <v>162</v>
      </c>
      <c r="M35" s="8">
        <f t="shared" si="28"/>
        <v>0.12026726057906459</v>
      </c>
      <c r="N35" s="62">
        <f>N23</f>
        <v>849108.97</v>
      </c>
      <c r="O35" s="62">
        <f>O23</f>
        <v>1059578.7999999998</v>
      </c>
      <c r="P35" s="60">
        <f t="shared" si="29"/>
        <v>0.10262367895181135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90" t="s">
        <v>34</v>
      </c>
      <c r="K36" s="91"/>
      <c r="L36" s="61">
        <f>Q23</f>
        <v>0</v>
      </c>
      <c r="M36" s="8" t="str">
        <f t="shared" si="28"/>
        <v/>
      </c>
      <c r="N36" s="62">
        <f>S23</f>
        <v>0</v>
      </c>
      <c r="O36" s="62">
        <f>T23</f>
        <v>0</v>
      </c>
      <c r="P36" s="60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90" t="s">
        <v>5</v>
      </c>
      <c r="K37" s="91"/>
      <c r="L37" s="61">
        <f>V23</f>
        <v>44</v>
      </c>
      <c r="M37" s="8">
        <f t="shared" si="28"/>
        <v>3.2665181885671864E-2</v>
      </c>
      <c r="N37" s="62">
        <f>X23</f>
        <v>1212967.04</v>
      </c>
      <c r="O37" s="62">
        <f>Y23</f>
        <v>1452052.47</v>
      </c>
      <c r="P37" s="60">
        <f t="shared" si="29"/>
        <v>0.14063604000237143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4" t="s">
        <v>33</v>
      </c>
      <c r="B38" s="15">
        <f t="shared" si="23"/>
        <v>44</v>
      </c>
      <c r="C38" s="8">
        <f t="shared" si="24"/>
        <v>3.2665181885671864E-2</v>
      </c>
      <c r="D38" s="13">
        <f t="shared" si="25"/>
        <v>1325539.8</v>
      </c>
      <c r="E38" s="22">
        <f t="shared" si="26"/>
        <v>1594956.96</v>
      </c>
      <c r="F38" s="21">
        <f t="shared" si="27"/>
        <v>0.15447680814772535</v>
      </c>
      <c r="G38" s="25"/>
      <c r="J38" s="90" t="s">
        <v>4</v>
      </c>
      <c r="K38" s="91"/>
      <c r="L38" s="61">
        <f>AA23</f>
        <v>0</v>
      </c>
      <c r="M38" s="8" t="str">
        <f t="shared" si="28"/>
        <v/>
      </c>
      <c r="N38" s="62">
        <f>AC23</f>
        <v>0</v>
      </c>
      <c r="O38" s="62">
        <f>AD23</f>
        <v>0</v>
      </c>
      <c r="P38" s="60" t="str">
        <f t="shared" si="2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">
      <c r="A39" s="44" t="s">
        <v>28</v>
      </c>
      <c r="B39" s="12">
        <f t="shared" si="23"/>
        <v>43</v>
      </c>
      <c r="C39" s="8">
        <f t="shared" si="24"/>
        <v>3.1922791388270227E-2</v>
      </c>
      <c r="D39" s="13">
        <f t="shared" si="25"/>
        <v>384108.26</v>
      </c>
      <c r="E39" s="23">
        <f t="shared" si="26"/>
        <v>412471.31</v>
      </c>
      <c r="F39" s="21">
        <f t="shared" si="27"/>
        <v>3.9949198015544536E-2</v>
      </c>
      <c r="G39" s="25"/>
      <c r="J39" s="92" t="s">
        <v>0</v>
      </c>
      <c r="K39" s="93"/>
      <c r="L39" s="85">
        <f>SUM(L33:L38)</f>
        <v>1347</v>
      </c>
      <c r="M39" s="17">
        <f>SUM(M33:M38)</f>
        <v>1</v>
      </c>
      <c r="N39" s="86">
        <f>SUM(N33:N38)</f>
        <v>8598487.8699999992</v>
      </c>
      <c r="O39" s="87">
        <f>SUM(O33:O38)</f>
        <v>10324895.880000001</v>
      </c>
      <c r="P39" s="88">
        <f>SUM(P33:P38)</f>
        <v>0.99999999999999989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25">
      <c r="A40" s="45" t="s">
        <v>29</v>
      </c>
      <c r="B40" s="12">
        <f t="shared" si="23"/>
        <v>742</v>
      </c>
      <c r="C40" s="8">
        <f t="shared" si="24"/>
        <v>0.5508537490720119</v>
      </c>
      <c r="D40" s="13">
        <f t="shared" si="25"/>
        <v>2920847.9499999997</v>
      </c>
      <c r="E40" s="23">
        <f t="shared" si="26"/>
        <v>3470146.17</v>
      </c>
      <c r="F40" s="21">
        <f t="shared" si="27"/>
        <v>0.33609502801107177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3"/>
        <v>487</v>
      </c>
      <c r="C41" s="8">
        <f t="shared" si="24"/>
        <v>0.3615441722345954</v>
      </c>
      <c r="D41" s="13">
        <f t="shared" si="25"/>
        <v>177456.11000000002</v>
      </c>
      <c r="E41" s="14">
        <f t="shared" si="26"/>
        <v>267411.13</v>
      </c>
      <c r="F41" s="21">
        <f t="shared" si="27"/>
        <v>2.5899644229632656E-2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">
      <c r="A43" s="65" t="s">
        <v>0</v>
      </c>
      <c r="B43" s="16">
        <f>SUM(B33:B42)</f>
        <v>1347</v>
      </c>
      <c r="C43" s="17">
        <f>SUM(C33:C42)</f>
        <v>1</v>
      </c>
      <c r="D43" s="18">
        <f>SUM(D33:D42)</f>
        <v>8598487.8699999992</v>
      </c>
      <c r="E43" s="18">
        <f>SUM(E33:E42)</f>
        <v>10324895.880000001</v>
      </c>
      <c r="F43" s="19">
        <f>SUM(F33:F42)</f>
        <v>0.99999999999999978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2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25">
      <c r="B45" s="26"/>
      <c r="H45" s="26"/>
      <c r="N45" s="26"/>
    </row>
    <row r="46" spans="1:33" s="25" customFormat="1" ht="15" x14ac:dyDescent="0.25">
      <c r="B46" s="26"/>
      <c r="H46" s="26"/>
      <c r="N46" s="26"/>
    </row>
    <row r="47" spans="1:33" s="25" customFormat="1" ht="15" x14ac:dyDescent="0.25">
      <c r="B47" s="26"/>
      <c r="H47" s="26"/>
      <c r="N47" s="26"/>
    </row>
    <row r="48" spans="1:33" s="25" customFormat="1" ht="15" x14ac:dyDescent="0.25">
      <c r="B48" s="26"/>
      <c r="H48" s="26"/>
      <c r="N48" s="26"/>
    </row>
    <row r="49" spans="2:14" s="25" customFormat="1" ht="15" x14ac:dyDescent="0.25">
      <c r="B49" s="26"/>
      <c r="H49" s="26"/>
      <c r="N49" s="26"/>
    </row>
    <row r="50" spans="2:14" s="25" customFormat="1" ht="15" x14ac:dyDescent="0.25">
      <c r="B50" s="26"/>
      <c r="H50" s="26"/>
      <c r="N50" s="26"/>
    </row>
    <row r="51" spans="2:14" s="25" customFormat="1" ht="15" x14ac:dyDescent="0.25">
      <c r="B51" s="26"/>
      <c r="H51" s="26"/>
      <c r="N51" s="26"/>
    </row>
    <row r="52" spans="2:14" s="25" customFormat="1" ht="15" x14ac:dyDescent="0.25">
      <c r="B52" s="26"/>
      <c r="H52" s="26"/>
      <c r="N52" s="26"/>
    </row>
    <row r="53" spans="2:14" s="25" customFormat="1" ht="15" x14ac:dyDescent="0.25">
      <c r="B53" s="26"/>
      <c r="H53" s="26"/>
      <c r="N53" s="26"/>
    </row>
    <row r="54" spans="2:14" s="25" customFormat="1" ht="15" x14ac:dyDescent="0.25">
      <c r="B54" s="26"/>
      <c r="H54" s="26"/>
      <c r="N54" s="26"/>
    </row>
    <row r="55" spans="2:14" s="25" customFormat="1" ht="15" x14ac:dyDescent="0.25">
      <c r="B55" s="26"/>
      <c r="H55" s="26"/>
      <c r="N55" s="26"/>
    </row>
    <row r="56" spans="2:14" s="25" customFormat="1" ht="15" x14ac:dyDescent="0.25">
      <c r="B56" s="26"/>
      <c r="H56" s="26"/>
      <c r="N56" s="26"/>
    </row>
    <row r="57" spans="2:14" s="25" customFormat="1" ht="15" x14ac:dyDescent="0.25">
      <c r="B57" s="26"/>
      <c r="H57" s="26"/>
      <c r="N57" s="26"/>
    </row>
    <row r="58" spans="2:14" s="25" customFormat="1" ht="15" x14ac:dyDescent="0.25">
      <c r="B58" s="26"/>
      <c r="H58" s="26"/>
      <c r="N58" s="26"/>
    </row>
    <row r="59" spans="2:14" s="25" customFormat="1" ht="15" x14ac:dyDescent="0.25">
      <c r="B59" s="26"/>
      <c r="H59" s="26"/>
      <c r="N59" s="26"/>
    </row>
    <row r="60" spans="2:14" s="25" customFormat="1" ht="15" x14ac:dyDescent="0.25">
      <c r="B60" s="26"/>
      <c r="H60" s="26"/>
      <c r="N60" s="26"/>
    </row>
    <row r="61" spans="2:14" s="25" customFormat="1" ht="15" x14ac:dyDescent="0.25">
      <c r="B61" s="26"/>
      <c r="H61" s="26"/>
      <c r="N61" s="26"/>
    </row>
    <row r="62" spans="2:14" s="25" customFormat="1" ht="15" x14ac:dyDescent="0.25">
      <c r="B62" s="26"/>
      <c r="H62" s="26"/>
      <c r="N62" s="26"/>
    </row>
    <row r="63" spans="2:14" s="25" customFormat="1" ht="15" x14ac:dyDescent="0.25">
      <c r="B63" s="26"/>
      <c r="H63" s="26"/>
      <c r="N63" s="26"/>
    </row>
    <row r="64" spans="2:14" s="25" customFormat="1" ht="15" x14ac:dyDescent="0.25">
      <c r="B64" s="26"/>
      <c r="H64" s="26"/>
      <c r="N64" s="26"/>
    </row>
    <row r="65" spans="2:14" s="25" customFormat="1" ht="15" x14ac:dyDescent="0.25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8:K38"/>
    <mergeCell ref="J37:K37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3:C42 M33:M3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31" zoomScale="85" zoomScaleNormal="85" workbookViewId="0">
      <selection activeCell="H42" sqref="H42"/>
    </sheetView>
  </sheetViews>
  <sheetFormatPr defaultColWidth="9.109375" defaultRowHeight="14.4" x14ac:dyDescent="0.3"/>
  <cols>
    <col min="1" max="1" width="26.109375" style="27" customWidth="1"/>
    <col min="2" max="2" width="11.5546875" style="63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3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48</v>
      </c>
      <c r="C7" s="32"/>
      <c r="D7" s="32"/>
      <c r="E7" s="32"/>
      <c r="F7" s="32"/>
      <c r="G7" s="33"/>
      <c r="H7" s="75"/>
      <c r="I7" s="75"/>
      <c r="J7" s="89" t="s">
        <v>56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0.100000000000001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96" t="s">
        <v>6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8"/>
    </row>
    <row r="11" spans="1:31" ht="30" customHeight="1" thickBot="1" x14ac:dyDescent="0.35">
      <c r="A11" s="131" t="s">
        <v>10</v>
      </c>
      <c r="B11" s="99" t="s">
        <v>3</v>
      </c>
      <c r="C11" s="100"/>
      <c r="D11" s="100"/>
      <c r="E11" s="100"/>
      <c r="F11" s="101"/>
      <c r="G11" s="102" t="s">
        <v>1</v>
      </c>
      <c r="H11" s="103"/>
      <c r="I11" s="103"/>
      <c r="J11" s="103"/>
      <c r="K11" s="104"/>
      <c r="L11" s="117" t="s">
        <v>2</v>
      </c>
      <c r="M11" s="118"/>
      <c r="N11" s="118"/>
      <c r="O11" s="118"/>
      <c r="P11" s="118"/>
      <c r="Q11" s="105" t="s">
        <v>34</v>
      </c>
      <c r="R11" s="106"/>
      <c r="S11" s="106"/>
      <c r="T11" s="106"/>
      <c r="U11" s="107"/>
      <c r="V11" s="111" t="s">
        <v>5</v>
      </c>
      <c r="W11" s="112"/>
      <c r="X11" s="112"/>
      <c r="Y11" s="112"/>
      <c r="Z11" s="113"/>
      <c r="AA11" s="108" t="s">
        <v>4</v>
      </c>
      <c r="AB11" s="109"/>
      <c r="AC11" s="109"/>
      <c r="AD11" s="109"/>
      <c r="AE11" s="110"/>
    </row>
    <row r="12" spans="1:31" ht="39" customHeight="1" thickBot="1" x14ac:dyDescent="0.35">
      <c r="A12" s="132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>
        <v>14</v>
      </c>
      <c r="H13" s="20">
        <f t="shared" ref="H13:H21" si="2">IF(G13,G13/$G$23,"")</f>
        <v>2.1604938271604937E-2</v>
      </c>
      <c r="I13" s="4">
        <v>1754602.26</v>
      </c>
      <c r="J13" s="5">
        <v>2123068.73</v>
      </c>
      <c r="K13" s="21">
        <f t="shared" ref="K13:K21" si="3">IF(J13,J13/$J$23,"")</f>
        <v>0.43210676596922604</v>
      </c>
      <c r="L13" s="1">
        <v>6</v>
      </c>
      <c r="M13" s="20">
        <f t="shared" ref="M13:M21" si="4">IF(L13,L13/$L$23,"")</f>
        <v>4.9586776859504134E-2</v>
      </c>
      <c r="N13" s="4">
        <v>470017.32</v>
      </c>
      <c r="O13" s="5">
        <v>568721.01</v>
      </c>
      <c r="P13" s="21">
        <f t="shared" ref="P13:P21" si="5">IF(O13,O13/$O$23,"")</f>
        <v>0.20298705021871144</v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5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35">
      <c r="A14" s="43" t="s">
        <v>18</v>
      </c>
      <c r="B14" s="2">
        <v>1</v>
      </c>
      <c r="C14" s="20">
        <f t="shared" si="0"/>
        <v>0.2</v>
      </c>
      <c r="D14" s="6">
        <v>233087.74</v>
      </c>
      <c r="E14" s="7">
        <v>282036.17</v>
      </c>
      <c r="F14" s="21">
        <f t="shared" si="1"/>
        <v>0.69136631959952566</v>
      </c>
      <c r="G14" s="2">
        <v>5</v>
      </c>
      <c r="H14" s="20">
        <f t="shared" si="2"/>
        <v>7.716049382716049E-3</v>
      </c>
      <c r="I14" s="6">
        <v>199315.1</v>
      </c>
      <c r="J14" s="7">
        <v>241171.27</v>
      </c>
      <c r="K14" s="21">
        <f t="shared" si="3"/>
        <v>4.9085428112537376E-2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2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>
        <v>3</v>
      </c>
      <c r="H18" s="67">
        <f t="shared" si="2"/>
        <v>4.6296296296296294E-3</v>
      </c>
      <c r="I18" s="70">
        <v>114767.57</v>
      </c>
      <c r="J18" s="71">
        <v>138868.76</v>
      </c>
      <c r="K18" s="68">
        <f t="shared" si="3"/>
        <v>2.8263866322291234E-2</v>
      </c>
      <c r="L18" s="72">
        <v>4</v>
      </c>
      <c r="M18" s="67">
        <f t="shared" si="4"/>
        <v>3.3057851239669422E-2</v>
      </c>
      <c r="N18" s="70">
        <v>1080953.03</v>
      </c>
      <c r="O18" s="71">
        <v>1307953.17</v>
      </c>
      <c r="P18" s="68">
        <f t="shared" si="5"/>
        <v>0.46683268445192982</v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>
        <v>23</v>
      </c>
      <c r="W18" s="67">
        <f t="shared" si="8"/>
        <v>1</v>
      </c>
      <c r="X18" s="70">
        <v>1311756.8400000001</v>
      </c>
      <c r="Y18" s="71">
        <v>1539152.02</v>
      </c>
      <c r="Z18" s="68">
        <f t="shared" si="9"/>
        <v>1</v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19</v>
      </c>
      <c r="H19" s="20">
        <f t="shared" si="2"/>
        <v>2.9320987654320986E-2</v>
      </c>
      <c r="I19" s="6">
        <v>88367.37</v>
      </c>
      <c r="J19" s="7">
        <v>104438.14</v>
      </c>
      <c r="K19" s="21">
        <f t="shared" si="3"/>
        <v>2.1256225143140451E-2</v>
      </c>
      <c r="L19" s="2">
        <v>6</v>
      </c>
      <c r="M19" s="20">
        <f t="shared" si="4"/>
        <v>4.9586776859504134E-2</v>
      </c>
      <c r="N19" s="6">
        <v>232629.37</v>
      </c>
      <c r="O19" s="7">
        <v>281481.53000000003</v>
      </c>
      <c r="P19" s="21">
        <f t="shared" si="5"/>
        <v>0.10046596566873754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25">
      <c r="A20" s="82" t="s">
        <v>29</v>
      </c>
      <c r="B20" s="69">
        <v>4</v>
      </c>
      <c r="C20" s="67">
        <f t="shared" si="0"/>
        <v>0.8</v>
      </c>
      <c r="D20" s="70">
        <v>104052.98</v>
      </c>
      <c r="E20" s="71">
        <v>125904.11</v>
      </c>
      <c r="F20" s="21">
        <f t="shared" si="1"/>
        <v>0.30863368040047434</v>
      </c>
      <c r="G20" s="69">
        <v>464</v>
      </c>
      <c r="H20" s="67">
        <f t="shared" si="2"/>
        <v>0.71604938271604934</v>
      </c>
      <c r="I20" s="70">
        <v>1872822.4</v>
      </c>
      <c r="J20" s="71">
        <v>2232717.67</v>
      </c>
      <c r="K20" s="68">
        <f t="shared" si="3"/>
        <v>0.45442354176920385</v>
      </c>
      <c r="L20" s="69">
        <v>82</v>
      </c>
      <c r="M20" s="67">
        <f t="shared" si="4"/>
        <v>0.6776859504132231</v>
      </c>
      <c r="N20" s="70">
        <v>517895.72</v>
      </c>
      <c r="O20" s="71">
        <v>623484.41</v>
      </c>
      <c r="P20" s="68">
        <f t="shared" si="5"/>
        <v>0.22253312084119009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" customHeight="1" x14ac:dyDescent="0.3">
      <c r="A21" s="46" t="s">
        <v>43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143</v>
      </c>
      <c r="H21" s="20">
        <f t="shared" si="2"/>
        <v>0.22067901234567902</v>
      </c>
      <c r="I21" s="6">
        <v>55034.79</v>
      </c>
      <c r="J21" s="7">
        <v>73032.09</v>
      </c>
      <c r="K21" s="21">
        <f t="shared" si="3"/>
        <v>1.4864172683600992E-2</v>
      </c>
      <c r="L21" s="2">
        <v>23</v>
      </c>
      <c r="M21" s="20">
        <f t="shared" si="4"/>
        <v>0.19008264462809918</v>
      </c>
      <c r="N21" s="6">
        <v>10277.42</v>
      </c>
      <c r="O21" s="7">
        <v>20119.939999999999</v>
      </c>
      <c r="P21" s="21">
        <f t="shared" si="5"/>
        <v>7.1811788194310966E-3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3">IF(G22,G22/$G$23,"")</f>
        <v/>
      </c>
      <c r="I22" s="70"/>
      <c r="J22" s="71"/>
      <c r="K22" s="68" t="str">
        <f t="shared" ref="K22" si="14">IF(J22,J22/$J$23,"")</f>
        <v/>
      </c>
      <c r="L22" s="69"/>
      <c r="M22" s="67" t="str">
        <f t="shared" ref="M22" si="15">IF(L22,L22/$L$23,"")</f>
        <v/>
      </c>
      <c r="N22" s="70"/>
      <c r="O22" s="71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71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3">
      <c r="A23" s="84" t="s">
        <v>0</v>
      </c>
      <c r="B23" s="16">
        <f t="shared" ref="B23:AE23" si="22">SUM(B13:B22)</f>
        <v>5</v>
      </c>
      <c r="C23" s="17">
        <f t="shared" si="22"/>
        <v>1</v>
      </c>
      <c r="D23" s="18">
        <f t="shared" si="22"/>
        <v>337140.72</v>
      </c>
      <c r="E23" s="18">
        <f t="shared" si="22"/>
        <v>407940.27999999997</v>
      </c>
      <c r="F23" s="19">
        <f t="shared" si="22"/>
        <v>1</v>
      </c>
      <c r="G23" s="16">
        <f t="shared" si="22"/>
        <v>648</v>
      </c>
      <c r="H23" s="17">
        <f t="shared" si="22"/>
        <v>1</v>
      </c>
      <c r="I23" s="18">
        <f t="shared" si="22"/>
        <v>4084909.49</v>
      </c>
      <c r="J23" s="18">
        <f t="shared" si="22"/>
        <v>4913296.66</v>
      </c>
      <c r="K23" s="19">
        <f t="shared" si="22"/>
        <v>0.99999999999999989</v>
      </c>
      <c r="L23" s="16">
        <f t="shared" si="22"/>
        <v>121</v>
      </c>
      <c r="M23" s="17">
        <f t="shared" si="22"/>
        <v>1</v>
      </c>
      <c r="N23" s="18">
        <f t="shared" si="22"/>
        <v>2311772.8600000003</v>
      </c>
      <c r="O23" s="18">
        <f t="shared" si="22"/>
        <v>2801760.06</v>
      </c>
      <c r="P23" s="19">
        <f t="shared" si="22"/>
        <v>1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23</v>
      </c>
      <c r="W23" s="17">
        <f t="shared" si="22"/>
        <v>1</v>
      </c>
      <c r="X23" s="18">
        <f t="shared" si="22"/>
        <v>1311756.8400000001</v>
      </c>
      <c r="Y23" s="18">
        <f t="shared" si="22"/>
        <v>1539152.02</v>
      </c>
      <c r="Z23" s="19">
        <f t="shared" si="22"/>
        <v>1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25">
      <c r="B24" s="26"/>
      <c r="H24" s="26"/>
      <c r="N24" s="26"/>
    </row>
    <row r="25" spans="1:31" s="49" customFormat="1" ht="48" customHeight="1" x14ac:dyDescent="0.3">
      <c r="A25" s="137" t="s">
        <v>53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65" customHeight="1" x14ac:dyDescent="0.3">
      <c r="A26" s="133" t="s">
        <v>36</v>
      </c>
      <c r="B26" s="133"/>
      <c r="C26" s="133"/>
      <c r="D26" s="133"/>
      <c r="E26" s="133"/>
      <c r="F26" s="133"/>
      <c r="G26" s="133"/>
      <c r="H26" s="133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4" customHeight="1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65" customHeight="1" x14ac:dyDescent="0.2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114" t="s">
        <v>10</v>
      </c>
      <c r="B30" s="119" t="s">
        <v>17</v>
      </c>
      <c r="C30" s="120"/>
      <c r="D30" s="120"/>
      <c r="E30" s="120"/>
      <c r="F30" s="121"/>
      <c r="G30" s="25"/>
      <c r="J30" s="125" t="s">
        <v>15</v>
      </c>
      <c r="K30" s="126"/>
      <c r="L30" s="119" t="s">
        <v>16</v>
      </c>
      <c r="M30" s="120"/>
      <c r="N30" s="120"/>
      <c r="O30" s="120"/>
      <c r="P30" s="121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115"/>
      <c r="B31" s="134"/>
      <c r="C31" s="135"/>
      <c r="D31" s="135"/>
      <c r="E31" s="135"/>
      <c r="F31" s="136"/>
      <c r="G31" s="25"/>
      <c r="J31" s="127"/>
      <c r="K31" s="128"/>
      <c r="L31" s="122"/>
      <c r="M31" s="123"/>
      <c r="N31" s="123"/>
      <c r="O31" s="123"/>
      <c r="P31" s="124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" customHeight="1" thickBot="1" x14ac:dyDescent="0.35">
      <c r="A32" s="116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9"/>
      <c r="K32" s="130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25">
      <c r="A33" s="41" t="s">
        <v>25</v>
      </c>
      <c r="B33" s="9">
        <f t="shared" ref="B33:B42" si="23">B13+G13+L13+Q13+AA13+V13</f>
        <v>20</v>
      </c>
      <c r="C33" s="8">
        <f t="shared" ref="C33:C41" si="24">IF(B33,B33/$B$43,"")</f>
        <v>2.5094102885821833E-2</v>
      </c>
      <c r="D33" s="10">
        <f t="shared" ref="D33:D42" si="25">D13+I13+N13+S13+AC13+X13</f>
        <v>2224619.58</v>
      </c>
      <c r="E33" s="11">
        <f t="shared" ref="E33:E42" si="26">E13+J13+O13+T13+AD13+Y13</f>
        <v>2691789.74</v>
      </c>
      <c r="F33" s="21">
        <f t="shared" ref="F33:F41" si="27">IF(E33,E33/$E$43,"")</f>
        <v>0.27859120516855784</v>
      </c>
      <c r="J33" s="94" t="s">
        <v>3</v>
      </c>
      <c r="K33" s="95"/>
      <c r="L33" s="58">
        <f>B23</f>
        <v>5</v>
      </c>
      <c r="M33" s="8">
        <f>IF(L33,L33/$L$39,"")</f>
        <v>6.2735257214554582E-3</v>
      </c>
      <c r="N33" s="59">
        <f>D23</f>
        <v>337140.72</v>
      </c>
      <c r="O33" s="59">
        <f>E23</f>
        <v>407940.27999999997</v>
      </c>
      <c r="P33" s="60">
        <f>IF(O33,O33/$O$39,"")</f>
        <v>4.2220450042282621E-2</v>
      </c>
    </row>
    <row r="34" spans="1:33" s="25" customFormat="1" ht="30" customHeight="1" x14ac:dyDescent="0.25">
      <c r="A34" s="43" t="s">
        <v>18</v>
      </c>
      <c r="B34" s="12">
        <f t="shared" si="23"/>
        <v>6</v>
      </c>
      <c r="C34" s="8">
        <f t="shared" si="24"/>
        <v>7.5282308657465494E-3</v>
      </c>
      <c r="D34" s="13">
        <f t="shared" si="25"/>
        <v>432402.83999999997</v>
      </c>
      <c r="E34" s="14">
        <f t="shared" si="26"/>
        <v>523207.43999999994</v>
      </c>
      <c r="F34" s="21">
        <f t="shared" si="27"/>
        <v>5.4150214296736235E-2</v>
      </c>
      <c r="J34" s="90" t="s">
        <v>1</v>
      </c>
      <c r="K34" s="91"/>
      <c r="L34" s="61">
        <f>G23</f>
        <v>648</v>
      </c>
      <c r="M34" s="8">
        <f>IF(L34,L34/$L$39,"")</f>
        <v>0.81304893350062735</v>
      </c>
      <c r="N34" s="62">
        <f>I23</f>
        <v>4084909.49</v>
      </c>
      <c r="O34" s="62">
        <f>J23</f>
        <v>4913296.66</v>
      </c>
      <c r="P34" s="60">
        <f>IF(O34,O34/$O$39,"")</f>
        <v>0.50850971660960786</v>
      </c>
    </row>
    <row r="35" spans="1:33" ht="30" customHeight="1" x14ac:dyDescent="0.25">
      <c r="A35" s="43" t="s">
        <v>19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90" t="s">
        <v>2</v>
      </c>
      <c r="K35" s="91"/>
      <c r="L35" s="61">
        <f>L23</f>
        <v>121</v>
      </c>
      <c r="M35" s="8">
        <f>IF(L35,L35/$L$39,"")</f>
        <v>0.15181932245922208</v>
      </c>
      <c r="N35" s="62">
        <f>N23</f>
        <v>2311772.8600000003</v>
      </c>
      <c r="O35" s="62">
        <f>O23</f>
        <v>2801760.06</v>
      </c>
      <c r="P35" s="60">
        <f>IF(O35,O35/$O$39,"")</f>
        <v>0.28997276425778001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90" t="s">
        <v>34</v>
      </c>
      <c r="K36" s="91"/>
      <c r="L36" s="61">
        <f>Q23</f>
        <v>0</v>
      </c>
      <c r="M36" s="8" t="str">
        <f>IF(L36,L36/$L$39,"")</f>
        <v/>
      </c>
      <c r="N36" s="62">
        <f>S23</f>
        <v>0</v>
      </c>
      <c r="O36" s="62">
        <f>T23</f>
        <v>0</v>
      </c>
      <c r="P36" s="60" t="str">
        <f>IF(O36,O36/$O$39,"")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90" t="s">
        <v>5</v>
      </c>
      <c r="K37" s="91"/>
      <c r="L37" s="61">
        <f>V23</f>
        <v>23</v>
      </c>
      <c r="M37" s="8">
        <f>IF(L37,L37/$L$39,"")</f>
        <v>2.8858218318695106E-2</v>
      </c>
      <c r="N37" s="62">
        <f>X23</f>
        <v>1311756.8400000001</v>
      </c>
      <c r="O37" s="62">
        <f>Y23</f>
        <v>1539152.02</v>
      </c>
      <c r="P37" s="60">
        <f>IF(O37,O37/$O$39,"")</f>
        <v>0.15929706909032956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4" t="s">
        <v>33</v>
      </c>
      <c r="B38" s="15">
        <f t="shared" si="23"/>
        <v>30</v>
      </c>
      <c r="C38" s="8">
        <f t="shared" si="24"/>
        <v>3.7641154328732745E-2</v>
      </c>
      <c r="D38" s="13">
        <f t="shared" si="25"/>
        <v>2507477.4400000004</v>
      </c>
      <c r="E38" s="22">
        <f t="shared" si="26"/>
        <v>2985973.95</v>
      </c>
      <c r="F38" s="21">
        <f t="shared" si="27"/>
        <v>0.30903828370057579</v>
      </c>
      <c r="G38" s="25"/>
      <c r="J38" s="90" t="s">
        <v>4</v>
      </c>
      <c r="K38" s="91"/>
      <c r="L38" s="61">
        <f>AA23</f>
        <v>0</v>
      </c>
      <c r="M38" s="8" t="str">
        <f t="shared" ref="M38" si="28">IF(L38,L38/$L$39,"")</f>
        <v/>
      </c>
      <c r="N38" s="62">
        <f>AC23</f>
        <v>0</v>
      </c>
      <c r="O38" s="62">
        <f>AD23</f>
        <v>0</v>
      </c>
      <c r="P38" s="60" t="str">
        <f t="shared" ref="P38" si="29">IF(O38,O38/$O$39,"")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">
      <c r="A39" s="44" t="s">
        <v>28</v>
      </c>
      <c r="B39" s="12">
        <f t="shared" si="23"/>
        <v>25</v>
      </c>
      <c r="C39" s="8">
        <f t="shared" si="24"/>
        <v>3.1367628607277293E-2</v>
      </c>
      <c r="D39" s="13">
        <f t="shared" si="25"/>
        <v>320996.74</v>
      </c>
      <c r="E39" s="23">
        <f t="shared" si="26"/>
        <v>385919.67000000004</v>
      </c>
      <c r="F39" s="21">
        <f t="shared" si="27"/>
        <v>3.9941390802519426E-2</v>
      </c>
      <c r="G39" s="25"/>
      <c r="J39" s="92" t="s">
        <v>0</v>
      </c>
      <c r="K39" s="93"/>
      <c r="L39" s="85">
        <f>SUM(L33:L38)</f>
        <v>797</v>
      </c>
      <c r="M39" s="17">
        <f>SUM(M33:M38)</f>
        <v>0.99999999999999989</v>
      </c>
      <c r="N39" s="86">
        <f>SUM(N33:N38)</f>
        <v>8045579.9100000001</v>
      </c>
      <c r="O39" s="87">
        <f>SUM(O33:O38)</f>
        <v>9662149.0199999996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25">
      <c r="A40" s="45" t="s">
        <v>29</v>
      </c>
      <c r="B40" s="12">
        <f t="shared" si="23"/>
        <v>550</v>
      </c>
      <c r="C40" s="8">
        <f t="shared" si="24"/>
        <v>0.69008782936010038</v>
      </c>
      <c r="D40" s="13">
        <f t="shared" si="25"/>
        <v>2494771.0999999996</v>
      </c>
      <c r="E40" s="23">
        <f t="shared" si="26"/>
        <v>2982106.19</v>
      </c>
      <c r="F40" s="21">
        <f t="shared" si="27"/>
        <v>0.3086379835197367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3"/>
        <v>166</v>
      </c>
      <c r="C41" s="8">
        <f t="shared" si="24"/>
        <v>0.20828105395232122</v>
      </c>
      <c r="D41" s="13">
        <f t="shared" si="25"/>
        <v>65312.21</v>
      </c>
      <c r="E41" s="14">
        <f t="shared" si="26"/>
        <v>93152.03</v>
      </c>
      <c r="F41" s="21">
        <f t="shared" si="27"/>
        <v>9.6409225118740723E-3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23"/>
        <v>0</v>
      </c>
      <c r="C42" s="8" t="str">
        <f t="shared" ref="C42" si="30">IF(B42,B42/$B$43,"")</f>
        <v/>
      </c>
      <c r="D42" s="13">
        <f t="shared" si="25"/>
        <v>0</v>
      </c>
      <c r="E42" s="14">
        <f t="shared" si="26"/>
        <v>0</v>
      </c>
      <c r="F42" s="21" t="str">
        <f t="shared" ref="F42" si="31">IF(E42,E42/$E$43,"")</f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">
      <c r="A43" s="65" t="s">
        <v>0</v>
      </c>
      <c r="B43" s="16">
        <f>SUM(B33:B42)</f>
        <v>797</v>
      </c>
      <c r="C43" s="17">
        <f>SUM(C33:C42)</f>
        <v>1</v>
      </c>
      <c r="D43" s="18">
        <f>SUM(D33:D42)</f>
        <v>8045579.9100000001</v>
      </c>
      <c r="E43" s="18">
        <f>SUM(E33:E42)</f>
        <v>9662149.0199999996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2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25">
      <c r="B45" s="26"/>
      <c r="H45" s="26"/>
      <c r="N45" s="26"/>
    </row>
    <row r="46" spans="1:33" s="25" customFormat="1" ht="15" x14ac:dyDescent="0.25">
      <c r="B46" s="26"/>
      <c r="H46" s="26"/>
      <c r="N46" s="26"/>
    </row>
    <row r="47" spans="1:33" s="25" customFormat="1" ht="15" x14ac:dyDescent="0.25">
      <c r="B47" s="26"/>
      <c r="H47" s="26"/>
      <c r="N47" s="26"/>
    </row>
    <row r="48" spans="1:33" s="25" customFormat="1" ht="15" x14ac:dyDescent="0.25">
      <c r="B48" s="26"/>
      <c r="H48" s="26"/>
      <c r="N48" s="26"/>
    </row>
    <row r="49" spans="2:14" s="25" customFormat="1" ht="15" x14ac:dyDescent="0.25">
      <c r="B49" s="26"/>
      <c r="H49" s="26"/>
      <c r="N49" s="26"/>
    </row>
    <row r="50" spans="2:14" s="25" customFormat="1" ht="15" x14ac:dyDescent="0.25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40:C42 M33:M36 C33:C39 M37:M3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26" zoomScale="85" zoomScaleNormal="85" workbookViewId="0">
      <selection activeCell="L19" sqref="L19"/>
    </sheetView>
  </sheetViews>
  <sheetFormatPr defaultColWidth="9.109375" defaultRowHeight="14.4" x14ac:dyDescent="0.3"/>
  <cols>
    <col min="1" max="1" width="26.109375" style="27" customWidth="1"/>
    <col min="2" max="2" width="11.5546875" style="63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3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49</v>
      </c>
      <c r="C7" s="32"/>
      <c r="D7" s="32"/>
      <c r="E7" s="32"/>
      <c r="F7" s="32"/>
      <c r="G7" s="33"/>
      <c r="H7" s="75"/>
      <c r="I7" s="75"/>
      <c r="J7" s="89" t="s">
        <v>56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96" t="s">
        <v>6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8"/>
    </row>
    <row r="11" spans="1:31" ht="30" customHeight="1" thickBot="1" x14ac:dyDescent="0.35">
      <c r="A11" s="131" t="s">
        <v>10</v>
      </c>
      <c r="B11" s="99" t="s">
        <v>3</v>
      </c>
      <c r="C11" s="100"/>
      <c r="D11" s="100"/>
      <c r="E11" s="100"/>
      <c r="F11" s="101"/>
      <c r="G11" s="102" t="s">
        <v>1</v>
      </c>
      <c r="H11" s="103"/>
      <c r="I11" s="103"/>
      <c r="J11" s="103"/>
      <c r="K11" s="104"/>
      <c r="L11" s="117" t="s">
        <v>2</v>
      </c>
      <c r="M11" s="118"/>
      <c r="N11" s="118"/>
      <c r="O11" s="118"/>
      <c r="P11" s="118"/>
      <c r="Q11" s="105" t="s">
        <v>34</v>
      </c>
      <c r="R11" s="106"/>
      <c r="S11" s="106"/>
      <c r="T11" s="106"/>
      <c r="U11" s="107"/>
      <c r="V11" s="111" t="s">
        <v>5</v>
      </c>
      <c r="W11" s="112"/>
      <c r="X11" s="112"/>
      <c r="Y11" s="112"/>
      <c r="Z11" s="113"/>
      <c r="AA11" s="108" t="s">
        <v>4</v>
      </c>
      <c r="AB11" s="109"/>
      <c r="AC11" s="109"/>
      <c r="AD11" s="109"/>
      <c r="AE11" s="110"/>
    </row>
    <row r="12" spans="1:31" ht="39" customHeight="1" thickBot="1" x14ac:dyDescent="0.35">
      <c r="A12" s="132"/>
      <c r="B12" s="34" t="s">
        <v>7</v>
      </c>
      <c r="C12" s="35" t="s">
        <v>8</v>
      </c>
      <c r="D12" s="36" t="s">
        <v>54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>
        <v>0</v>
      </c>
      <c r="C13" s="20" t="str">
        <f t="shared" ref="C13:C21" si="0">IF(B13,B13/$B$23,"")</f>
        <v/>
      </c>
      <c r="D13" s="4">
        <v>0</v>
      </c>
      <c r="E13" s="5"/>
      <c r="F13" s="21" t="str">
        <f t="shared" ref="F13:F22" si="1">IF(E13,E13/$E$23,"")</f>
        <v/>
      </c>
      <c r="G13" s="1">
        <v>24</v>
      </c>
      <c r="H13" s="20">
        <f t="shared" ref="H13:H21" si="2">IF(G13,G13/$G$23,"")</f>
        <v>2.1505376344086023E-2</v>
      </c>
      <c r="I13" s="4">
        <v>2081870.9</v>
      </c>
      <c r="J13" s="5">
        <v>2520273.7599999998</v>
      </c>
      <c r="K13" s="21">
        <f t="shared" ref="K13:K21" si="3">IF(J13,J13/$J$23,"")</f>
        <v>0.39957729884617416</v>
      </c>
      <c r="L13" s="1">
        <v>5</v>
      </c>
      <c r="M13" s="20">
        <f>IF(L13,L13/$L$23,"")</f>
        <v>2.3923444976076555E-2</v>
      </c>
      <c r="N13" s="4">
        <v>266877.17</v>
      </c>
      <c r="O13" s="5">
        <v>322821.37</v>
      </c>
      <c r="P13" s="21">
        <f>IF(O13,O13/$O$23,"")</f>
        <v>0.34067448089970015</v>
      </c>
      <c r="Q13" s="1"/>
      <c r="R13" s="20" t="str">
        <f t="shared" ref="R13:R21" si="4">IF(Q13,Q13/$Q$23,"")</f>
        <v/>
      </c>
      <c r="S13" s="4"/>
      <c r="T13" s="5"/>
      <c r="U13" s="21" t="str">
        <f t="shared" ref="U13:U22" si="5">IF(T13,T13/$T$23,"")</f>
        <v/>
      </c>
      <c r="V13" s="1"/>
      <c r="W13" s="20" t="str">
        <f t="shared" ref="W13:W21" si="6">IF(V13,V13/$V$23,"")</f>
        <v/>
      </c>
      <c r="X13" s="4"/>
      <c r="Y13" s="5"/>
      <c r="Z13" s="21" t="str">
        <f t="shared" ref="Z13:Z21" si="7">IF(Y13,Y13/$Y$23,"")</f>
        <v/>
      </c>
      <c r="AA13" s="1"/>
      <c r="AB13" s="20" t="str">
        <f t="shared" ref="AB13:AB21" si="8">IF(AA13,AA13/$AA$23,"")</f>
        <v/>
      </c>
      <c r="AC13" s="4"/>
      <c r="AD13" s="5"/>
      <c r="AE13" s="21" t="str">
        <f t="shared" ref="AE13:AE21" si="9"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>
        <v>1</v>
      </c>
      <c r="M14" s="20">
        <f>IF(L14,L14/$L$23,"")</f>
        <v>4.7846889952153108E-3</v>
      </c>
      <c r="N14" s="6">
        <v>23447.8</v>
      </c>
      <c r="O14" s="7">
        <v>28371.84</v>
      </c>
      <c r="P14" s="21">
        <f>IF(O14,O14/$O$23,"")</f>
        <v>2.9940898473262003E-2</v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>IF(L15,L15/$L$23,"")</f>
        <v>4.7846889952153108E-3</v>
      </c>
      <c r="N15" s="6">
        <v>23837.69</v>
      </c>
      <c r="O15" s="7">
        <v>28843.599999999999</v>
      </c>
      <c r="P15" s="21">
        <f>IF(O15,O15/$O$23,"")</f>
        <v>3.0438748392891679E-2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IF(L16,L16/$L$23,"")</f>
        <v/>
      </c>
      <c r="N16" s="6"/>
      <c r="O16" s="7"/>
      <c r="P16" s="21" t="str">
        <f>IF(O16,O16/$O$23,"")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1" customFormat="1" ht="36" customHeight="1" x14ac:dyDescent="0.2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>
        <v>14</v>
      </c>
      <c r="H18" s="67">
        <f t="shared" si="2"/>
        <v>1.2544802867383513E-2</v>
      </c>
      <c r="I18" s="70">
        <v>549303.77</v>
      </c>
      <c r="J18" s="71">
        <v>664657.56999999995</v>
      </c>
      <c r="K18" s="68">
        <f t="shared" si="3"/>
        <v>0.10537826512873026</v>
      </c>
      <c r="L18" s="72"/>
      <c r="M18" s="67" t="str">
        <f>IF(L18,L18/$L$23,"")</f>
        <v/>
      </c>
      <c r="N18" s="70"/>
      <c r="O18" s="71"/>
      <c r="P18" s="68" t="str">
        <f>IF(O18,O18/$O$23,"")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>
        <v>21</v>
      </c>
      <c r="W18" s="67">
        <f t="shared" si="6"/>
        <v>0.55263157894736847</v>
      </c>
      <c r="X18" s="70">
        <v>450977.16</v>
      </c>
      <c r="Y18" s="71">
        <v>518430.78</v>
      </c>
      <c r="Z18" s="68">
        <f t="shared" si="7"/>
        <v>0.86317046331453628</v>
      </c>
      <c r="AA18" s="72">
        <v>1</v>
      </c>
      <c r="AB18" s="20">
        <f t="shared" si="8"/>
        <v>1</v>
      </c>
      <c r="AC18" s="70">
        <v>23112.04</v>
      </c>
      <c r="AD18" s="71">
        <v>27965.57</v>
      </c>
      <c r="AE18" s="68">
        <f t="shared" si="9"/>
        <v>1</v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20</v>
      </c>
      <c r="H19" s="20">
        <f t="shared" si="2"/>
        <v>1.7921146953405017E-2</v>
      </c>
      <c r="I19" s="6">
        <v>110197.51000000001</v>
      </c>
      <c r="J19" s="7">
        <v>119882.87</v>
      </c>
      <c r="K19" s="21">
        <f t="shared" si="3"/>
        <v>1.9006853196982476E-2</v>
      </c>
      <c r="L19" s="2">
        <v>12</v>
      </c>
      <c r="M19" s="20">
        <f>IF(L19,L19/$L$23,"")</f>
        <v>5.7416267942583733E-2</v>
      </c>
      <c r="N19" s="6">
        <v>31593.98909090909</v>
      </c>
      <c r="O19" s="7">
        <v>35603.730000000003</v>
      </c>
      <c r="P19" s="21">
        <f>IF(O19,O19/$O$23,"")</f>
        <v>3.7572736389301246E-2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1" customFormat="1" ht="36" customHeight="1" x14ac:dyDescent="0.25">
      <c r="A20" s="82" t="s">
        <v>29</v>
      </c>
      <c r="B20" s="69">
        <v>3</v>
      </c>
      <c r="C20" s="67">
        <f t="shared" si="0"/>
        <v>1</v>
      </c>
      <c r="D20" s="70">
        <v>18267.259999999998</v>
      </c>
      <c r="E20" s="71">
        <v>22103.38</v>
      </c>
      <c r="F20" s="21">
        <f t="shared" si="1"/>
        <v>1</v>
      </c>
      <c r="G20" s="69">
        <v>616</v>
      </c>
      <c r="H20" s="67">
        <f t="shared" si="2"/>
        <v>0.55197132616487454</v>
      </c>
      <c r="I20" s="70">
        <v>2333621.69</v>
      </c>
      <c r="J20" s="71">
        <v>2775910.36</v>
      </c>
      <c r="K20" s="68">
        <f t="shared" si="3"/>
        <v>0.44010725385956123</v>
      </c>
      <c r="L20" s="69">
        <v>107</v>
      </c>
      <c r="M20" s="67">
        <f>IF(L20,L20/$L$23,"")</f>
        <v>0.51196172248803828</v>
      </c>
      <c r="N20" s="70">
        <v>405752.37</v>
      </c>
      <c r="O20" s="71">
        <v>480877.51</v>
      </c>
      <c r="P20" s="68">
        <f>IF(O20,O20/$O$23,"")</f>
        <v>0.50747165869344513</v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>
        <v>17</v>
      </c>
      <c r="W20" s="67">
        <f t="shared" si="6"/>
        <v>0.44736842105263158</v>
      </c>
      <c r="X20" s="70">
        <v>71650</v>
      </c>
      <c r="Y20" s="71">
        <v>82181.5</v>
      </c>
      <c r="Z20" s="68">
        <f t="shared" si="7"/>
        <v>0.13682953668546369</v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442</v>
      </c>
      <c r="H21" s="20">
        <f t="shared" si="2"/>
        <v>0.39605734767025091</v>
      </c>
      <c r="I21" s="6">
        <v>187229.03</v>
      </c>
      <c r="J21" s="7">
        <v>226625.15</v>
      </c>
      <c r="K21" s="21">
        <f t="shared" si="3"/>
        <v>3.5930328968551833E-2</v>
      </c>
      <c r="L21" s="2">
        <v>83</v>
      </c>
      <c r="M21" s="20">
        <f>IF(L21,L21/$L$23,"")</f>
        <v>0.39712918660287083</v>
      </c>
      <c r="N21" s="6">
        <v>34391.480000000003</v>
      </c>
      <c r="O21" s="7">
        <v>51076.76</v>
      </c>
      <c r="P21" s="21">
        <f>IF(O21,O21/$O$23,"")</f>
        <v>5.3901477151399764E-2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ref="C22" si="10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1">IF(G22,G22/$G$23,"")</f>
        <v/>
      </c>
      <c r="I22" s="70"/>
      <c r="J22" s="71"/>
      <c r="K22" s="68" t="str">
        <f t="shared" ref="K22" si="12">IF(J22,J22/$J$23,"")</f>
        <v/>
      </c>
      <c r="L22" s="69"/>
      <c r="M22" s="67" t="str">
        <f t="shared" ref="M22" si="13">IF(L22,L22/$L$23,"")</f>
        <v/>
      </c>
      <c r="N22" s="70"/>
      <c r="O22" s="71"/>
      <c r="P22" s="68" t="str">
        <f t="shared" ref="P22" si="14">IF(O22,O22/$O$23,"")</f>
        <v/>
      </c>
      <c r="Q22" s="69"/>
      <c r="R22" s="67" t="str">
        <f t="shared" ref="R22" si="15">IF(Q22,Q22/$Q$23,"")</f>
        <v/>
      </c>
      <c r="S22" s="70"/>
      <c r="T22" s="71"/>
      <c r="U22" s="68" t="str">
        <f t="shared" si="5"/>
        <v/>
      </c>
      <c r="V22" s="69"/>
      <c r="W22" s="67" t="str">
        <f t="shared" ref="W22" si="16">IF(V22,V22/$V$23,"")</f>
        <v/>
      </c>
      <c r="X22" s="70"/>
      <c r="Y22" s="71"/>
      <c r="Z22" s="68" t="str">
        <f t="shared" ref="Z22" si="17">IF(Y22,Y22/$Y$23,"")</f>
        <v/>
      </c>
      <c r="AA22" s="69"/>
      <c r="AB22" s="20" t="str">
        <f t="shared" ref="AB22" si="18">IF(AA22,AA22/$AA$23,"")</f>
        <v/>
      </c>
      <c r="AC22" s="70"/>
      <c r="AD22" s="71"/>
      <c r="AE22" s="68" t="str">
        <f t="shared" ref="AE22" si="19">IF(AD22,AD22/$AD$23,"")</f>
        <v/>
      </c>
    </row>
    <row r="23" spans="1:31" ht="33" customHeight="1" thickBot="1" x14ac:dyDescent="0.3">
      <c r="A23" s="84" t="s">
        <v>0</v>
      </c>
      <c r="B23" s="16">
        <f t="shared" ref="B23:AE23" si="20">SUM(B13:B22)</f>
        <v>3</v>
      </c>
      <c r="C23" s="17">
        <f t="shared" si="20"/>
        <v>1</v>
      </c>
      <c r="D23" s="18">
        <f t="shared" si="20"/>
        <v>18267.259999999998</v>
      </c>
      <c r="E23" s="18">
        <f t="shared" si="20"/>
        <v>22103.38</v>
      </c>
      <c r="F23" s="19">
        <f t="shared" si="20"/>
        <v>1</v>
      </c>
      <c r="G23" s="16">
        <f t="shared" si="20"/>
        <v>1116</v>
      </c>
      <c r="H23" s="17">
        <f t="shared" si="20"/>
        <v>1</v>
      </c>
      <c r="I23" s="18">
        <f t="shared" si="20"/>
        <v>5262222.8999999994</v>
      </c>
      <c r="J23" s="18">
        <f t="shared" si="20"/>
        <v>6307349.71</v>
      </c>
      <c r="K23" s="19">
        <f t="shared" si="20"/>
        <v>0.99999999999999989</v>
      </c>
      <c r="L23" s="16">
        <f t="shared" si="20"/>
        <v>209</v>
      </c>
      <c r="M23" s="17">
        <f t="shared" si="20"/>
        <v>1</v>
      </c>
      <c r="N23" s="18">
        <f t="shared" si="20"/>
        <v>785900.49909090903</v>
      </c>
      <c r="O23" s="18">
        <f t="shared" si="20"/>
        <v>947594.81</v>
      </c>
      <c r="P23" s="19">
        <f t="shared" si="20"/>
        <v>1</v>
      </c>
      <c r="Q23" s="16">
        <f t="shared" si="20"/>
        <v>0</v>
      </c>
      <c r="R23" s="17">
        <f t="shared" si="20"/>
        <v>0</v>
      </c>
      <c r="S23" s="18">
        <f t="shared" si="20"/>
        <v>0</v>
      </c>
      <c r="T23" s="18">
        <f t="shared" si="20"/>
        <v>0</v>
      </c>
      <c r="U23" s="19">
        <f t="shared" si="20"/>
        <v>0</v>
      </c>
      <c r="V23" s="16">
        <f t="shared" si="20"/>
        <v>38</v>
      </c>
      <c r="W23" s="17">
        <f t="shared" si="20"/>
        <v>1</v>
      </c>
      <c r="X23" s="18">
        <f t="shared" si="20"/>
        <v>522627.16</v>
      </c>
      <c r="Y23" s="18">
        <f t="shared" si="20"/>
        <v>600612.28</v>
      </c>
      <c r="Z23" s="19">
        <f t="shared" si="20"/>
        <v>1</v>
      </c>
      <c r="AA23" s="16">
        <f t="shared" si="20"/>
        <v>1</v>
      </c>
      <c r="AB23" s="17">
        <f t="shared" si="20"/>
        <v>1</v>
      </c>
      <c r="AC23" s="18">
        <f t="shared" si="20"/>
        <v>23112.04</v>
      </c>
      <c r="AD23" s="18">
        <f t="shared" si="20"/>
        <v>27965.57</v>
      </c>
      <c r="AE23" s="19">
        <f t="shared" si="20"/>
        <v>1</v>
      </c>
    </row>
    <row r="24" spans="1:31" s="25" customFormat="1" ht="18.75" customHeight="1" x14ac:dyDescent="0.25">
      <c r="B24" s="26"/>
      <c r="H24" s="26"/>
      <c r="N24" s="26"/>
    </row>
    <row r="25" spans="1:31" s="49" customFormat="1" ht="48" customHeight="1" x14ac:dyDescent="0.3">
      <c r="A25" s="137" t="s">
        <v>53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65" customHeight="1" x14ac:dyDescent="0.3">
      <c r="A26" s="133" t="s">
        <v>36</v>
      </c>
      <c r="B26" s="133"/>
      <c r="C26" s="133"/>
      <c r="D26" s="133"/>
      <c r="E26" s="133"/>
      <c r="F26" s="133"/>
      <c r="G26" s="133"/>
      <c r="H26" s="133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4" customHeight="1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65" customHeight="1" x14ac:dyDescent="0.2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114" t="s">
        <v>10</v>
      </c>
      <c r="B30" s="119" t="s">
        <v>17</v>
      </c>
      <c r="C30" s="120"/>
      <c r="D30" s="120"/>
      <c r="E30" s="120"/>
      <c r="F30" s="121"/>
      <c r="G30" s="25"/>
      <c r="J30" s="125" t="s">
        <v>15</v>
      </c>
      <c r="K30" s="126"/>
      <c r="L30" s="119" t="s">
        <v>16</v>
      </c>
      <c r="M30" s="120"/>
      <c r="N30" s="120"/>
      <c r="O30" s="120"/>
      <c r="P30" s="121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115"/>
      <c r="B31" s="134"/>
      <c r="C31" s="135"/>
      <c r="D31" s="135"/>
      <c r="E31" s="135"/>
      <c r="F31" s="136"/>
      <c r="G31" s="25"/>
      <c r="J31" s="127"/>
      <c r="K31" s="128"/>
      <c r="L31" s="122"/>
      <c r="M31" s="123"/>
      <c r="N31" s="123"/>
      <c r="O31" s="123"/>
      <c r="P31" s="124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" customHeight="1" thickBot="1" x14ac:dyDescent="0.35">
      <c r="A32" s="116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9"/>
      <c r="K32" s="130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25">
      <c r="A33" s="41" t="s">
        <v>25</v>
      </c>
      <c r="B33" s="9">
        <f t="shared" ref="B33:B42" si="21">B13+G13+L13+Q13+AA13+V13</f>
        <v>29</v>
      </c>
      <c r="C33" s="8">
        <f t="shared" ref="C33:C42" si="22">IF(B33,B33/$B$43,"")</f>
        <v>2.121433796634967E-2</v>
      </c>
      <c r="D33" s="10">
        <f t="shared" ref="D33:D42" si="23">D13+I13+N13+S13+AC13+X13</f>
        <v>2348748.0699999998</v>
      </c>
      <c r="E33" s="11">
        <f t="shared" ref="E33:E42" si="24">E13+J13+O13+T13+AD13+Y13</f>
        <v>2843095.13</v>
      </c>
      <c r="F33" s="21">
        <f t="shared" ref="F33:F42" si="25">IF(E33,E33/$E$43,"")</f>
        <v>0.35962936014268065</v>
      </c>
      <c r="J33" s="94" t="s">
        <v>3</v>
      </c>
      <c r="K33" s="95"/>
      <c r="L33" s="58">
        <f>B23</f>
        <v>3</v>
      </c>
      <c r="M33" s="8">
        <f t="shared" ref="M33:M38" si="26">IF(L33,L33/$L$39,"")</f>
        <v>2.1945866861741038E-3</v>
      </c>
      <c r="N33" s="59">
        <f>D23</f>
        <v>18267.259999999998</v>
      </c>
      <c r="O33" s="59">
        <f>E23</f>
        <v>22103.38</v>
      </c>
      <c r="P33" s="60">
        <f t="shared" ref="P33:P38" si="27">IF(O33,O33/$O$39,"")</f>
        <v>2.7959051818257394E-3</v>
      </c>
    </row>
    <row r="34" spans="1:33" s="25" customFormat="1" ht="30" customHeight="1" x14ac:dyDescent="0.25">
      <c r="A34" s="43" t="s">
        <v>18</v>
      </c>
      <c r="B34" s="12">
        <f t="shared" si="21"/>
        <v>1</v>
      </c>
      <c r="C34" s="8">
        <f t="shared" si="22"/>
        <v>7.3152889539136799E-4</v>
      </c>
      <c r="D34" s="13">
        <f t="shared" si="23"/>
        <v>23447.8</v>
      </c>
      <c r="E34" s="14">
        <f t="shared" si="24"/>
        <v>28371.84</v>
      </c>
      <c r="F34" s="21">
        <f t="shared" si="25"/>
        <v>3.5888164829963017E-3</v>
      </c>
      <c r="J34" s="90" t="s">
        <v>1</v>
      </c>
      <c r="K34" s="91"/>
      <c r="L34" s="61">
        <f>G23</f>
        <v>1116</v>
      </c>
      <c r="M34" s="8">
        <f t="shared" si="26"/>
        <v>0.81638624725676667</v>
      </c>
      <c r="N34" s="62">
        <f>I23</f>
        <v>5262222.8999999994</v>
      </c>
      <c r="O34" s="62">
        <f>J23</f>
        <v>6307349.71</v>
      </c>
      <c r="P34" s="60">
        <f t="shared" si="27"/>
        <v>0.79783054617782778</v>
      </c>
    </row>
    <row r="35" spans="1:33" ht="30" customHeight="1" x14ac:dyDescent="0.25">
      <c r="A35" s="43" t="s">
        <v>19</v>
      </c>
      <c r="B35" s="12">
        <f t="shared" si="21"/>
        <v>1</v>
      </c>
      <c r="C35" s="8">
        <f t="shared" si="22"/>
        <v>7.3152889539136799E-4</v>
      </c>
      <c r="D35" s="13">
        <f t="shared" si="23"/>
        <v>23837.69</v>
      </c>
      <c r="E35" s="14">
        <f t="shared" si="24"/>
        <v>28843.599999999999</v>
      </c>
      <c r="F35" s="21">
        <f t="shared" si="25"/>
        <v>3.6484904436565315E-3</v>
      </c>
      <c r="G35" s="25"/>
      <c r="J35" s="90" t="s">
        <v>2</v>
      </c>
      <c r="K35" s="91"/>
      <c r="L35" s="61">
        <f>L23</f>
        <v>209</v>
      </c>
      <c r="M35" s="8">
        <f t="shared" si="26"/>
        <v>0.1528895391367959</v>
      </c>
      <c r="N35" s="62">
        <f>N23</f>
        <v>785900.49909090903</v>
      </c>
      <c r="O35" s="62">
        <f>O23</f>
        <v>947594.81</v>
      </c>
      <c r="P35" s="60">
        <f t="shared" si="27"/>
        <v>0.11986335300529499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26</v>
      </c>
      <c r="B36" s="12">
        <f t="shared" si="21"/>
        <v>0</v>
      </c>
      <c r="C36" s="8" t="str">
        <f t="shared" si="22"/>
        <v/>
      </c>
      <c r="D36" s="13">
        <f t="shared" si="23"/>
        <v>0</v>
      </c>
      <c r="E36" s="14">
        <f t="shared" si="24"/>
        <v>0</v>
      </c>
      <c r="F36" s="21" t="str">
        <f t="shared" si="25"/>
        <v/>
      </c>
      <c r="G36" s="25"/>
      <c r="J36" s="90" t="s">
        <v>34</v>
      </c>
      <c r="K36" s="91"/>
      <c r="L36" s="61">
        <f>Q23</f>
        <v>0</v>
      </c>
      <c r="M36" s="8" t="str">
        <f t="shared" si="26"/>
        <v/>
      </c>
      <c r="N36" s="62">
        <f>S23</f>
        <v>0</v>
      </c>
      <c r="O36" s="62">
        <f>T23</f>
        <v>0</v>
      </c>
      <c r="P36" s="60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1"/>
        <v>0</v>
      </c>
      <c r="C37" s="8" t="str">
        <f t="shared" si="22"/>
        <v/>
      </c>
      <c r="D37" s="13">
        <f t="shared" si="23"/>
        <v>0</v>
      </c>
      <c r="E37" s="22">
        <f t="shared" si="24"/>
        <v>0</v>
      </c>
      <c r="F37" s="21" t="str">
        <f t="shared" si="25"/>
        <v/>
      </c>
      <c r="G37" s="25"/>
      <c r="J37" s="90" t="s">
        <v>5</v>
      </c>
      <c r="K37" s="91"/>
      <c r="L37" s="61">
        <f>V23</f>
        <v>38</v>
      </c>
      <c r="M37" s="8">
        <f t="shared" si="26"/>
        <v>2.7798098024871983E-2</v>
      </c>
      <c r="N37" s="62">
        <f>X23</f>
        <v>522627.16</v>
      </c>
      <c r="O37" s="62">
        <f>Y23</f>
        <v>600612.28</v>
      </c>
      <c r="P37" s="60">
        <f t="shared" si="27"/>
        <v>7.5972769138483429E-2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4" t="s">
        <v>33</v>
      </c>
      <c r="B38" s="15">
        <f t="shared" si="21"/>
        <v>36</v>
      </c>
      <c r="C38" s="8">
        <f t="shared" si="22"/>
        <v>2.6335040234089245E-2</v>
      </c>
      <c r="D38" s="13">
        <f t="shared" si="23"/>
        <v>1023392.97</v>
      </c>
      <c r="E38" s="22">
        <f t="shared" si="24"/>
        <v>1211053.92</v>
      </c>
      <c r="F38" s="21">
        <f t="shared" si="25"/>
        <v>0.15318887565604783</v>
      </c>
      <c r="G38" s="25"/>
      <c r="J38" s="90" t="s">
        <v>4</v>
      </c>
      <c r="K38" s="91"/>
      <c r="L38" s="61">
        <f>AA23</f>
        <v>1</v>
      </c>
      <c r="M38" s="8">
        <f t="shared" si="26"/>
        <v>7.3152889539136799E-4</v>
      </c>
      <c r="N38" s="62">
        <f>AC23</f>
        <v>23112.04</v>
      </c>
      <c r="O38" s="62">
        <f>AD23</f>
        <v>27965.57</v>
      </c>
      <c r="P38" s="60">
        <f t="shared" si="27"/>
        <v>3.5374264965679658E-3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">
      <c r="A39" s="44" t="s">
        <v>28</v>
      </c>
      <c r="B39" s="12">
        <f t="shared" si="21"/>
        <v>32</v>
      </c>
      <c r="C39" s="8">
        <f t="shared" si="22"/>
        <v>2.3408924652523776E-2</v>
      </c>
      <c r="D39" s="13">
        <f t="shared" si="23"/>
        <v>141791.49909090908</v>
      </c>
      <c r="E39" s="23">
        <f t="shared" si="24"/>
        <v>155486.6</v>
      </c>
      <c r="F39" s="21">
        <f t="shared" si="25"/>
        <v>1.9667842232476033E-2</v>
      </c>
      <c r="G39" s="25"/>
      <c r="J39" s="92" t="s">
        <v>0</v>
      </c>
      <c r="K39" s="93"/>
      <c r="L39" s="85">
        <f>SUM(L33:L38)</f>
        <v>1367</v>
      </c>
      <c r="M39" s="17">
        <f>SUM(M33:M38)</f>
        <v>1</v>
      </c>
      <c r="N39" s="86">
        <f>SUM(N33:N38)</f>
        <v>6612129.8590909084</v>
      </c>
      <c r="O39" s="87">
        <f>SUM(O33:O38)</f>
        <v>7905625.7500000009</v>
      </c>
      <c r="P39" s="88">
        <f>SUM(P33:P38)</f>
        <v>0.99999999999999989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25">
      <c r="A40" s="45" t="s">
        <v>29</v>
      </c>
      <c r="B40" s="12">
        <f t="shared" si="21"/>
        <v>743</v>
      </c>
      <c r="C40" s="8">
        <f t="shared" si="22"/>
        <v>0.54352596927578645</v>
      </c>
      <c r="D40" s="13">
        <f t="shared" si="23"/>
        <v>2829291.32</v>
      </c>
      <c r="E40" s="23">
        <f t="shared" si="24"/>
        <v>3361072.75</v>
      </c>
      <c r="F40" s="21">
        <f t="shared" si="25"/>
        <v>0.42514948927350882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1"/>
        <v>525</v>
      </c>
      <c r="C41" s="8">
        <f t="shared" si="22"/>
        <v>0.38405267008046817</v>
      </c>
      <c r="D41" s="13">
        <f t="shared" si="23"/>
        <v>221620.51</v>
      </c>
      <c r="E41" s="14">
        <f t="shared" si="24"/>
        <v>277701.90999999997</v>
      </c>
      <c r="F41" s="21">
        <f t="shared" si="25"/>
        <v>3.5127125768633805E-2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21"/>
        <v>0</v>
      </c>
      <c r="C42" s="8" t="str">
        <f t="shared" si="22"/>
        <v/>
      </c>
      <c r="D42" s="13">
        <f t="shared" si="23"/>
        <v>0</v>
      </c>
      <c r="E42" s="14">
        <f t="shared" si="24"/>
        <v>0</v>
      </c>
      <c r="F42" s="21" t="str">
        <f t="shared" si="25"/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">
      <c r="A43" s="65" t="s">
        <v>0</v>
      </c>
      <c r="B43" s="16">
        <f>SUM(B33:B42)</f>
        <v>1367</v>
      </c>
      <c r="C43" s="17">
        <f>SUM(C33:C42)</f>
        <v>1</v>
      </c>
      <c r="D43" s="18">
        <f>SUM(D33:D42)</f>
        <v>6612129.8590909075</v>
      </c>
      <c r="E43" s="18">
        <f>SUM(E33:E42)</f>
        <v>7905625.75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2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8:K38"/>
    <mergeCell ref="J37:K37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3:C42 M33:M3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5"/>
  <sheetViews>
    <sheetView showZeros="0" tabSelected="1" zoomScale="85" zoomScaleNormal="85" workbookViewId="0">
      <selection activeCell="A4" sqref="A4"/>
    </sheetView>
  </sheetViews>
  <sheetFormatPr defaultColWidth="9.109375" defaultRowHeight="14.4" x14ac:dyDescent="0.3"/>
  <cols>
    <col min="1" max="1" width="30.44140625" style="27" customWidth="1"/>
    <col min="2" max="2" width="11.109375" style="63" customWidth="1"/>
    <col min="3" max="3" width="10.5546875" style="27" customWidth="1"/>
    <col min="4" max="4" width="19.109375" style="27" customWidth="1"/>
    <col min="5" max="5" width="19.886718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109375" style="63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25">
      <c r="A7" s="30" t="s">
        <v>51</v>
      </c>
      <c r="B7" s="31" t="s">
        <v>50</v>
      </c>
      <c r="C7" s="32"/>
      <c r="D7" s="32"/>
      <c r="E7" s="32"/>
      <c r="F7" s="32"/>
      <c r="G7" s="33"/>
      <c r="H7" s="75"/>
      <c r="J7" s="30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38" t="s">
        <v>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40"/>
    </row>
    <row r="11" spans="1:31" ht="30" customHeight="1" thickBot="1" x14ac:dyDescent="0.35">
      <c r="A11" s="141" t="s">
        <v>10</v>
      </c>
      <c r="B11" s="99" t="s">
        <v>3</v>
      </c>
      <c r="C11" s="100"/>
      <c r="D11" s="100"/>
      <c r="E11" s="100"/>
      <c r="F11" s="101"/>
      <c r="G11" s="102" t="s">
        <v>1</v>
      </c>
      <c r="H11" s="103"/>
      <c r="I11" s="103"/>
      <c r="J11" s="103"/>
      <c r="K11" s="104"/>
      <c r="L11" s="117" t="s">
        <v>2</v>
      </c>
      <c r="M11" s="118"/>
      <c r="N11" s="118"/>
      <c r="O11" s="118"/>
      <c r="P11" s="118"/>
      <c r="Q11" s="105" t="s">
        <v>34</v>
      </c>
      <c r="R11" s="106"/>
      <c r="S11" s="106"/>
      <c r="T11" s="106"/>
      <c r="U11" s="107"/>
      <c r="V11" s="108" t="s">
        <v>4</v>
      </c>
      <c r="W11" s="109"/>
      <c r="X11" s="109"/>
      <c r="Y11" s="109"/>
      <c r="Z11" s="110"/>
      <c r="AA11" s="111" t="s">
        <v>5</v>
      </c>
      <c r="AB11" s="112"/>
      <c r="AC11" s="112"/>
      <c r="AD11" s="112"/>
      <c r="AE11" s="113"/>
    </row>
    <row r="12" spans="1:31" ht="39" customHeight="1" thickBot="1" x14ac:dyDescent="0.35">
      <c r="A12" s="142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'1T'!B13+'2T'!B13+'3T'!B13+'4T'!B13</f>
        <v>1</v>
      </c>
      <c r="C13" s="20">
        <f>IF(B13,B13/$B$23,"")</f>
        <v>8.3333333333333329E-2</v>
      </c>
      <c r="D13" s="10">
        <f>'1T'!D13+'2T'!D13+'3T'!D13+'4T'!D13</f>
        <v>263997.32</v>
      </c>
      <c r="E13" s="10">
        <f>'1T'!E13+'2T'!E13+'3T'!E13+'4T'!E13</f>
        <v>319436.76</v>
      </c>
      <c r="F13" s="21">
        <f>IF(E13,E13/$E$23,"")</f>
        <v>0.4187240113600883</v>
      </c>
      <c r="G13" s="9">
        <f>'1T'!G13+'2T'!G13+'3T'!G13+'4T'!G13</f>
        <v>77</v>
      </c>
      <c r="H13" s="20">
        <f>IF(G13,G13/$G$23,"")</f>
        <v>1.8465227817745802E-2</v>
      </c>
      <c r="I13" s="10">
        <f>'1T'!I13+'2T'!I13+'3T'!I13+'4T'!I13</f>
        <v>9522130.3100000005</v>
      </c>
      <c r="J13" s="10">
        <f>'1T'!J13+'2T'!J13+'3T'!J13+'4T'!J13</f>
        <v>11522987.65</v>
      </c>
      <c r="K13" s="21">
        <f>IF(J13,J13/$J$23,"")</f>
        <v>0.42689394115452139</v>
      </c>
      <c r="L13" s="9">
        <f>'1T'!L13+'2T'!L13+'3T'!L13+'4T'!L13</f>
        <v>16</v>
      </c>
      <c r="M13" s="20">
        <f>IF(L13,L13/$L$23,"")</f>
        <v>2.3357664233576641E-2</v>
      </c>
      <c r="N13" s="10">
        <f>'1T'!N13+'2T'!N13+'3T'!N13+'4T'!N13</f>
        <v>1209561.8199999998</v>
      </c>
      <c r="O13" s="10">
        <f>'1T'!O13+'2T'!O13+'3T'!O13+'4T'!O13</f>
        <v>1463469.85</v>
      </c>
      <c r="P13" s="21">
        <f>IF(O13,O13/$O$23,"")</f>
        <v>0.24814777270814709</v>
      </c>
      <c r="Q13" s="9">
        <f>'1T'!Q13+'2T'!Q13+'3T'!Q13+'4T'!Q13</f>
        <v>0</v>
      </c>
      <c r="R13" s="20" t="str">
        <f>IF(Q13,Q13/$Q$23,"")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>IF(T13,T13/$T$23,"")</f>
        <v/>
      </c>
      <c r="V13" s="9">
        <f>'1T'!AA13+'2T'!AA13+'3T'!AA13+'4T'!AA13</f>
        <v>0</v>
      </c>
      <c r="W13" s="20" t="str">
        <f>IF(V13,V13/$V$23,"")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>IF(Y13,Y13/$Y$23,"")</f>
        <v/>
      </c>
      <c r="AA13" s="9">
        <f>'1T'!V13+'2T'!V13+'3T'!V13+'4T'!V13</f>
        <v>0</v>
      </c>
      <c r="AB13" s="20" t="str">
        <f>IF(AA13,AA13/$AA$23,"")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>IF(AD13,AD13/$AD$23,"")</f>
        <v/>
      </c>
    </row>
    <row r="14" spans="1:31" s="42" customFormat="1" ht="36" customHeight="1" x14ac:dyDescent="0.35">
      <c r="A14" s="43" t="s">
        <v>18</v>
      </c>
      <c r="B14" s="9">
        <f>'1T'!B14+'2T'!B14+'3T'!B14+'4T'!B14</f>
        <v>1</v>
      </c>
      <c r="C14" s="20">
        <f t="shared" ref="C14:C22" si="0">IF(B14,B14/$B$23,"")</f>
        <v>8.3333333333333329E-2</v>
      </c>
      <c r="D14" s="13">
        <f>'1T'!D14+'2T'!D14+'3T'!D14+'4T'!D14</f>
        <v>233087.74</v>
      </c>
      <c r="E14" s="13">
        <f>'1T'!E14+'2T'!E14+'3T'!E14+'4T'!E14</f>
        <v>282036.17</v>
      </c>
      <c r="F14" s="21">
        <f t="shared" ref="F14:F22" si="1">IF(E14,E14/$E$23,"")</f>
        <v>0.36969857962194386</v>
      </c>
      <c r="G14" s="9">
        <f>'1T'!G14+'2T'!G14+'3T'!G14+'4T'!G14</f>
        <v>10</v>
      </c>
      <c r="H14" s="20">
        <f t="shared" ref="H14:H22" si="2">IF(G14,G14/$G$23,"")</f>
        <v>2.3980815347721821E-3</v>
      </c>
      <c r="I14" s="13">
        <f>'1T'!I14+'2T'!I14+'3T'!I14+'4T'!I14</f>
        <v>421773.11</v>
      </c>
      <c r="J14" s="13">
        <f>'1T'!J14+'2T'!J14+'3T'!J14+'4T'!J14</f>
        <v>510345.45999999996</v>
      </c>
      <c r="K14" s="21">
        <f t="shared" ref="K14:K22" si="3">IF(J14,J14/$J$23,"")</f>
        <v>1.8906848760678583E-2</v>
      </c>
      <c r="L14" s="9">
        <f>'1T'!L14+'2T'!L14+'3T'!L14+'4T'!L14</f>
        <v>2</v>
      </c>
      <c r="M14" s="20">
        <f t="shared" ref="M14:M22" si="4">IF(L14,L14/$L$23,"")</f>
        <v>2.9197080291970801E-3</v>
      </c>
      <c r="N14" s="13">
        <f>'1T'!N14+'2T'!N14+'3T'!N14+'4T'!N14</f>
        <v>82597.8</v>
      </c>
      <c r="O14" s="13">
        <f>'1T'!O14+'2T'!O14+'3T'!O14+'4T'!O14</f>
        <v>99943.34</v>
      </c>
      <c r="P14" s="21">
        <f t="shared" ref="P14:P22" si="5">IF(O14,O14/$O$23,"")</f>
        <v>1.6946517359420189E-2</v>
      </c>
      <c r="Q14" s="9">
        <f>'1T'!Q14+'2T'!Q14+'3T'!Q14+'4T'!Q14</f>
        <v>0</v>
      </c>
      <c r="R14" s="20" t="str">
        <f t="shared" ref="R14:R22" si="6">IF(Q14,Q14/$Q$23,"")</f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ref="U14:U22" si="7">IF(T14,T14/$T$23,"")</f>
        <v/>
      </c>
      <c r="V14" s="9">
        <f>'1T'!AA14+'2T'!AA14+'3T'!AA14+'4T'!AA14</f>
        <v>0</v>
      </c>
      <c r="W14" s="20" t="str">
        <f t="shared" ref="W14:W22" si="8">IF(V14,V14/$V$23,"")</f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ref="Z14:Z22" si="9">IF(Y14,Y14/$Y$23,"")</f>
        <v/>
      </c>
      <c r="AA14" s="9">
        <f>'1T'!V14+'2T'!V14+'3T'!V14+'4T'!V14</f>
        <v>1</v>
      </c>
      <c r="AB14" s="20">
        <f t="shared" ref="AB14:AB22" si="10">IF(AA14,AA14/$AA$23,"")</f>
        <v>7.0921985815602835E-3</v>
      </c>
      <c r="AC14" s="13">
        <f>'1T'!X14+'2T'!X14+'3T'!X14+'4T'!X14</f>
        <v>31609.26</v>
      </c>
      <c r="AD14" s="13">
        <f>'1T'!Y14+'2T'!Y14+'3T'!Y14+'4T'!Y14</f>
        <v>31609.26</v>
      </c>
      <c r="AE14" s="21">
        <f t="shared" ref="AE14:AE22" si="11">IF(AD14,AD14/$AD$23,"")</f>
        <v>6.545101498130537E-3</v>
      </c>
    </row>
    <row r="15" spans="1:31" s="42" customFormat="1" ht="36" customHeight="1" x14ac:dyDescent="0.35">
      <c r="A15" s="43" t="s">
        <v>19</v>
      </c>
      <c r="B15" s="9">
        <f>'1T'!B15+'2T'!B15+'3T'!B15+'4T'!B15</f>
        <v>0</v>
      </c>
      <c r="C15" s="20" t="str">
        <f t="shared" si="0"/>
        <v/>
      </c>
      <c r="D15" s="13">
        <f>'1T'!D15+'2T'!D15+'3T'!D15+'4T'!D15</f>
        <v>0</v>
      </c>
      <c r="E15" s="13">
        <f>'1T'!E15+'2T'!E15+'3T'!E15+'4T'!E15</f>
        <v>0</v>
      </c>
      <c r="F15" s="21" t="str">
        <f t="shared" si="1"/>
        <v/>
      </c>
      <c r="G15" s="9">
        <f>'1T'!G15+'2T'!G15+'3T'!G15+'4T'!G15</f>
        <v>0</v>
      </c>
      <c r="H15" s="20" t="str">
        <f t="shared" si="2"/>
        <v/>
      </c>
      <c r="I15" s="13">
        <f>'1T'!I15+'2T'!I15+'3T'!I15+'4T'!I15</f>
        <v>0</v>
      </c>
      <c r="J15" s="13">
        <f>'1T'!J15+'2T'!J15+'3T'!J15+'4T'!J15</f>
        <v>0</v>
      </c>
      <c r="K15" s="21" t="str">
        <f t="shared" si="3"/>
        <v/>
      </c>
      <c r="L15" s="9">
        <f>'1T'!L15+'2T'!L15+'3T'!L15+'4T'!L15</f>
        <v>2</v>
      </c>
      <c r="M15" s="20">
        <f t="shared" si="4"/>
        <v>2.9197080291970801E-3</v>
      </c>
      <c r="N15" s="13">
        <f>'1T'!N15+'2T'!N15+'3T'!N15+'4T'!N15</f>
        <v>45827.119999999995</v>
      </c>
      <c r="O15" s="13">
        <f>'1T'!O15+'2T'!O15+'3T'!O15+'4T'!O15</f>
        <v>55450.81</v>
      </c>
      <c r="P15" s="21">
        <f t="shared" si="5"/>
        <v>9.4023084905798682E-3</v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'1T'!B18+'2T'!B18+'3T'!B18+'4T'!B18</f>
        <v>0</v>
      </c>
      <c r="C18" s="20" t="str">
        <f t="shared" si="0"/>
        <v/>
      </c>
      <c r="D18" s="13">
        <f>'1T'!D18+'2T'!D18+'3T'!D18+'4T'!D18</f>
        <v>0</v>
      </c>
      <c r="E18" s="13">
        <f>'1T'!E18+'2T'!E18+'3T'!E18+'4T'!E18</f>
        <v>0</v>
      </c>
      <c r="F18" s="21" t="str">
        <f t="shared" si="1"/>
        <v/>
      </c>
      <c r="G18" s="9">
        <f>'1T'!G18+'2T'!G18+'3T'!G18+'4T'!G18</f>
        <v>22</v>
      </c>
      <c r="H18" s="20">
        <f t="shared" si="2"/>
        <v>5.2757793764988013E-3</v>
      </c>
      <c r="I18" s="13">
        <f>'1T'!I18+'2T'!I18+'3T'!I18+'4T'!I18</f>
        <v>785542.12</v>
      </c>
      <c r="J18" s="13">
        <f>'1T'!J18+'2T'!J18+'3T'!J18+'4T'!J18</f>
        <v>950505.98</v>
      </c>
      <c r="K18" s="21">
        <f t="shared" si="3"/>
        <v>3.5213544977906894E-2</v>
      </c>
      <c r="L18" s="9">
        <f>'1T'!L18+'2T'!L18+'3T'!L18+'4T'!L18</f>
        <v>8</v>
      </c>
      <c r="M18" s="20">
        <f t="shared" si="4"/>
        <v>1.167883211678832E-2</v>
      </c>
      <c r="N18" s="13">
        <f>'1T'!N18+'2T'!N18+'3T'!N18+'4T'!N18</f>
        <v>1230953.03</v>
      </c>
      <c r="O18" s="13">
        <f>'1T'!O18+'2T'!O18+'3T'!O18+'4T'!O18</f>
        <v>1489453.17</v>
      </c>
      <c r="P18" s="21">
        <f t="shared" si="5"/>
        <v>0.25255353684846266</v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1</v>
      </c>
      <c r="W18" s="20">
        <f t="shared" si="8"/>
        <v>1</v>
      </c>
      <c r="X18" s="13">
        <f>'1T'!AC18+'2T'!AC18+'3T'!AC18+'4T'!AC18</f>
        <v>23112.04</v>
      </c>
      <c r="Y18" s="13">
        <f>'1T'!AD18+'2T'!AD18+'3T'!AD18+'4T'!AD18</f>
        <v>27965.57</v>
      </c>
      <c r="Z18" s="21">
        <f t="shared" si="9"/>
        <v>1</v>
      </c>
      <c r="AA18" s="9">
        <f>'1T'!V18+'2T'!V18+'3T'!V18+'4T'!V18</f>
        <v>118</v>
      </c>
      <c r="AB18" s="20">
        <f t="shared" si="10"/>
        <v>0.83687943262411346</v>
      </c>
      <c r="AC18" s="13">
        <f>'1T'!X18+'2T'!X18+'3T'!X18+'4T'!X18</f>
        <v>3936710.74</v>
      </c>
      <c r="AD18" s="13">
        <f>'1T'!Y18+'2T'!Y18+'3T'!Y18+'4T'!Y18</f>
        <v>4679148.46</v>
      </c>
      <c r="AE18" s="21">
        <f t="shared" si="11"/>
        <v>0.96887752498860136</v>
      </c>
    </row>
    <row r="19" spans="1:31" s="42" customFormat="1" ht="36" customHeight="1" x14ac:dyDescent="0.2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156</v>
      </c>
      <c r="H19" s="20">
        <f t="shared" si="2"/>
        <v>3.7410071942446041E-2</v>
      </c>
      <c r="I19" s="13">
        <f>'1T'!I19+'2T'!I19+'3T'!I19+'4T'!I19</f>
        <v>803754.78</v>
      </c>
      <c r="J19" s="13">
        <f>'1T'!J19+'2T'!J19+'3T'!J19+'4T'!J19</f>
        <v>873214.54</v>
      </c>
      <c r="K19" s="21">
        <f t="shared" si="3"/>
        <v>3.2350116807947152E-2</v>
      </c>
      <c r="L19" s="9">
        <f>'1T'!L19+'2T'!L19+'3T'!L19+'4T'!L19</f>
        <v>42</v>
      </c>
      <c r="M19" s="20">
        <f t="shared" si="4"/>
        <v>6.1313868613138686E-2</v>
      </c>
      <c r="N19" s="13">
        <f>'1T'!N19+'2T'!N19+'3T'!N19+'4T'!N19</f>
        <v>302987.58909090905</v>
      </c>
      <c r="O19" s="13">
        <f>'1T'!O19+'2T'!O19+'3T'!O19+'4T'!O19</f>
        <v>362309.95</v>
      </c>
      <c r="P19" s="21">
        <f t="shared" si="5"/>
        <v>6.1433726921330242E-2</v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'1T'!B20+'2T'!B20+'3T'!B20+'4T'!B20</f>
        <v>10</v>
      </c>
      <c r="C20" s="20">
        <f t="shared" si="0"/>
        <v>0.83333333333333337</v>
      </c>
      <c r="D20" s="13">
        <f>'1T'!D20+'2T'!D20+'3T'!D20+'4T'!D20</f>
        <v>133395.43</v>
      </c>
      <c r="E20" s="13">
        <f>'1T'!E20+'2T'!E20+'3T'!E20+'4T'!E20</f>
        <v>161408.47</v>
      </c>
      <c r="F20" s="21">
        <f t="shared" si="1"/>
        <v>0.21157740901796795</v>
      </c>
      <c r="G20" s="9">
        <f>'1T'!G20+'2T'!G20+'3T'!G20+'4T'!G20</f>
        <v>2579</v>
      </c>
      <c r="H20" s="20">
        <f t="shared" si="2"/>
        <v>0.61846522781774582</v>
      </c>
      <c r="I20" s="13">
        <f>'1T'!I20+'2T'!I20+'3T'!I20+'4T'!I20</f>
        <v>10451001.449999999</v>
      </c>
      <c r="J20" s="13">
        <f>'1T'!J20+'2T'!J20+'3T'!J20+'4T'!J20</f>
        <v>12426378.189999999</v>
      </c>
      <c r="K20" s="21">
        <f t="shared" si="3"/>
        <v>0.46036199299455882</v>
      </c>
      <c r="L20" s="9">
        <f>'1T'!L20+'2T'!L20+'3T'!L20+'4T'!L20</f>
        <v>411</v>
      </c>
      <c r="M20" s="20">
        <f t="shared" si="4"/>
        <v>0.6</v>
      </c>
      <c r="N20" s="13">
        <f>'1T'!N20+'2T'!N20+'3T'!N20+'4T'!N20</f>
        <v>1893602.33</v>
      </c>
      <c r="O20" s="13">
        <f>'1T'!O20+'2T'!O20+'3T'!O20+'4T'!O20</f>
        <v>2267820.1900000004</v>
      </c>
      <c r="P20" s="21">
        <f t="shared" si="5"/>
        <v>0.38453441938080718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22</v>
      </c>
      <c r="AB20" s="20">
        <f t="shared" si="10"/>
        <v>0.15602836879432624</v>
      </c>
      <c r="AC20" s="13">
        <f>'1T'!X20+'2T'!X20+'3T'!X20+'4T'!X20</f>
        <v>101870.88</v>
      </c>
      <c r="AD20" s="13">
        <f>'1T'!Y20+'2T'!Y20+'3T'!Y20+'4T'!Y20</f>
        <v>118695.26999999999</v>
      </c>
      <c r="AE20" s="21">
        <f t="shared" si="11"/>
        <v>2.4577373513268219E-2</v>
      </c>
    </row>
    <row r="21" spans="1:31" s="42" customFormat="1" ht="39.9" customHeight="1" x14ac:dyDescent="0.3">
      <c r="A21" s="46" t="s">
        <v>35</v>
      </c>
      <c r="B21" s="9">
        <f>'1T'!B21+'2T'!B21+'3T'!B21+'4T'!B21</f>
        <v>0</v>
      </c>
      <c r="C21" s="20" t="str">
        <f t="shared" si="0"/>
        <v/>
      </c>
      <c r="D21" s="13">
        <f>'1T'!D21+'2T'!D21+'3T'!D21+'4T'!D21</f>
        <v>0</v>
      </c>
      <c r="E21" s="13">
        <f>'1T'!E21+'2T'!E21+'3T'!E21+'4T'!E21</f>
        <v>0</v>
      </c>
      <c r="F21" s="21" t="str">
        <f t="shared" si="1"/>
        <v/>
      </c>
      <c r="G21" s="9">
        <f>'1T'!G21+'2T'!G21+'3T'!G21+'4T'!G21</f>
        <v>1326</v>
      </c>
      <c r="H21" s="20">
        <f t="shared" si="2"/>
        <v>0.31798561151079136</v>
      </c>
      <c r="I21" s="13">
        <f>'1T'!I21+'2T'!I21+'3T'!I21+'4T'!I21</f>
        <v>527459.09</v>
      </c>
      <c r="J21" s="13">
        <f>'1T'!J21+'2T'!J21+'3T'!J21+'4T'!J21</f>
        <v>709192.2</v>
      </c>
      <c r="K21" s="21">
        <f t="shared" si="3"/>
        <v>2.6273555304387186E-2</v>
      </c>
      <c r="L21" s="9">
        <f>'1T'!L21+'2T'!L21+'3T'!L21+'4T'!L21</f>
        <v>204</v>
      </c>
      <c r="M21" s="20">
        <f t="shared" si="4"/>
        <v>0.29781021897810217</v>
      </c>
      <c r="N21" s="13">
        <f>'1T'!N21+'2T'!N21+'3T'!N21+'4T'!N21</f>
        <v>75907.200000000012</v>
      </c>
      <c r="O21" s="13">
        <f>'1T'!O21+'2T'!O21+'3T'!O21+'4T'!O21</f>
        <v>159126.68</v>
      </c>
      <c r="P21" s="21">
        <f t="shared" si="5"/>
        <v>2.698171829125284E-2</v>
      </c>
      <c r="Q21" s="9">
        <f>'1T'!Q21+'2T'!Q21+'3T'!Q21+'4T'!Q21</f>
        <v>0</v>
      </c>
      <c r="R21" s="20" t="str">
        <f t="shared" si="6"/>
        <v/>
      </c>
      <c r="S21" s="13">
        <f>'1T'!S21+'2T'!S21+'3T'!S21+'4T'!S21</f>
        <v>0</v>
      </c>
      <c r="T21" s="13">
        <f>'1T'!T21+'2T'!T21+'3T'!T21+'4T'!T21</f>
        <v>0</v>
      </c>
      <c r="U21" s="21" t="str">
        <f t="shared" si="7"/>
        <v/>
      </c>
      <c r="V21" s="9">
        <f>'1T'!AA21+'2T'!AA21+'3T'!AA21+'4T'!AA21</f>
        <v>0</v>
      </c>
      <c r="W21" s="20" t="str">
        <f t="shared" si="8"/>
        <v/>
      </c>
      <c r="X21" s="13">
        <f>'1T'!AC21+'2T'!AC21+'3T'!AC21+'4T'!AC21</f>
        <v>0</v>
      </c>
      <c r="Y21" s="13">
        <f>'1T'!AD21+'2T'!AD21+'3T'!AD21+'4T'!AD21</f>
        <v>0</v>
      </c>
      <c r="Z21" s="21" t="str">
        <f t="shared" si="9"/>
        <v/>
      </c>
      <c r="AA21" s="9">
        <f>'1T'!V21+'2T'!V21+'3T'!V21+'4T'!V21</f>
        <v>0</v>
      </c>
      <c r="AB21" s="20" t="str">
        <f t="shared" si="10"/>
        <v/>
      </c>
      <c r="AC21" s="13">
        <f>'1T'!X21+'2T'!X21+'3T'!X21+'4T'!X21</f>
        <v>0</v>
      </c>
      <c r="AD21" s="13">
        <f>'1T'!Y21+'2T'!Y21+'3T'!Y21+'4T'!Y21</f>
        <v>0</v>
      </c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83">
        <f>'1T'!B22+'2T'!B22+'3T'!B22+'4T'!B22</f>
        <v>0</v>
      </c>
      <c r="C22" s="67" t="str">
        <f t="shared" si="0"/>
        <v/>
      </c>
      <c r="D22" s="79">
        <f>'1T'!D22+'2T'!D22+'3T'!D22+'4T'!D22</f>
        <v>0</v>
      </c>
      <c r="E22" s="80">
        <f>'1T'!E22+'2T'!E22+'3T'!E22+'4T'!E22</f>
        <v>0</v>
      </c>
      <c r="F22" s="68" t="str">
        <f t="shared" si="1"/>
        <v/>
      </c>
      <c r="G22" s="83">
        <f>'1T'!G22+'2T'!G22+'3T'!G22+'4T'!G22</f>
        <v>0</v>
      </c>
      <c r="H22" s="67" t="str">
        <f t="shared" si="2"/>
        <v/>
      </c>
      <c r="I22" s="79">
        <f>'1T'!I22+'2T'!I22+'3T'!I22+'4T'!I22</f>
        <v>0</v>
      </c>
      <c r="J22" s="80">
        <f>'1T'!J22+'2T'!J22+'3T'!J22+'4T'!J22</f>
        <v>0</v>
      </c>
      <c r="K22" s="68" t="str">
        <f t="shared" si="3"/>
        <v/>
      </c>
      <c r="L22" s="83">
        <f>'1T'!L22+'2T'!L22+'3T'!L22+'4T'!L22</f>
        <v>0</v>
      </c>
      <c r="M22" s="67" t="str">
        <f t="shared" si="4"/>
        <v/>
      </c>
      <c r="N22" s="79">
        <f>'1T'!N22+'2T'!N22+'3T'!N22+'4T'!N22</f>
        <v>0</v>
      </c>
      <c r="O22" s="80">
        <f>'1T'!O22+'2T'!O22+'3T'!O22+'4T'!O22</f>
        <v>0</v>
      </c>
      <c r="P22" s="68" t="str">
        <f t="shared" si="5"/>
        <v/>
      </c>
      <c r="Q22" s="83">
        <f>'1T'!Q22+'2T'!Q22+'3T'!Q22+'4T'!Q22</f>
        <v>0</v>
      </c>
      <c r="R22" s="67" t="str">
        <f t="shared" si="6"/>
        <v/>
      </c>
      <c r="S22" s="79">
        <f>'1T'!S22+'2T'!S22+'3T'!S22+'4T'!S22</f>
        <v>0</v>
      </c>
      <c r="T22" s="80">
        <f>'1T'!T22+'2T'!T22+'3T'!T22+'4T'!T22</f>
        <v>0</v>
      </c>
      <c r="U22" s="68" t="str">
        <f t="shared" si="7"/>
        <v/>
      </c>
      <c r="V22" s="83">
        <f>'1T'!AA22+'2T'!AA22+'3T'!AA22+'4T'!AA22</f>
        <v>0</v>
      </c>
      <c r="W22" s="67" t="str">
        <f t="shared" si="8"/>
        <v/>
      </c>
      <c r="X22" s="79">
        <f>'1T'!AC22+'2T'!AC22+'3T'!AC22+'4T'!AC22</f>
        <v>0</v>
      </c>
      <c r="Y22" s="80">
        <f>'1T'!AD22+'2T'!AD22+'3T'!AD22+'4T'!AD22</f>
        <v>0</v>
      </c>
      <c r="Z22" s="68" t="str">
        <f t="shared" si="9"/>
        <v/>
      </c>
      <c r="AA22" s="83">
        <f>'1T'!V22+'2T'!V22+'3T'!V22+'4T'!V22</f>
        <v>0</v>
      </c>
      <c r="AB22" s="20" t="str">
        <f t="shared" si="10"/>
        <v/>
      </c>
      <c r="AC22" s="79">
        <f>'1T'!X22+'2T'!X22+'3T'!X22+'4T'!X22</f>
        <v>0</v>
      </c>
      <c r="AD22" s="80">
        <f>'1T'!Y22+'2T'!Y22+'3T'!Y22+'4T'!Y22</f>
        <v>0</v>
      </c>
      <c r="AE22" s="68" t="str">
        <f t="shared" si="11"/>
        <v/>
      </c>
    </row>
    <row r="23" spans="1:31" ht="33" customHeight="1" thickBot="1" x14ac:dyDescent="0.35">
      <c r="A23" s="84" t="s">
        <v>0</v>
      </c>
      <c r="B23" s="16">
        <f t="shared" ref="B23:AE23" si="12">SUM(B13:B22)</f>
        <v>12</v>
      </c>
      <c r="C23" s="17">
        <f t="shared" si="12"/>
        <v>1</v>
      </c>
      <c r="D23" s="18">
        <f t="shared" si="12"/>
        <v>630480.49</v>
      </c>
      <c r="E23" s="18">
        <f t="shared" si="12"/>
        <v>762881.39999999991</v>
      </c>
      <c r="F23" s="19">
        <f t="shared" si="12"/>
        <v>1</v>
      </c>
      <c r="G23" s="16">
        <f t="shared" si="12"/>
        <v>4170</v>
      </c>
      <c r="H23" s="17">
        <f t="shared" si="12"/>
        <v>1</v>
      </c>
      <c r="I23" s="18">
        <f t="shared" si="12"/>
        <v>22511660.859999996</v>
      </c>
      <c r="J23" s="18">
        <f t="shared" si="12"/>
        <v>26992624.02</v>
      </c>
      <c r="K23" s="19">
        <f t="shared" si="12"/>
        <v>1</v>
      </c>
      <c r="L23" s="16">
        <f t="shared" si="12"/>
        <v>685</v>
      </c>
      <c r="M23" s="17">
        <f t="shared" si="12"/>
        <v>1</v>
      </c>
      <c r="N23" s="18">
        <f t="shared" si="12"/>
        <v>4841436.8890909087</v>
      </c>
      <c r="O23" s="18">
        <f t="shared" si="12"/>
        <v>5897573.9900000002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1</v>
      </c>
      <c r="W23" s="17">
        <f t="shared" si="12"/>
        <v>1</v>
      </c>
      <c r="X23" s="18">
        <f t="shared" si="12"/>
        <v>23112.04</v>
      </c>
      <c r="Y23" s="18">
        <f t="shared" si="12"/>
        <v>27965.57</v>
      </c>
      <c r="Z23" s="19">
        <f t="shared" si="12"/>
        <v>1</v>
      </c>
      <c r="AA23" s="16">
        <f t="shared" si="12"/>
        <v>141</v>
      </c>
      <c r="AB23" s="17">
        <f t="shared" si="12"/>
        <v>1</v>
      </c>
      <c r="AC23" s="18">
        <f t="shared" si="12"/>
        <v>4070190.88</v>
      </c>
      <c r="AD23" s="18">
        <f t="shared" si="12"/>
        <v>4829452.9899999993</v>
      </c>
      <c r="AE23" s="19">
        <f t="shared" si="12"/>
        <v>1.0000000000000002</v>
      </c>
    </row>
    <row r="24" spans="1:31" s="25" customFormat="1" ht="26.4" customHeight="1" x14ac:dyDescent="0.3">
      <c r="B24" s="26"/>
      <c r="H24" s="26"/>
      <c r="N24" s="26"/>
    </row>
    <row r="25" spans="1:31" s="49" customFormat="1" ht="48" customHeight="1" x14ac:dyDescent="0.3">
      <c r="A25" s="137" t="s">
        <v>38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65" customHeight="1" x14ac:dyDescent="0.3">
      <c r="A26" s="133" t="s">
        <v>36</v>
      </c>
      <c r="B26" s="133"/>
      <c r="C26" s="133"/>
      <c r="D26" s="133"/>
      <c r="E26" s="133"/>
      <c r="F26" s="133"/>
      <c r="G26" s="133"/>
      <c r="H26" s="133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x14ac:dyDescent="0.3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65" customHeight="1" thickBot="1" x14ac:dyDescent="0.3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x14ac:dyDescent="0.3">
      <c r="A29" s="143" t="s">
        <v>10</v>
      </c>
      <c r="B29" s="146" t="s">
        <v>17</v>
      </c>
      <c r="C29" s="147"/>
      <c r="D29" s="147"/>
      <c r="E29" s="147"/>
      <c r="F29" s="148"/>
      <c r="G29" s="25"/>
      <c r="H29" s="55"/>
      <c r="I29" s="55"/>
      <c r="J29" s="152" t="s">
        <v>15</v>
      </c>
      <c r="K29" s="153"/>
      <c r="L29" s="146" t="s">
        <v>16</v>
      </c>
      <c r="M29" s="147"/>
      <c r="N29" s="147"/>
      <c r="O29" s="147"/>
      <c r="P29" s="148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thickBot="1" x14ac:dyDescent="0.35">
      <c r="A30" s="144"/>
      <c r="B30" s="149"/>
      <c r="C30" s="150"/>
      <c r="D30" s="150"/>
      <c r="E30" s="150"/>
      <c r="F30" s="151"/>
      <c r="G30" s="25"/>
      <c r="J30" s="154"/>
      <c r="K30" s="155"/>
      <c r="L30" s="158"/>
      <c r="M30" s="159"/>
      <c r="N30" s="159"/>
      <c r="O30" s="159"/>
      <c r="P30" s="16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39.9" customHeight="1" thickBot="1" x14ac:dyDescent="0.35">
      <c r="A31" s="145"/>
      <c r="B31" s="56" t="s">
        <v>14</v>
      </c>
      <c r="C31" s="35" t="s">
        <v>8</v>
      </c>
      <c r="D31" s="36" t="s">
        <v>30</v>
      </c>
      <c r="E31" s="37" t="s">
        <v>31</v>
      </c>
      <c r="F31" s="57" t="s">
        <v>9</v>
      </c>
      <c r="G31" s="25"/>
      <c r="H31" s="25"/>
      <c r="I31" s="25"/>
      <c r="J31" s="156"/>
      <c r="K31" s="157"/>
      <c r="L31" s="56" t="s">
        <v>14</v>
      </c>
      <c r="M31" s="35" t="s">
        <v>8</v>
      </c>
      <c r="N31" s="36" t="s">
        <v>30</v>
      </c>
      <c r="O31" s="37" t="s">
        <v>31</v>
      </c>
      <c r="P31" s="57" t="s">
        <v>9</v>
      </c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" customHeight="1" x14ac:dyDescent="0.3">
      <c r="A32" s="41" t="s">
        <v>25</v>
      </c>
      <c r="B32" s="9">
        <f t="shared" ref="B32:B41" si="13">B13+G13+L13+Q13+V13+AA13</f>
        <v>94</v>
      </c>
      <c r="C32" s="8">
        <f t="shared" ref="C32:C38" si="14">IF(B32,B32/$B$42,"")</f>
        <v>1.8766220802555401E-2</v>
      </c>
      <c r="D32" s="10">
        <f t="shared" ref="D32:D41" si="15">D13+I13+N13+S13+X13+AC13</f>
        <v>10995689.450000001</v>
      </c>
      <c r="E32" s="11">
        <f t="shared" ref="E32:E41" si="16">E13+J13+O13+T13+Y13+AD13</f>
        <v>13305894.26</v>
      </c>
      <c r="F32" s="21">
        <f t="shared" ref="F32:F38" si="17">IF(E32,E32/$E$42,"")</f>
        <v>0.34551343039930049</v>
      </c>
      <c r="J32" s="94" t="s">
        <v>3</v>
      </c>
      <c r="K32" s="95"/>
      <c r="L32" s="58">
        <f>B23</f>
        <v>12</v>
      </c>
      <c r="M32" s="8">
        <f t="shared" ref="M32:M37" si="18">IF(L32,L32/$L$38,"")</f>
        <v>2.3956877620283489E-3</v>
      </c>
      <c r="N32" s="59">
        <f>D23</f>
        <v>630480.49</v>
      </c>
      <c r="O32" s="59">
        <f>E23</f>
        <v>762881.39999999991</v>
      </c>
      <c r="P32" s="60">
        <f t="shared" ref="P32:P37" si="19">IF(O32,O32/$O$38,"")</f>
        <v>1.9809699697840598E-2</v>
      </c>
    </row>
    <row r="33" spans="1:33" s="25" customFormat="1" ht="30" customHeight="1" x14ac:dyDescent="0.3">
      <c r="A33" s="43" t="s">
        <v>18</v>
      </c>
      <c r="B33" s="12">
        <f t="shared" si="13"/>
        <v>14</v>
      </c>
      <c r="C33" s="8">
        <f t="shared" si="14"/>
        <v>2.7949690556997404E-3</v>
      </c>
      <c r="D33" s="13">
        <f t="shared" si="15"/>
        <v>769067.91</v>
      </c>
      <c r="E33" s="14">
        <f t="shared" si="16"/>
        <v>923934.22999999986</v>
      </c>
      <c r="F33" s="21">
        <f t="shared" si="17"/>
        <v>2.3991749748854253E-2</v>
      </c>
      <c r="J33" s="90" t="s">
        <v>1</v>
      </c>
      <c r="K33" s="91"/>
      <c r="L33" s="61">
        <f>G23</f>
        <v>4170</v>
      </c>
      <c r="M33" s="8">
        <f t="shared" si="18"/>
        <v>0.83250149730485123</v>
      </c>
      <c r="N33" s="62">
        <f>I23</f>
        <v>22511660.859999996</v>
      </c>
      <c r="O33" s="62">
        <f>J23</f>
        <v>26992624.02</v>
      </c>
      <c r="P33" s="60">
        <f t="shared" si="19"/>
        <v>0.70091599545213568</v>
      </c>
    </row>
    <row r="34" spans="1:33" s="25" customFormat="1" ht="30" customHeight="1" x14ac:dyDescent="0.3">
      <c r="A34" s="43" t="s">
        <v>19</v>
      </c>
      <c r="B34" s="12">
        <f t="shared" si="13"/>
        <v>2</v>
      </c>
      <c r="C34" s="8">
        <f t="shared" si="14"/>
        <v>3.9928129367139149E-4</v>
      </c>
      <c r="D34" s="13">
        <f t="shared" si="15"/>
        <v>45827.119999999995</v>
      </c>
      <c r="E34" s="14">
        <f t="shared" si="16"/>
        <v>55450.81</v>
      </c>
      <c r="F34" s="21">
        <f t="shared" si="17"/>
        <v>1.4398881583716895E-3</v>
      </c>
      <c r="J34" s="90" t="s">
        <v>2</v>
      </c>
      <c r="K34" s="91"/>
      <c r="L34" s="61">
        <f>L23</f>
        <v>685</v>
      </c>
      <c r="M34" s="8">
        <f t="shared" si="18"/>
        <v>0.13675384308245159</v>
      </c>
      <c r="N34" s="62">
        <f>N23</f>
        <v>4841436.8890909087</v>
      </c>
      <c r="O34" s="62">
        <f>O23</f>
        <v>5897573.9900000002</v>
      </c>
      <c r="P34" s="60">
        <f t="shared" si="19"/>
        <v>0.15314198207964644</v>
      </c>
    </row>
    <row r="35" spans="1:33" ht="30" customHeight="1" x14ac:dyDescent="0.3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H35" s="25"/>
      <c r="I35" s="25"/>
      <c r="J35" s="90" t="s">
        <v>34</v>
      </c>
      <c r="K35" s="91"/>
      <c r="L35" s="61">
        <f>Q23</f>
        <v>0</v>
      </c>
      <c r="M35" s="8" t="str">
        <f t="shared" si="18"/>
        <v/>
      </c>
      <c r="N35" s="62">
        <f>S23</f>
        <v>0</v>
      </c>
      <c r="O35" s="62">
        <f>T23</f>
        <v>0</v>
      </c>
      <c r="P35" s="60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H36" s="25"/>
      <c r="I36" s="25"/>
      <c r="J36" s="90" t="s">
        <v>5</v>
      </c>
      <c r="K36" s="91"/>
      <c r="L36" s="61">
        <f>AA23</f>
        <v>141</v>
      </c>
      <c r="M36" s="8">
        <f t="shared" si="18"/>
        <v>2.8149331203833099E-2</v>
      </c>
      <c r="N36" s="62">
        <f>AC23</f>
        <v>4070190.88</v>
      </c>
      <c r="O36" s="62">
        <f>AD23</f>
        <v>4829452.9899999993</v>
      </c>
      <c r="P36" s="60">
        <f t="shared" si="19"/>
        <v>0.12540614233973768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33</v>
      </c>
      <c r="B37" s="15">
        <f t="shared" si="13"/>
        <v>149</v>
      </c>
      <c r="C37" s="8">
        <f t="shared" si="14"/>
        <v>2.9746456378518665E-2</v>
      </c>
      <c r="D37" s="13">
        <f t="shared" si="15"/>
        <v>5976317.9299999997</v>
      </c>
      <c r="E37" s="22">
        <f t="shared" si="16"/>
        <v>7147073.1799999997</v>
      </c>
      <c r="F37" s="21">
        <f t="shared" si="17"/>
        <v>0.18558765938491961</v>
      </c>
      <c r="G37" s="25"/>
      <c r="H37" s="25"/>
      <c r="I37" s="25"/>
      <c r="J37" s="90" t="s">
        <v>4</v>
      </c>
      <c r="K37" s="91"/>
      <c r="L37" s="61">
        <f>V23</f>
        <v>1</v>
      </c>
      <c r="M37" s="8">
        <f t="shared" si="18"/>
        <v>1.9964064683569574E-4</v>
      </c>
      <c r="N37" s="62">
        <f>X23</f>
        <v>23112.04</v>
      </c>
      <c r="O37" s="62">
        <f>Y23</f>
        <v>27965.57</v>
      </c>
      <c r="P37" s="60">
        <f t="shared" si="19"/>
        <v>7.2618043063959895E-4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13"/>
        <v>198</v>
      </c>
      <c r="C38" s="8">
        <f t="shared" si="14"/>
        <v>3.9528848073467758E-2</v>
      </c>
      <c r="D38" s="13">
        <f t="shared" si="15"/>
        <v>1106742.3690909091</v>
      </c>
      <c r="E38" s="23">
        <f t="shared" si="16"/>
        <v>1235524.49</v>
      </c>
      <c r="F38" s="21">
        <f t="shared" si="17"/>
        <v>3.2082797032707389E-2</v>
      </c>
      <c r="G38" s="25"/>
      <c r="H38" s="25"/>
      <c r="I38" s="25"/>
      <c r="J38" s="92" t="s">
        <v>0</v>
      </c>
      <c r="K38" s="93"/>
      <c r="L38" s="85">
        <f>SUM(L32:L37)</f>
        <v>5009</v>
      </c>
      <c r="M38" s="17">
        <f>SUM(M32:M37)</f>
        <v>0.99999999999999989</v>
      </c>
      <c r="N38" s="86">
        <f>SUM(N32:N37)</f>
        <v>32076881.159090903</v>
      </c>
      <c r="O38" s="87">
        <f>SUM(O32:O37)</f>
        <v>38510497.969999999</v>
      </c>
      <c r="P38" s="88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13"/>
        <v>3022</v>
      </c>
      <c r="C39" s="8">
        <f>IF(B39,B39/$B$42,"")</f>
        <v>0.60331403473747258</v>
      </c>
      <c r="D39" s="13">
        <f t="shared" si="15"/>
        <v>12579870.09</v>
      </c>
      <c r="E39" s="23">
        <f t="shared" si="16"/>
        <v>14974302.120000001</v>
      </c>
      <c r="F39" s="21">
        <f>IF(E39,E39/$E$42,"")</f>
        <v>0.38883688628656804</v>
      </c>
      <c r="G39" s="25"/>
      <c r="H39" s="25"/>
      <c r="I39" s="25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6" t="s">
        <v>32</v>
      </c>
      <c r="B40" s="12">
        <v>1530</v>
      </c>
      <c r="C40" s="8">
        <f>IF(B40,B40/$B$42,"")</f>
        <v>0.30545018965861448</v>
      </c>
      <c r="D40" s="13">
        <f t="shared" si="15"/>
        <v>603366.29</v>
      </c>
      <c r="E40" s="14">
        <f t="shared" si="16"/>
        <v>868318.87999999989</v>
      </c>
      <c r="F40" s="21">
        <f>IF(E40,E40/$E$42,"")</f>
        <v>2.2547588989278389E-2</v>
      </c>
      <c r="G40" s="25"/>
      <c r="H40" s="25"/>
      <c r="I40" s="25"/>
      <c r="J40" s="50"/>
      <c r="K40" s="50"/>
      <c r="L40" s="74"/>
      <c r="M40" s="51"/>
      <c r="N40" s="47"/>
      <c r="O40" s="47"/>
      <c r="P40" s="50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73" t="s">
        <v>45</v>
      </c>
      <c r="B41" s="12">
        <f t="shared" si="13"/>
        <v>0</v>
      </c>
      <c r="C41" s="8" t="str">
        <f>IF(B41,B41/$B$42,"")</f>
        <v/>
      </c>
      <c r="D41" s="13">
        <f t="shared" si="15"/>
        <v>0</v>
      </c>
      <c r="E41" s="14">
        <f t="shared" si="16"/>
        <v>0</v>
      </c>
      <c r="F41" s="21" t="str">
        <f>IF(E41,E41/$E$42,"")</f>
        <v/>
      </c>
      <c r="G41" s="25"/>
      <c r="H41" s="25"/>
      <c r="I41" s="25"/>
      <c r="J41" s="50"/>
      <c r="K41" s="50"/>
      <c r="L41" s="74"/>
      <c r="M41" s="51"/>
      <c r="N41" s="47"/>
      <c r="O41" s="47"/>
      <c r="P41" s="50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customHeight="1" thickBot="1" x14ac:dyDescent="0.35">
      <c r="A42" s="65" t="s">
        <v>0</v>
      </c>
      <c r="B42" s="16">
        <f>SUM(B32:B41)</f>
        <v>5009</v>
      </c>
      <c r="C42" s="17">
        <f>SUM(C32:C41)</f>
        <v>1</v>
      </c>
      <c r="D42" s="18">
        <f>SUM(D32:D41)</f>
        <v>32076881.15909091</v>
      </c>
      <c r="E42" s="18">
        <f>SUM(E32:E41)</f>
        <v>38510497.970000006</v>
      </c>
      <c r="F42" s="19">
        <f>SUM(F32:F41)</f>
        <v>0.99999999999999978</v>
      </c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x14ac:dyDescent="0.3">
      <c r="A43" s="74"/>
      <c r="B43" s="74"/>
      <c r="C43" s="74"/>
      <c r="D43" s="74"/>
      <c r="E43" s="74"/>
      <c r="F43" s="74"/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25"/>
      <c r="B44" s="26"/>
      <c r="C44" s="25"/>
      <c r="D44" s="25"/>
      <c r="E44" s="25"/>
      <c r="F44" s="25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G102" s="27"/>
      <c r="H102" s="63"/>
      <c r="I102" s="27"/>
      <c r="J102" s="27"/>
      <c r="K102" s="27"/>
      <c r="L102" s="27"/>
      <c r="M102" s="27"/>
      <c r="N102" s="63"/>
      <c r="O102" s="27"/>
      <c r="P102" s="27"/>
    </row>
    <row r="103" spans="1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1:21" s="25" customFormat="1" x14ac:dyDescent="0.3">
      <c r="B104" s="26"/>
      <c r="F104" s="27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1:21" s="25" customFormat="1" x14ac:dyDescent="0.3">
      <c r="A105" s="27"/>
      <c r="B105" s="63"/>
      <c r="C105" s="27"/>
      <c r="D105" s="27"/>
      <c r="E105" s="27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5:Q25"/>
    <mergeCell ref="A26:H26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2 G21:K22 L21:U22 V21:Z22 AA21:AE22" unlockedFormula="1"/>
    <ignoredError sqref="C39:C41 M32:M35 C32:C38 M36:M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'1T'!Àrea_d'impressió</vt:lpstr>
      <vt:lpstr>'2019 - CONTRACTACIÓ ANUAL'!Àrea_d'impressió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2019-03-28T18:40:15Z</cp:lastPrinted>
  <dcterms:created xsi:type="dcterms:W3CDTF">2016-02-03T12:33:15Z</dcterms:created>
  <dcterms:modified xsi:type="dcterms:W3CDTF">2020-07-07T16:44:32Z</dcterms:modified>
</cp:coreProperties>
</file>