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6" windowHeight="10896" tabRatio="649" activeTab="3"/>
  </bookViews>
  <sheets>
    <sheet name="1T" sheetId="1" r:id="rId1"/>
    <sheet name="2T" sheetId="4" r:id="rId2"/>
    <sheet name="3T" sheetId="5" r:id="rId3"/>
    <sheet name="4T" sheetId="6" r:id="rId4"/>
    <sheet name="2019 - CONTRACTACIÓ ANUAL" sheetId="7" r:id="rId5"/>
  </sheets>
  <definedNames>
    <definedName name="_xlnm.Print_Area" localSheetId="0">'1T'!$A$1:$AE$43</definedName>
    <definedName name="_xlnm.Print_Area" localSheetId="4">'2019 - CONTRACTACIÓ ANUAL'!$A$1:$AE$45</definedName>
    <definedName name="_xlnm.Print_Area" localSheetId="1">'2T'!$A$1:$AE$43</definedName>
    <definedName name="_xlnm.Print_Area" localSheetId="2">'3T'!$A$1:$AE$43</definedName>
    <definedName name="_xlnm.Print_Area" localSheetId="3">'4T'!$A$1:$AE$43</definedName>
  </definedNames>
  <calcPr calcId="145621"/>
</workbook>
</file>

<file path=xl/calcChain.xml><?xml version="1.0" encoding="utf-8"?>
<calcChain xmlns="http://schemas.openxmlformats.org/spreadsheetml/2006/main">
  <c r="N21" i="6" l="1"/>
  <c r="N20" i="6"/>
  <c r="N19" i="6"/>
  <c r="J20" i="6"/>
  <c r="I19" i="6"/>
  <c r="N15" i="6"/>
  <c r="N13" i="6"/>
  <c r="I15" i="6"/>
  <c r="I13" i="5" l="1"/>
  <c r="D21" i="5" l="1"/>
  <c r="I21" i="5"/>
  <c r="I19" i="5"/>
  <c r="N19" i="5"/>
  <c r="N20" i="5"/>
  <c r="I20" i="5"/>
  <c r="D20" i="5"/>
  <c r="I13" i="1" l="1"/>
  <c r="C13" i="4" l="1"/>
  <c r="C13" i="1"/>
  <c r="B16" i="7"/>
  <c r="D16" i="7"/>
  <c r="J22" i="7"/>
  <c r="E22" i="7"/>
  <c r="O22" i="7"/>
  <c r="T22" i="7"/>
  <c r="Y22" i="7"/>
  <c r="AD22" i="7"/>
  <c r="E41" i="7"/>
  <c r="E13" i="7"/>
  <c r="J13" i="7"/>
  <c r="O13" i="7"/>
  <c r="T13" i="7"/>
  <c r="Y13" i="7"/>
  <c r="AD13" i="7"/>
  <c r="AD23" i="7" s="1"/>
  <c r="O36" i="7" s="1"/>
  <c r="E20" i="7"/>
  <c r="J20" i="7"/>
  <c r="O20" i="7"/>
  <c r="AD20" i="7"/>
  <c r="T20" i="7"/>
  <c r="Y20" i="7"/>
  <c r="E21" i="7"/>
  <c r="J21" i="7"/>
  <c r="O21" i="7"/>
  <c r="AD21" i="7"/>
  <c r="T21" i="7"/>
  <c r="Y21" i="7"/>
  <c r="J14" i="7"/>
  <c r="O14" i="7"/>
  <c r="E14" i="7"/>
  <c r="T14" i="7"/>
  <c r="Y14" i="7"/>
  <c r="AD14" i="7"/>
  <c r="E33" i="7"/>
  <c r="J15" i="7"/>
  <c r="O15" i="7"/>
  <c r="E15" i="7"/>
  <c r="T15" i="7"/>
  <c r="Y15" i="7"/>
  <c r="AD15" i="7"/>
  <c r="E34" i="7"/>
  <c r="J16" i="7"/>
  <c r="O16" i="7"/>
  <c r="E16" i="7"/>
  <c r="T16" i="7"/>
  <c r="Y16" i="7"/>
  <c r="AD16" i="7"/>
  <c r="E35" i="7"/>
  <c r="J17" i="7"/>
  <c r="O17" i="7"/>
  <c r="E17" i="7"/>
  <c r="T17" i="7"/>
  <c r="Y17" i="7"/>
  <c r="AD17" i="7"/>
  <c r="E36" i="7"/>
  <c r="J18" i="7"/>
  <c r="O18" i="7"/>
  <c r="AD18" i="7"/>
  <c r="E18" i="7"/>
  <c r="T18" i="7"/>
  <c r="Y18" i="7"/>
  <c r="E37" i="7"/>
  <c r="J19" i="7"/>
  <c r="O19" i="7"/>
  <c r="AD19" i="7"/>
  <c r="E19" i="7"/>
  <c r="T19" i="7"/>
  <c r="Y19" i="7"/>
  <c r="F33" i="7"/>
  <c r="F35" i="7"/>
  <c r="F36" i="7"/>
  <c r="F37" i="7"/>
  <c r="F41" i="7"/>
  <c r="I22" i="7"/>
  <c r="D22" i="7"/>
  <c r="N22" i="7"/>
  <c r="D41" i="7" s="1"/>
  <c r="S22" i="7"/>
  <c r="X22" i="7"/>
  <c r="AC22" i="7"/>
  <c r="I16" i="7"/>
  <c r="N16" i="7"/>
  <c r="S16" i="7"/>
  <c r="X16" i="7"/>
  <c r="AC16" i="7"/>
  <c r="D35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D33" i="7"/>
  <c r="I15" i="7"/>
  <c r="N15" i="7"/>
  <c r="D34" i="7" s="1"/>
  <c r="D15" i="7"/>
  <c r="S15" i="7"/>
  <c r="X15" i="7"/>
  <c r="AC15" i="7"/>
  <c r="I17" i="7"/>
  <c r="N17" i="7"/>
  <c r="D17" i="7"/>
  <c r="S17" i="7"/>
  <c r="X17" i="7"/>
  <c r="AC17" i="7"/>
  <c r="D36" i="7"/>
  <c r="I18" i="7"/>
  <c r="N18" i="7"/>
  <c r="AC18" i="7"/>
  <c r="D18" i="7"/>
  <c r="S18" i="7"/>
  <c r="X18" i="7"/>
  <c r="D37" i="7"/>
  <c r="I19" i="7"/>
  <c r="N19" i="7"/>
  <c r="AC19" i="7"/>
  <c r="D19" i="7"/>
  <c r="S19" i="7"/>
  <c r="X19" i="7"/>
  <c r="G22" i="7"/>
  <c r="B22" i="7"/>
  <c r="L22" i="7"/>
  <c r="Q22" i="7"/>
  <c r="V22" i="7"/>
  <c r="AA22" i="7"/>
  <c r="B41" i="7"/>
  <c r="G16" i="7"/>
  <c r="L16" i="7"/>
  <c r="Q16" i="7"/>
  <c r="V16" i="7"/>
  <c r="AA16" i="7"/>
  <c r="B35" i="7"/>
  <c r="B13" i="7"/>
  <c r="G13" i="7"/>
  <c r="L13" i="7"/>
  <c r="Q13" i="7"/>
  <c r="V13" i="7"/>
  <c r="AA13" i="7"/>
  <c r="B20" i="7"/>
  <c r="G20" i="7"/>
  <c r="L20" i="7"/>
  <c r="AA20" i="7"/>
  <c r="Q20" i="7"/>
  <c r="V20" i="7"/>
  <c r="B21" i="7"/>
  <c r="G21" i="7"/>
  <c r="L21" i="7"/>
  <c r="AA21" i="7"/>
  <c r="Q21" i="7"/>
  <c r="V21" i="7"/>
  <c r="B40" i="7"/>
  <c r="G14" i="7"/>
  <c r="L14" i="7"/>
  <c r="B14" i="7"/>
  <c r="Q14" i="7"/>
  <c r="V14" i="7"/>
  <c r="AA14" i="7"/>
  <c r="B33" i="7"/>
  <c r="G15" i="7"/>
  <c r="L15" i="7"/>
  <c r="B15" i="7"/>
  <c r="Q15" i="7"/>
  <c r="V15" i="7"/>
  <c r="AA15" i="7"/>
  <c r="B34" i="7"/>
  <c r="G17" i="7"/>
  <c r="L17" i="7"/>
  <c r="B17" i="7"/>
  <c r="Q17" i="7"/>
  <c r="V17" i="7"/>
  <c r="AA17" i="7"/>
  <c r="B36" i="7"/>
  <c r="G18" i="7"/>
  <c r="L18" i="7"/>
  <c r="AA18" i="7"/>
  <c r="B18" i="7"/>
  <c r="Q18" i="7"/>
  <c r="V18" i="7"/>
  <c r="B37" i="7"/>
  <c r="G19" i="7"/>
  <c r="L19" i="7"/>
  <c r="AA19" i="7"/>
  <c r="B19" i="7"/>
  <c r="Q19" i="7"/>
  <c r="V19" i="7"/>
  <c r="C33" i="7"/>
  <c r="C35" i="7"/>
  <c r="C36" i="7"/>
  <c r="C37" i="7"/>
  <c r="C40" i="7"/>
  <c r="C41" i="7"/>
  <c r="E23" i="7"/>
  <c r="O32" i="7" s="1"/>
  <c r="T23" i="7"/>
  <c r="O35" i="7"/>
  <c r="Y23" i="7"/>
  <c r="O37" i="7"/>
  <c r="P35" i="7"/>
  <c r="P37" i="7"/>
  <c r="S23" i="7"/>
  <c r="N35" i="7"/>
  <c r="AC23" i="7"/>
  <c r="N36" i="7" s="1"/>
  <c r="X23" i="7"/>
  <c r="N37" i="7"/>
  <c r="Q23" i="7"/>
  <c r="L35" i="7"/>
  <c r="AA23" i="7"/>
  <c r="L36" i="7"/>
  <c r="V23" i="7"/>
  <c r="L37" i="7"/>
  <c r="M35" i="7"/>
  <c r="M37" i="7"/>
  <c r="AE22" i="7"/>
  <c r="AB22" i="7"/>
  <c r="AE21" i="7"/>
  <c r="AB21" i="7"/>
  <c r="AE20" i="7"/>
  <c r="AB20" i="7"/>
  <c r="AE19" i="7"/>
  <c r="AB19" i="7"/>
  <c r="AE18" i="7"/>
  <c r="AB18" i="7"/>
  <c r="AE17" i="7"/>
  <c r="AB17" i="7"/>
  <c r="AE16" i="7"/>
  <c r="AB16" i="7"/>
  <c r="AE15" i="7"/>
  <c r="AB15" i="7"/>
  <c r="AE14" i="7"/>
  <c r="AB14" i="7"/>
  <c r="Z22" i="7"/>
  <c r="W22" i="7"/>
  <c r="Z21" i="7"/>
  <c r="W21" i="7"/>
  <c r="Z20" i="7"/>
  <c r="W20" i="7"/>
  <c r="Z19" i="7"/>
  <c r="W19" i="7"/>
  <c r="Z18" i="7"/>
  <c r="W18" i="7"/>
  <c r="Z17" i="7"/>
  <c r="W17" i="7"/>
  <c r="Z16" i="7"/>
  <c r="W16" i="7"/>
  <c r="Z15" i="7"/>
  <c r="W15" i="7"/>
  <c r="Z14" i="7"/>
  <c r="W14" i="7"/>
  <c r="U22" i="7"/>
  <c r="R22" i="7"/>
  <c r="U21" i="7"/>
  <c r="R21" i="7"/>
  <c r="U20" i="7"/>
  <c r="R20" i="7"/>
  <c r="U19" i="7"/>
  <c r="R19" i="7"/>
  <c r="U18" i="7"/>
  <c r="R18" i="7"/>
  <c r="U17" i="7"/>
  <c r="R17" i="7"/>
  <c r="U16" i="7"/>
  <c r="R16" i="7"/>
  <c r="U15" i="7"/>
  <c r="R15" i="7"/>
  <c r="U14" i="7"/>
  <c r="R14" i="7"/>
  <c r="P22" i="7"/>
  <c r="M22" i="7"/>
  <c r="M21" i="7"/>
  <c r="P18" i="7"/>
  <c r="M18" i="7"/>
  <c r="P17" i="7"/>
  <c r="M17" i="7"/>
  <c r="P16" i="7"/>
  <c r="M16" i="7"/>
  <c r="P14" i="7"/>
  <c r="M14" i="7"/>
  <c r="AB13" i="7"/>
  <c r="AB23" i="7" s="1"/>
  <c r="Z13" i="7"/>
  <c r="Z23" i="7"/>
  <c r="W13" i="7"/>
  <c r="W23" i="7"/>
  <c r="U13" i="7"/>
  <c r="U23" i="7"/>
  <c r="R13" i="7"/>
  <c r="R23" i="7"/>
  <c r="K14" i="7"/>
  <c r="K16" i="7"/>
  <c r="K17" i="7"/>
  <c r="K18" i="7"/>
  <c r="K22" i="7"/>
  <c r="H14" i="7"/>
  <c r="H16" i="7"/>
  <c r="H17" i="7"/>
  <c r="H18" i="7"/>
  <c r="H21" i="7"/>
  <c r="H22" i="7"/>
  <c r="F13" i="7"/>
  <c r="F14" i="7"/>
  <c r="F15" i="7"/>
  <c r="F16" i="7"/>
  <c r="F17" i="7"/>
  <c r="F18" i="7"/>
  <c r="F21" i="7"/>
  <c r="F22" i="7"/>
  <c r="C13" i="7"/>
  <c r="C14" i="7"/>
  <c r="C15" i="7"/>
  <c r="C16" i="7"/>
  <c r="C17" i="7"/>
  <c r="C18" i="7"/>
  <c r="C19" i="7"/>
  <c r="C21" i="7"/>
  <c r="C22" i="7"/>
  <c r="J23" i="6"/>
  <c r="K21" i="6" s="1"/>
  <c r="E23" i="6"/>
  <c r="O33" i="6"/>
  <c r="O23" i="6"/>
  <c r="O35" i="6" s="1"/>
  <c r="Y23" i="6"/>
  <c r="O37" i="6" s="1"/>
  <c r="T23" i="6"/>
  <c r="O36" i="6"/>
  <c r="AD23" i="6"/>
  <c r="O38" i="6"/>
  <c r="P33" i="6"/>
  <c r="P36" i="6"/>
  <c r="P38" i="6"/>
  <c r="I23" i="6"/>
  <c r="N34" i="6" s="1"/>
  <c r="D23" i="6"/>
  <c r="N33" i="6"/>
  <c r="N23" i="6"/>
  <c r="N35" i="6" s="1"/>
  <c r="X23" i="6"/>
  <c r="N37" i="6"/>
  <c r="S23" i="6"/>
  <c r="N36" i="6"/>
  <c r="AC23" i="6"/>
  <c r="N38" i="6"/>
  <c r="G23" i="6"/>
  <c r="L34" i="6" s="1"/>
  <c r="B23" i="6"/>
  <c r="L33" i="6"/>
  <c r="L23" i="6"/>
  <c r="L35" i="6"/>
  <c r="V23" i="6"/>
  <c r="L37" i="6"/>
  <c r="Q23" i="6"/>
  <c r="L36" i="6"/>
  <c r="AA23" i="6"/>
  <c r="L38" i="6"/>
  <c r="M33" i="6"/>
  <c r="M36" i="6"/>
  <c r="M38" i="6"/>
  <c r="E42" i="6"/>
  <c r="E33" i="6"/>
  <c r="E34" i="6"/>
  <c r="E35" i="6"/>
  <c r="E36" i="6"/>
  <c r="E37" i="6"/>
  <c r="E38" i="6"/>
  <c r="E39" i="6"/>
  <c r="E40" i="6"/>
  <c r="E41" i="6"/>
  <c r="F34" i="6"/>
  <c r="F36" i="6"/>
  <c r="F37" i="6"/>
  <c r="F38" i="6"/>
  <c r="F42" i="6"/>
  <c r="D42" i="6"/>
  <c r="D33" i="6"/>
  <c r="D34" i="6"/>
  <c r="D35" i="6"/>
  <c r="D36" i="6"/>
  <c r="D37" i="6"/>
  <c r="D38" i="6"/>
  <c r="D39" i="6"/>
  <c r="D40" i="6"/>
  <c r="D41" i="6"/>
  <c r="B42" i="6"/>
  <c r="B41" i="6"/>
  <c r="B33" i="6"/>
  <c r="B34" i="6"/>
  <c r="B35" i="6"/>
  <c r="B36" i="6"/>
  <c r="B37" i="6"/>
  <c r="B38" i="6"/>
  <c r="B39" i="6"/>
  <c r="B40" i="6"/>
  <c r="C34" i="6"/>
  <c r="C36" i="6"/>
  <c r="C37" i="6"/>
  <c r="C38" i="6"/>
  <c r="C41" i="6"/>
  <c r="C42" i="6"/>
  <c r="AE13" i="6"/>
  <c r="AE14" i="6"/>
  <c r="AE15" i="6"/>
  <c r="AE16" i="6"/>
  <c r="AE17" i="6"/>
  <c r="AE18" i="6"/>
  <c r="AE19" i="6"/>
  <c r="AE20" i="6"/>
  <c r="AE21" i="6"/>
  <c r="AE22" i="6"/>
  <c r="AE23" i="6"/>
  <c r="AB13" i="6"/>
  <c r="AB14" i="6"/>
  <c r="AB15" i="6"/>
  <c r="AB16" i="6"/>
  <c r="AB17" i="6"/>
  <c r="AB18" i="6"/>
  <c r="AB19" i="6"/>
  <c r="AB20" i="6"/>
  <c r="AB21" i="6"/>
  <c r="AB22" i="6"/>
  <c r="AB23" i="6"/>
  <c r="Z14" i="6"/>
  <c r="Z15" i="6"/>
  <c r="Z16" i="6"/>
  <c r="Z17" i="6"/>
  <c r="Z18" i="6"/>
  <c r="Z19" i="6"/>
  <c r="Z20" i="6"/>
  <c r="Z21" i="6"/>
  <c r="Z22" i="6"/>
  <c r="W13" i="6"/>
  <c r="W23" i="6" s="1"/>
  <c r="W14" i="6"/>
  <c r="W15" i="6"/>
  <c r="W16" i="6"/>
  <c r="W17" i="6"/>
  <c r="W18" i="6"/>
  <c r="W19" i="6"/>
  <c r="W20" i="6"/>
  <c r="W21" i="6"/>
  <c r="W22" i="6"/>
  <c r="U13" i="6"/>
  <c r="U14" i="6"/>
  <c r="U15" i="6"/>
  <c r="U16" i="6"/>
  <c r="U17" i="6"/>
  <c r="U18" i="6"/>
  <c r="U19" i="6"/>
  <c r="U20" i="6"/>
  <c r="U21" i="6"/>
  <c r="U22" i="6"/>
  <c r="U23" i="6"/>
  <c r="R13" i="6"/>
  <c r="R14" i="6"/>
  <c r="R15" i="6"/>
  <c r="R16" i="6"/>
  <c r="R17" i="6"/>
  <c r="R18" i="6"/>
  <c r="R19" i="6"/>
  <c r="R20" i="6"/>
  <c r="R21" i="6"/>
  <c r="R22" i="6"/>
  <c r="R23" i="6"/>
  <c r="P13" i="6"/>
  <c r="P14" i="6"/>
  <c r="P15" i="6"/>
  <c r="P16" i="6"/>
  <c r="P18" i="6"/>
  <c r="P19" i="6"/>
  <c r="P20" i="6"/>
  <c r="P21" i="6"/>
  <c r="P22" i="6"/>
  <c r="M13" i="6"/>
  <c r="M14" i="6"/>
  <c r="M15" i="6"/>
  <c r="M16" i="6"/>
  <c r="M18" i="6"/>
  <c r="M19" i="6"/>
  <c r="M20" i="6"/>
  <c r="M21" i="6"/>
  <c r="M22" i="6"/>
  <c r="K13" i="6"/>
  <c r="K14" i="6"/>
  <c r="K16" i="6"/>
  <c r="K17" i="6"/>
  <c r="K18" i="6"/>
  <c r="K22" i="6"/>
  <c r="H13" i="6"/>
  <c r="H14" i="6"/>
  <c r="H16" i="6"/>
  <c r="H17" i="6"/>
  <c r="H18" i="6"/>
  <c r="H21" i="6"/>
  <c r="H22" i="6"/>
  <c r="F13" i="6"/>
  <c r="F14" i="6"/>
  <c r="F15" i="6"/>
  <c r="F16" i="6"/>
  <c r="F17" i="6"/>
  <c r="F18" i="6"/>
  <c r="F19" i="6"/>
  <c r="F20" i="6"/>
  <c r="F21" i="6"/>
  <c r="F22" i="6"/>
  <c r="F23" i="6"/>
  <c r="C13" i="6"/>
  <c r="C14" i="6"/>
  <c r="C15" i="6"/>
  <c r="C16" i="6"/>
  <c r="C17" i="6"/>
  <c r="C18" i="6"/>
  <c r="C19" i="6"/>
  <c r="C20" i="6"/>
  <c r="C21" i="6"/>
  <c r="C22" i="6"/>
  <c r="C23" i="6"/>
  <c r="AD23" i="5"/>
  <c r="O38" i="5"/>
  <c r="P38" i="5"/>
  <c r="AC23" i="5"/>
  <c r="N38" i="5"/>
  <c r="AA23" i="5"/>
  <c r="L38" i="5"/>
  <c r="M38" i="5"/>
  <c r="E23" i="5"/>
  <c r="F20" i="5" s="1"/>
  <c r="O33" i="5"/>
  <c r="J23" i="5"/>
  <c r="O34" i="5" s="1"/>
  <c r="O23" i="5"/>
  <c r="O35" i="5" s="1"/>
  <c r="T23" i="5"/>
  <c r="O36" i="5"/>
  <c r="Y23" i="5"/>
  <c r="O37" i="5"/>
  <c r="P36" i="5"/>
  <c r="P37" i="5"/>
  <c r="D23" i="5"/>
  <c r="N33" i="5" s="1"/>
  <c r="I23" i="5"/>
  <c r="N34" i="5" s="1"/>
  <c r="N23" i="5"/>
  <c r="N35" i="5"/>
  <c r="S23" i="5"/>
  <c r="N36" i="5"/>
  <c r="X23" i="5"/>
  <c r="N37" i="5"/>
  <c r="B23" i="5"/>
  <c r="L33" i="5" s="1"/>
  <c r="G23" i="5"/>
  <c r="L34" i="5" s="1"/>
  <c r="L23" i="5"/>
  <c r="L35" i="5" s="1"/>
  <c r="Q23" i="5"/>
  <c r="L36" i="5"/>
  <c r="V23" i="5"/>
  <c r="L37" i="5"/>
  <c r="M36" i="5"/>
  <c r="M37" i="5"/>
  <c r="E33" i="5"/>
  <c r="E34" i="5"/>
  <c r="E35" i="5"/>
  <c r="E40" i="5"/>
  <c r="E41" i="5"/>
  <c r="E38" i="5"/>
  <c r="E39" i="5"/>
  <c r="E42" i="5"/>
  <c r="E36" i="5"/>
  <c r="E37" i="5"/>
  <c r="F34" i="5"/>
  <c r="F35" i="5"/>
  <c r="F36" i="5"/>
  <c r="F37" i="5"/>
  <c r="F38" i="5"/>
  <c r="F42" i="5"/>
  <c r="D33" i="5"/>
  <c r="D34" i="5"/>
  <c r="D35" i="5"/>
  <c r="D40" i="5"/>
  <c r="D41" i="5"/>
  <c r="D38" i="5"/>
  <c r="D39" i="5"/>
  <c r="D42" i="5"/>
  <c r="D36" i="5"/>
  <c r="D37" i="5"/>
  <c r="B33" i="5"/>
  <c r="B34" i="5"/>
  <c r="B35" i="5"/>
  <c r="B40" i="5"/>
  <c r="B41" i="5"/>
  <c r="B42" i="5"/>
  <c r="B38" i="5"/>
  <c r="B39" i="5"/>
  <c r="B36" i="5"/>
  <c r="B37" i="5"/>
  <c r="C34" i="5"/>
  <c r="C35" i="5"/>
  <c r="C36" i="5"/>
  <c r="C37" i="5"/>
  <c r="C38" i="5"/>
  <c r="C41" i="5"/>
  <c r="C42" i="5"/>
  <c r="AE22" i="5"/>
  <c r="AB22" i="5"/>
  <c r="Z22" i="5"/>
  <c r="W22" i="5"/>
  <c r="U22" i="5"/>
  <c r="R22" i="5"/>
  <c r="P22" i="5"/>
  <c r="M22" i="5"/>
  <c r="K22" i="5"/>
  <c r="H22" i="5"/>
  <c r="F22" i="5"/>
  <c r="C22" i="5"/>
  <c r="AE13" i="5"/>
  <c r="AE14" i="5"/>
  <c r="AE15" i="5"/>
  <c r="AE16" i="5"/>
  <c r="AE17" i="5"/>
  <c r="AE18" i="5"/>
  <c r="AE19" i="5"/>
  <c r="AE20" i="5"/>
  <c r="AE21" i="5"/>
  <c r="AE23" i="5"/>
  <c r="AB13" i="5"/>
  <c r="AB14" i="5"/>
  <c r="AB15" i="5"/>
  <c r="AB16" i="5"/>
  <c r="AB17" i="5"/>
  <c r="AB18" i="5"/>
  <c r="AB19" i="5"/>
  <c r="AB20" i="5"/>
  <c r="AB21" i="5"/>
  <c r="AB23" i="5"/>
  <c r="Z13" i="5"/>
  <c r="Z14" i="5"/>
  <c r="Z15" i="5"/>
  <c r="Z16" i="5"/>
  <c r="Z17" i="5"/>
  <c r="Z18" i="5"/>
  <c r="Z19" i="5"/>
  <c r="Z20" i="5"/>
  <c r="Z21" i="5"/>
  <c r="Z23" i="5"/>
  <c r="W13" i="5"/>
  <c r="W14" i="5"/>
  <c r="W15" i="5"/>
  <c r="W16" i="5"/>
  <c r="W17" i="5"/>
  <c r="W18" i="5"/>
  <c r="W19" i="5"/>
  <c r="W20" i="5"/>
  <c r="W21" i="5"/>
  <c r="W23" i="5"/>
  <c r="U13" i="5"/>
  <c r="U14" i="5"/>
  <c r="U15" i="5"/>
  <c r="U16" i="5"/>
  <c r="U17" i="5"/>
  <c r="U18" i="5"/>
  <c r="U19" i="5"/>
  <c r="U20" i="5"/>
  <c r="U21" i="5"/>
  <c r="U23" i="5"/>
  <c r="R13" i="5"/>
  <c r="R14" i="5"/>
  <c r="R15" i="5"/>
  <c r="R16" i="5"/>
  <c r="R17" i="5"/>
  <c r="R18" i="5"/>
  <c r="R19" i="5"/>
  <c r="R20" i="5"/>
  <c r="R21" i="5"/>
  <c r="R23" i="5"/>
  <c r="P13" i="5"/>
  <c r="P14" i="5"/>
  <c r="P15" i="5"/>
  <c r="P16" i="5"/>
  <c r="P17" i="5"/>
  <c r="P18" i="5"/>
  <c r="P19" i="5"/>
  <c r="P20" i="5"/>
  <c r="P21" i="5"/>
  <c r="M13" i="5"/>
  <c r="M14" i="5"/>
  <c r="M15" i="5"/>
  <c r="M16" i="5"/>
  <c r="M17" i="5"/>
  <c r="M18" i="5"/>
  <c r="M19" i="5"/>
  <c r="M20" i="5"/>
  <c r="M21" i="5"/>
  <c r="K14" i="5"/>
  <c r="K15" i="5"/>
  <c r="K16" i="5"/>
  <c r="K17" i="5"/>
  <c r="K18" i="5"/>
  <c r="K20" i="5"/>
  <c r="H14" i="5"/>
  <c r="H15" i="5"/>
  <c r="H16" i="5"/>
  <c r="H17" i="5"/>
  <c r="H18" i="5"/>
  <c r="H21" i="5"/>
  <c r="F13" i="5"/>
  <c r="F14" i="5"/>
  <c r="F15" i="5"/>
  <c r="F16" i="5"/>
  <c r="F17" i="5"/>
  <c r="F18" i="5"/>
  <c r="F19" i="5"/>
  <c r="C13" i="5"/>
  <c r="C14" i="5"/>
  <c r="C15" i="5"/>
  <c r="C16" i="5"/>
  <c r="C17" i="5"/>
  <c r="C18" i="5"/>
  <c r="C19" i="5"/>
  <c r="C20" i="5"/>
  <c r="C21" i="5"/>
  <c r="C23" i="5"/>
  <c r="E42" i="4"/>
  <c r="E33" i="4"/>
  <c r="E34" i="4"/>
  <c r="E35" i="4"/>
  <c r="E36" i="4"/>
  <c r="E37" i="4"/>
  <c r="E38" i="4"/>
  <c r="E39" i="4"/>
  <c r="E40" i="4"/>
  <c r="E41" i="4"/>
  <c r="F42" i="4"/>
  <c r="D42" i="4"/>
  <c r="B42" i="4"/>
  <c r="B41" i="4"/>
  <c r="B33" i="4"/>
  <c r="B34" i="4"/>
  <c r="B35" i="4"/>
  <c r="B36" i="4"/>
  <c r="B37" i="4"/>
  <c r="B38" i="4"/>
  <c r="B39" i="4"/>
  <c r="B40" i="4"/>
  <c r="C42" i="4"/>
  <c r="AE13" i="4"/>
  <c r="AE14" i="4"/>
  <c r="AE15" i="4"/>
  <c r="AE16" i="4"/>
  <c r="AE17" i="4"/>
  <c r="AE18" i="4"/>
  <c r="AE19" i="4"/>
  <c r="AE20" i="4"/>
  <c r="AE21" i="4"/>
  <c r="AE22" i="4"/>
  <c r="AE23" i="4"/>
  <c r="AD23" i="4"/>
  <c r="AC23" i="4"/>
  <c r="AB13" i="4"/>
  <c r="AB14" i="4"/>
  <c r="AB15" i="4"/>
  <c r="AB16" i="4"/>
  <c r="AB17" i="4"/>
  <c r="AB18" i="4"/>
  <c r="AB19" i="4"/>
  <c r="AB20" i="4"/>
  <c r="AB21" i="4"/>
  <c r="AB22" i="4"/>
  <c r="AB23" i="4"/>
  <c r="AA23" i="4"/>
  <c r="Z13" i="4"/>
  <c r="Z14" i="4"/>
  <c r="Z15" i="4"/>
  <c r="Z16" i="4"/>
  <c r="Z17" i="4"/>
  <c r="Z18" i="4"/>
  <c r="Z19" i="4"/>
  <c r="Y23" i="4"/>
  <c r="Z20" i="4"/>
  <c r="Z21" i="4"/>
  <c r="Z22" i="4"/>
  <c r="Z23" i="4"/>
  <c r="X23" i="4"/>
  <c r="W13" i="4"/>
  <c r="W14" i="4"/>
  <c r="W15" i="4"/>
  <c r="W16" i="4"/>
  <c r="W17" i="4"/>
  <c r="W18" i="4"/>
  <c r="W19" i="4"/>
  <c r="V23" i="4"/>
  <c r="W20" i="4"/>
  <c r="W21" i="4"/>
  <c r="W22" i="4"/>
  <c r="W23" i="4"/>
  <c r="T23" i="4"/>
  <c r="U13" i="4"/>
  <c r="U14" i="4"/>
  <c r="U15" i="4"/>
  <c r="U16" i="4"/>
  <c r="U17" i="4"/>
  <c r="U18" i="4"/>
  <c r="U19" i="4"/>
  <c r="U20" i="4"/>
  <c r="U21" i="4"/>
  <c r="U22" i="4"/>
  <c r="U23" i="4"/>
  <c r="S23" i="4"/>
  <c r="Q23" i="4"/>
  <c r="R13" i="4"/>
  <c r="R14" i="4"/>
  <c r="R15" i="4"/>
  <c r="R16" i="4"/>
  <c r="R17" i="4"/>
  <c r="R18" i="4"/>
  <c r="R19" i="4"/>
  <c r="R20" i="4"/>
  <c r="R21" i="4"/>
  <c r="R22" i="4"/>
  <c r="R23" i="4"/>
  <c r="O23" i="4"/>
  <c r="P13" i="4"/>
  <c r="P14" i="4"/>
  <c r="P15" i="4"/>
  <c r="P16" i="4"/>
  <c r="P17" i="4"/>
  <c r="P18" i="4"/>
  <c r="P19" i="4"/>
  <c r="P20" i="4"/>
  <c r="P21" i="4"/>
  <c r="P22" i="4"/>
  <c r="N23" i="4"/>
  <c r="N35" i="4" s="1"/>
  <c r="L23" i="4"/>
  <c r="M19" i="4" s="1"/>
  <c r="M13" i="4"/>
  <c r="M14" i="4"/>
  <c r="M15" i="4"/>
  <c r="M16" i="4"/>
  <c r="M17" i="4"/>
  <c r="M18" i="4"/>
  <c r="M21" i="4"/>
  <c r="M22" i="4"/>
  <c r="J23" i="4"/>
  <c r="O34" i="4" s="1"/>
  <c r="K13" i="4"/>
  <c r="K14" i="4"/>
  <c r="K15" i="4"/>
  <c r="K16" i="4"/>
  <c r="K17" i="4"/>
  <c r="K18" i="4"/>
  <c r="K21" i="4"/>
  <c r="K22" i="4"/>
  <c r="I23" i="4"/>
  <c r="N34" i="4" s="1"/>
  <c r="G23" i="4"/>
  <c r="H19" i="4" s="1"/>
  <c r="H13" i="4"/>
  <c r="H14" i="4"/>
  <c r="H15" i="4"/>
  <c r="H16" i="4"/>
  <c r="H17" i="4"/>
  <c r="H18" i="4"/>
  <c r="H20" i="4"/>
  <c r="H21" i="4"/>
  <c r="H22" i="4"/>
  <c r="E23" i="4"/>
  <c r="O33" i="4" s="1"/>
  <c r="F13" i="4"/>
  <c r="F23" i="4" s="1"/>
  <c r="F14" i="4"/>
  <c r="F15" i="4"/>
  <c r="F16" i="4"/>
  <c r="F17" i="4"/>
  <c r="F18" i="4"/>
  <c r="F19" i="4"/>
  <c r="F20" i="4"/>
  <c r="F21" i="4"/>
  <c r="F22" i="4"/>
  <c r="D23" i="4"/>
  <c r="N33" i="4" s="1"/>
  <c r="B23" i="4"/>
  <c r="C14" i="4"/>
  <c r="C23" i="4" s="1"/>
  <c r="C15" i="4"/>
  <c r="C16" i="4"/>
  <c r="C17" i="4"/>
  <c r="C18" i="4"/>
  <c r="C19" i="4"/>
  <c r="C20" i="4"/>
  <c r="C21" i="4"/>
  <c r="C22" i="4"/>
  <c r="O35" i="4"/>
  <c r="O36" i="4"/>
  <c r="O37" i="4"/>
  <c r="O38" i="4"/>
  <c r="P36" i="4"/>
  <c r="P37" i="4"/>
  <c r="P38" i="4"/>
  <c r="N36" i="4"/>
  <c r="N37" i="4"/>
  <c r="N38" i="4"/>
  <c r="L33" i="4"/>
  <c r="L34" i="4"/>
  <c r="L36" i="4"/>
  <c r="L37" i="4"/>
  <c r="L38" i="4"/>
  <c r="M36" i="4"/>
  <c r="M37" i="4"/>
  <c r="M38" i="4"/>
  <c r="F33" i="4"/>
  <c r="F34" i="4"/>
  <c r="F35" i="4"/>
  <c r="F36" i="4"/>
  <c r="F37" i="4"/>
  <c r="F38" i="4"/>
  <c r="D33" i="4"/>
  <c r="D34" i="4"/>
  <c r="D35" i="4"/>
  <c r="D36" i="4"/>
  <c r="D37" i="4"/>
  <c r="D38" i="4"/>
  <c r="D39" i="4"/>
  <c r="D40" i="4"/>
  <c r="D41" i="4"/>
  <c r="C33" i="4"/>
  <c r="C34" i="4"/>
  <c r="C35" i="4"/>
  <c r="C36" i="4"/>
  <c r="C37" i="4"/>
  <c r="C38" i="4"/>
  <c r="C41" i="4"/>
  <c r="J23" i="1"/>
  <c r="O34" i="1" s="1"/>
  <c r="O23" i="1"/>
  <c r="O35" i="1" s="1"/>
  <c r="E23" i="1"/>
  <c r="O33" i="1"/>
  <c r="Y23" i="1"/>
  <c r="O37" i="1"/>
  <c r="P33" i="1"/>
  <c r="P36" i="1"/>
  <c r="P37" i="1"/>
  <c r="P38" i="1"/>
  <c r="I23" i="1"/>
  <c r="N34" i="1" s="1"/>
  <c r="N23" i="1"/>
  <c r="N35" i="1" s="1"/>
  <c r="D23" i="1"/>
  <c r="N33" i="1"/>
  <c r="X23" i="1"/>
  <c r="N37" i="1"/>
  <c r="B23" i="1"/>
  <c r="L33" i="1"/>
  <c r="G23" i="1"/>
  <c r="L34" i="1" s="1"/>
  <c r="L23" i="1"/>
  <c r="L35" i="1" s="1"/>
  <c r="V23" i="1"/>
  <c r="L37" i="1"/>
  <c r="Q23" i="1"/>
  <c r="L36" i="1"/>
  <c r="M33" i="1"/>
  <c r="M36" i="1"/>
  <c r="M37" i="1"/>
  <c r="M38" i="1"/>
  <c r="AE22" i="1"/>
  <c r="AE21" i="1"/>
  <c r="AE20" i="1"/>
  <c r="AE19" i="1"/>
  <c r="AE18" i="1"/>
  <c r="AE17" i="1"/>
  <c r="AE16" i="1"/>
  <c r="AE15" i="1"/>
  <c r="AE14" i="1"/>
  <c r="AB14" i="1"/>
  <c r="AB15" i="1"/>
  <c r="AB16" i="1"/>
  <c r="AB17" i="1"/>
  <c r="AB18" i="1"/>
  <c r="AB19" i="1"/>
  <c r="AB20" i="1"/>
  <c r="AB21" i="1"/>
  <c r="AB22" i="1"/>
  <c r="Z22" i="1"/>
  <c r="Z21" i="1"/>
  <c r="Z20" i="1"/>
  <c r="Z19" i="1"/>
  <c r="Z18" i="1"/>
  <c r="Z17" i="1"/>
  <c r="Z16" i="1"/>
  <c r="Z15" i="1"/>
  <c r="Z14" i="1"/>
  <c r="W22" i="1"/>
  <c r="W21" i="1"/>
  <c r="W20" i="1"/>
  <c r="W19" i="1"/>
  <c r="W18" i="1"/>
  <c r="W17" i="1"/>
  <c r="W16" i="1"/>
  <c r="W15" i="1"/>
  <c r="W14" i="1"/>
  <c r="U22" i="1"/>
  <c r="R22" i="1"/>
  <c r="R21" i="1"/>
  <c r="R20" i="1"/>
  <c r="R19" i="1"/>
  <c r="R18" i="1"/>
  <c r="R17" i="1"/>
  <c r="R16" i="1"/>
  <c r="R15" i="1"/>
  <c r="R14" i="1"/>
  <c r="P22" i="1"/>
  <c r="P21" i="1"/>
  <c r="P20" i="1"/>
  <c r="P18" i="1"/>
  <c r="P17" i="1"/>
  <c r="P16" i="1"/>
  <c r="P15" i="1"/>
  <c r="P14" i="1"/>
  <c r="M22" i="1"/>
  <c r="M21" i="1"/>
  <c r="M19" i="1"/>
  <c r="M18" i="1"/>
  <c r="M17" i="1"/>
  <c r="M16" i="1"/>
  <c r="M15" i="1"/>
  <c r="M14" i="1"/>
  <c r="K22" i="1"/>
  <c r="K18" i="1"/>
  <c r="K17" i="1"/>
  <c r="K16" i="1"/>
  <c r="K15" i="1"/>
  <c r="K14" i="1"/>
  <c r="H22" i="1"/>
  <c r="H21" i="1"/>
  <c r="H18" i="1"/>
  <c r="H17" i="1"/>
  <c r="H16" i="1"/>
  <c r="H15" i="1"/>
  <c r="H14" i="1"/>
  <c r="C22" i="1"/>
  <c r="C21" i="1"/>
  <c r="C20" i="1"/>
  <c r="C19" i="1"/>
  <c r="C18" i="1"/>
  <c r="C17" i="1"/>
  <c r="C16" i="1"/>
  <c r="C15" i="1"/>
  <c r="C14" i="1"/>
  <c r="F22" i="1"/>
  <c r="E42" i="1"/>
  <c r="E41" i="1"/>
  <c r="E33" i="1"/>
  <c r="E40" i="1"/>
  <c r="E34" i="1"/>
  <c r="E35" i="1"/>
  <c r="E36" i="1"/>
  <c r="E37" i="1"/>
  <c r="E38" i="1"/>
  <c r="E39" i="1"/>
  <c r="F34" i="1"/>
  <c r="F35" i="1"/>
  <c r="F36" i="1"/>
  <c r="F37" i="1"/>
  <c r="F38" i="1"/>
  <c r="F42" i="1"/>
  <c r="D42" i="1"/>
  <c r="D41" i="1"/>
  <c r="D33" i="1"/>
  <c r="D40" i="1"/>
  <c r="D34" i="1"/>
  <c r="D35" i="1"/>
  <c r="D36" i="1"/>
  <c r="D37" i="1"/>
  <c r="D38" i="1"/>
  <c r="D39" i="1"/>
  <c r="B42" i="1"/>
  <c r="B41" i="1"/>
  <c r="B33" i="1"/>
  <c r="B40" i="1"/>
  <c r="B34" i="1"/>
  <c r="B35" i="1"/>
  <c r="B36" i="1"/>
  <c r="B37" i="1"/>
  <c r="B38" i="1"/>
  <c r="B39" i="1"/>
  <c r="C34" i="1"/>
  <c r="C35" i="1"/>
  <c r="C36" i="1"/>
  <c r="C37" i="1"/>
  <c r="C38" i="1"/>
  <c r="C41" i="1"/>
  <c r="C42" i="1"/>
  <c r="AE13" i="1"/>
  <c r="AE23" i="1"/>
  <c r="AD23" i="1"/>
  <c r="AC23" i="1"/>
  <c r="AB13" i="1"/>
  <c r="AB23" i="1"/>
  <c r="AA23" i="1"/>
  <c r="Z13" i="1"/>
  <c r="Z23" i="1"/>
  <c r="W13" i="1"/>
  <c r="W23" i="1"/>
  <c r="U13" i="1"/>
  <c r="U14" i="1"/>
  <c r="U15" i="1"/>
  <c r="U16" i="1"/>
  <c r="U17" i="1"/>
  <c r="U18" i="1"/>
  <c r="U19" i="1"/>
  <c r="U20" i="1"/>
  <c r="U21" i="1"/>
  <c r="U23" i="1"/>
  <c r="T23" i="1"/>
  <c r="S23" i="1"/>
  <c r="R13" i="1"/>
  <c r="R23" i="1"/>
  <c r="P13" i="1"/>
  <c r="M13" i="1"/>
  <c r="K13" i="1"/>
  <c r="H13" i="1"/>
  <c r="F20" i="1"/>
  <c r="F13" i="1"/>
  <c r="F14" i="1"/>
  <c r="F15" i="1"/>
  <c r="F16" i="1"/>
  <c r="F17" i="1"/>
  <c r="F18" i="1"/>
  <c r="F19" i="1"/>
  <c r="F21" i="1"/>
  <c r="F23" i="1"/>
  <c r="C23" i="1"/>
  <c r="O36" i="1"/>
  <c r="O38" i="1"/>
  <c r="L38" i="1"/>
  <c r="N38" i="1"/>
  <c r="N36" i="1"/>
  <c r="Z13" i="6" l="1"/>
  <c r="Z23" i="6" s="1"/>
  <c r="P37" i="6"/>
  <c r="AE13" i="7"/>
  <c r="AE23" i="7" s="1"/>
  <c r="P23" i="6"/>
  <c r="K20" i="6"/>
  <c r="K19" i="6"/>
  <c r="K23" i="6" s="1"/>
  <c r="K15" i="6"/>
  <c r="O34" i="6"/>
  <c r="O39" i="6" s="1"/>
  <c r="P35" i="6" s="1"/>
  <c r="E43" i="6"/>
  <c r="F40" i="6" s="1"/>
  <c r="H20" i="6"/>
  <c r="H19" i="6"/>
  <c r="H15" i="6"/>
  <c r="H23" i="6" s="1"/>
  <c r="D43" i="6"/>
  <c r="F33" i="6"/>
  <c r="M23" i="6"/>
  <c r="N39" i="6"/>
  <c r="D32" i="7"/>
  <c r="E32" i="7"/>
  <c r="B32" i="7"/>
  <c r="L39" i="6"/>
  <c r="M37" i="6" s="1"/>
  <c r="B43" i="6"/>
  <c r="K13" i="5"/>
  <c r="H19" i="5"/>
  <c r="H20" i="5"/>
  <c r="B43" i="5"/>
  <c r="H13" i="5"/>
  <c r="D23" i="7"/>
  <c r="N32" i="7" s="1"/>
  <c r="D40" i="7"/>
  <c r="K21" i="5"/>
  <c r="F21" i="5"/>
  <c r="D43" i="5"/>
  <c r="P23" i="5"/>
  <c r="E43" i="5"/>
  <c r="F33" i="5" s="1"/>
  <c r="K19" i="5"/>
  <c r="F19" i="7"/>
  <c r="F23" i="5"/>
  <c r="N39" i="5"/>
  <c r="M23" i="5"/>
  <c r="O39" i="5"/>
  <c r="L39" i="5"/>
  <c r="M33" i="5" s="1"/>
  <c r="K19" i="4"/>
  <c r="E38" i="7"/>
  <c r="L35" i="4"/>
  <c r="L39" i="4" s="1"/>
  <c r="M33" i="4" s="1"/>
  <c r="L23" i="7"/>
  <c r="M20" i="4"/>
  <c r="M23" i="4" s="1"/>
  <c r="B38" i="7"/>
  <c r="H23" i="4"/>
  <c r="G23" i="7"/>
  <c r="B43" i="4"/>
  <c r="C39" i="4" s="1"/>
  <c r="D43" i="4"/>
  <c r="P23" i="4"/>
  <c r="E40" i="7"/>
  <c r="E43" i="4"/>
  <c r="F39" i="4" s="1"/>
  <c r="N39" i="4"/>
  <c r="K20" i="4"/>
  <c r="K23" i="4" s="1"/>
  <c r="E39" i="7"/>
  <c r="O39" i="4"/>
  <c r="F20" i="7"/>
  <c r="F23" i="7" s="1"/>
  <c r="C20" i="7"/>
  <c r="C23" i="7"/>
  <c r="C40" i="4"/>
  <c r="C43" i="4" s="1"/>
  <c r="B23" i="7"/>
  <c r="L32" i="7" s="1"/>
  <c r="C33" i="1"/>
  <c r="E43" i="1"/>
  <c r="F33" i="1" s="1"/>
  <c r="K21" i="1"/>
  <c r="O23" i="7"/>
  <c r="O34" i="7" s="1"/>
  <c r="D39" i="7"/>
  <c r="M19" i="7"/>
  <c r="M20" i="7"/>
  <c r="M20" i="1"/>
  <c r="M23" i="1" s="1"/>
  <c r="P19" i="1"/>
  <c r="J23" i="7"/>
  <c r="K15" i="7" s="1"/>
  <c r="P23" i="1"/>
  <c r="N23" i="7"/>
  <c r="N34" i="7" s="1"/>
  <c r="N39" i="1"/>
  <c r="D38" i="7"/>
  <c r="K19" i="1"/>
  <c r="K20" i="1"/>
  <c r="I23" i="7"/>
  <c r="N33" i="7" s="1"/>
  <c r="D43" i="1"/>
  <c r="H19" i="1"/>
  <c r="H23" i="1" s="1"/>
  <c r="H20" i="1"/>
  <c r="B43" i="1"/>
  <c r="C40" i="1" s="1"/>
  <c r="O39" i="1"/>
  <c r="P35" i="1" s="1"/>
  <c r="B39" i="7"/>
  <c r="B42" i="7" s="1"/>
  <c r="C39" i="7" s="1"/>
  <c r="L39" i="1"/>
  <c r="F35" i="6" l="1"/>
  <c r="F41" i="6"/>
  <c r="F39" i="6"/>
  <c r="F43" i="6" s="1"/>
  <c r="C39" i="6"/>
  <c r="C40" i="6"/>
  <c r="L34" i="7"/>
  <c r="M15" i="7"/>
  <c r="P15" i="7"/>
  <c r="P34" i="6"/>
  <c r="P39" i="6" s="1"/>
  <c r="P13" i="7"/>
  <c r="C35" i="6"/>
  <c r="C33" i="6"/>
  <c r="M34" i="6"/>
  <c r="M35" i="6"/>
  <c r="M13" i="7"/>
  <c r="M23" i="7" s="1"/>
  <c r="L33" i="7"/>
  <c r="H15" i="7"/>
  <c r="C34" i="7"/>
  <c r="H13" i="7"/>
  <c r="C33" i="5"/>
  <c r="C39" i="5"/>
  <c r="C43" i="5" s="1"/>
  <c r="C40" i="5"/>
  <c r="H23" i="5"/>
  <c r="F40" i="5"/>
  <c r="K23" i="5"/>
  <c r="F39" i="5"/>
  <c r="F41" i="5"/>
  <c r="P34" i="5"/>
  <c r="P35" i="5"/>
  <c r="P33" i="5"/>
  <c r="M35" i="5"/>
  <c r="M34" i="5"/>
  <c r="M39" i="5" s="1"/>
  <c r="M35" i="4"/>
  <c r="H19" i="7"/>
  <c r="H20" i="7"/>
  <c r="M34" i="4"/>
  <c r="P21" i="7"/>
  <c r="E42" i="7"/>
  <c r="F32" i="7" s="1"/>
  <c r="F40" i="4"/>
  <c r="F41" i="4"/>
  <c r="P34" i="4"/>
  <c r="P35" i="4"/>
  <c r="P20" i="7"/>
  <c r="P19" i="7"/>
  <c r="P33" i="4"/>
  <c r="C32" i="7"/>
  <c r="F39" i="1"/>
  <c r="K21" i="7"/>
  <c r="K13" i="7"/>
  <c r="O33" i="7"/>
  <c r="F41" i="1"/>
  <c r="F40" i="1"/>
  <c r="D42" i="7"/>
  <c r="N38" i="7"/>
  <c r="K23" i="1"/>
  <c r="K19" i="7"/>
  <c r="K20" i="7"/>
  <c r="C38" i="7"/>
  <c r="C39" i="1"/>
  <c r="C43" i="1" s="1"/>
  <c r="P34" i="1"/>
  <c r="P39" i="1" s="1"/>
  <c r="M34" i="1"/>
  <c r="M35" i="1"/>
  <c r="L38" i="7" l="1"/>
  <c r="M36" i="7" s="1"/>
  <c r="M33" i="7"/>
  <c r="M32" i="7"/>
  <c r="M39" i="6"/>
  <c r="C43" i="6"/>
  <c r="F39" i="7"/>
  <c r="F34" i="7"/>
  <c r="H23" i="7"/>
  <c r="M34" i="7"/>
  <c r="P39" i="5"/>
  <c r="F43" i="5"/>
  <c r="F40" i="7"/>
  <c r="F38" i="7"/>
  <c r="P23" i="7"/>
  <c r="M39" i="4"/>
  <c r="P39" i="4"/>
  <c r="F43" i="4"/>
  <c r="C42" i="7"/>
  <c r="F43" i="1"/>
  <c r="O38" i="7"/>
  <c r="P36" i="7" s="1"/>
  <c r="K23" i="7"/>
  <c r="M39" i="1"/>
  <c r="M38" i="7" l="1"/>
  <c r="F42" i="7"/>
  <c r="P34" i="7"/>
  <c r="P32" i="7"/>
  <c r="P33" i="7"/>
  <c r="P38" i="7" l="1"/>
</calcChain>
</file>

<file path=xl/sharedStrings.xml><?xml version="1.0" encoding="utf-8"?>
<sst xmlns="http://schemas.openxmlformats.org/spreadsheetml/2006/main" count="440" uniqueCount="56">
  <si>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</si>
  <si>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</si>
  <si>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</si>
  <si>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</si>
  <si>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</si>
  <si>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</si>
  <si>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</si>
  <si>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</si>
  <si>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</si>
  <si>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</si>
  <si>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</si>
  <si>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</si>
  <si>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</si>
  <si>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</si>
  <si>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</si>
  <si>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</si>
  <si>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</si>
  <si>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</si>
  <si>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</si>
  <si>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</si>
  <si>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</si>
  <si>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</si>
  <si>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</si>
  <si>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</si>
  <si>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</si>
  <si>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</si>
  <si>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</si>
  <si>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</si>
  <si>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</si>
  <si>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</si>
  <si>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</si>
  <si>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</si>
  <si>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</si>
  <si>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</si>
  <si>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</si>
  <si>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</si>
  <si>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</si>
  <si>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</si>
  <si>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  Conjuntament es facilita l'acumulatiu trimestral de despesa efectuada. </t>
    </r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</si>
  <si>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</si>
  <si>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</si>
  <si>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</si>
  <si>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</si>
  <si>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</si>
  <si>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t>Designació de Formadors</t>
  </si>
  <si>
    <t>Designació de formadors</t>
  </si>
  <si>
    <t>1 de gener a 31 de març de 2019</t>
  </si>
  <si>
    <t>1 d'abril a 30 de juny de 2019</t>
  </si>
  <si>
    <t>1 de juliol a 30 de setembre de 2019</t>
  </si>
  <si>
    <t>1 d'octubre a 31 de desembre de 2019</t>
  </si>
  <si>
    <t>1 de gener a 31 de desembre de 2019</t>
  </si>
  <si>
    <t>ANY 2019</t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</si>
  <si>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  </t>
    </r>
    <r>
      <rPr>
        <b/>
        <sz val="10"/>
        <rFont val="Arial"/>
        <family val="2"/>
      </rPr>
      <t xml:space="preserve">Trimestralment, però, s'informarà de la despesa efectuada. </t>
    </r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</si>
  <si>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</t>
    </r>
    <r>
      <rPr>
        <b/>
        <sz val="10"/>
        <rFont val="Arial"/>
        <family val="2"/>
      </rPr>
      <t xml:space="preserve">   Trimestralment, però, s'informarà de la despesa efectuada. </t>
    </r>
  </si>
  <si>
    <r>
      <t xml:space="preserve">Preu net               </t>
    </r>
    <r>
      <rPr>
        <b/>
        <i/>
        <sz val="9"/>
        <color theme="1"/>
        <rFont val="Arial"/>
        <family val="2"/>
      </rPr>
      <t>(sense iva)</t>
    </r>
  </si>
  <si>
    <t>INSTITUT MUNICIPAL D'HISENDA DE 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</si>
</sst>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\ &quot;€&quot;"/>
  </numFmts>
  <fonts count="30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sz val="10"/>
      <color rgb="FF0070C0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62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6" fillId="0" borderId="1" xfId="1" applyNumberFormat="1" applyFont="1" applyBorder="1" applyAlignment="1" applyProtection="1">
      <alignment horizontal="center" vertical="center"/>
    </xf>
    <xf numFmtId="10" fontId="26" fillId="0" borderId="6" xfId="0" applyNumberFormat="1" applyFont="1" applyBorder="1" applyAlignment="1" applyProtection="1">
      <alignment horizontal="center" vertical="center"/>
    </xf>
    <xf numFmtId="3" fontId="26" fillId="0" borderId="8" xfId="0" applyNumberFormat="1" applyFont="1" applyBorder="1" applyAlignment="1" applyProtection="1">
      <alignment horizontal="center" vertical="center"/>
      <protection locked="0"/>
    </xf>
    <xf numFmtId="165" fontId="26" fillId="0" borderId="1" xfId="0" applyNumberFormat="1" applyFont="1" applyBorder="1" applyAlignment="1" applyProtection="1">
      <alignment horizontal="right" vertical="center"/>
      <protection locked="0"/>
    </xf>
    <xf numFmtId="165" fontId="26" fillId="0" borderId="2" xfId="0" applyNumberFormat="1" applyFont="1" applyFill="1" applyBorder="1" applyAlignment="1" applyProtection="1">
      <alignment horizontal="right" vertical="center"/>
      <protection locked="0"/>
    </xf>
    <xf numFmtId="3" fontId="26" fillId="0" borderId="8" xfId="0" quotePrefix="1" applyNumberFormat="1" applyFont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2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6" fillId="2" borderId="35" xfId="0" applyFont="1" applyFill="1" applyBorder="1" applyAlignment="1" applyProtection="1">
      <alignment vertical="center"/>
    </xf>
    <xf numFmtId="165" fontId="26" fillId="0" borderId="1" xfId="0" applyNumberFormat="1" applyFont="1" applyBorder="1" applyAlignment="1" applyProtection="1">
      <alignment horizontal="right" vertical="center"/>
    </xf>
    <xf numFmtId="165" fontId="26" fillId="0" borderId="2" xfId="0" applyNumberFormat="1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vertical="center"/>
    </xf>
    <xf numFmtId="0" fontId="26" fillId="2" borderId="9" xfId="0" applyFont="1" applyFill="1" applyBorder="1" applyAlignment="1" applyProtection="1">
      <alignment vertical="center"/>
    </xf>
    <xf numFmtId="3" fontId="26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4" fontId="29" fillId="0" borderId="1" xfId="0" applyNumberFormat="1" applyFont="1" applyBorder="1" applyAlignment="1" applyProtection="1">
      <alignment vertical="center"/>
      <protection locked="0"/>
    </xf>
    <xf numFmtId="165" fontId="29" fillId="0" borderId="1" xfId="0" applyNumberFormat="1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23" fillId="9" borderId="26" xfId="0" applyFont="1" applyFill="1" applyBorder="1" applyAlignment="1" applyProtection="1">
      <alignment horizontal="center" vertical="center"/>
    </xf>
    <xf numFmtId="0" fontId="23" fillId="9" borderId="27" xfId="0" applyFont="1" applyFill="1" applyBorder="1" applyAlignment="1" applyProtection="1">
      <alignment horizontal="center" vertical="center"/>
    </xf>
    <xf numFmtId="0" fontId="23" fillId="9" borderId="28" xfId="0" applyFont="1" applyFill="1" applyBorder="1" applyAlignment="1" applyProtection="1">
      <alignment horizontal="center" vertical="center"/>
    </xf>
    <xf numFmtId="0" fontId="23" fillId="9" borderId="10" xfId="0" applyFont="1" applyFill="1" applyBorder="1" applyAlignment="1" applyProtection="1">
      <alignment horizontal="left" vertical="center" wrapText="1"/>
    </xf>
    <xf numFmtId="0" fontId="23" fillId="9" borderId="16" xfId="0" applyFont="1" applyFill="1" applyBorder="1" applyAlignment="1" applyProtection="1">
      <alignment horizontal="left" vertical="center" wrapText="1"/>
    </xf>
    <xf numFmtId="0" fontId="23" fillId="9" borderId="10" xfId="0" applyFont="1" applyFill="1" applyBorder="1" applyAlignment="1" applyProtection="1">
      <alignment horizontal="center" vertical="center" wrapText="1"/>
    </xf>
    <xf numFmtId="0" fontId="23" fillId="9" borderId="13" xfId="0" applyFont="1" applyFill="1" applyBorder="1" applyAlignment="1" applyProtection="1">
      <alignment horizontal="center" vertical="center" wrapText="1"/>
    </xf>
    <xf numFmtId="0" fontId="23" fillId="9" borderId="16" xfId="0" applyFont="1" applyFill="1" applyBorder="1" applyAlignment="1" applyProtection="1">
      <alignment horizontal="center" vertical="center" wrapText="1"/>
    </xf>
    <xf numFmtId="0" fontId="24" fillId="9" borderId="19" xfId="0" applyFont="1" applyFill="1" applyBorder="1" applyAlignment="1" applyProtection="1">
      <alignment horizontal="center" vertical="center"/>
    </xf>
    <xf numFmtId="0" fontId="24" fillId="9" borderId="11" xfId="0" applyFont="1" applyFill="1" applyBorder="1" applyAlignment="1" applyProtection="1">
      <alignment horizontal="center" vertical="center"/>
    </xf>
    <xf numFmtId="0" fontId="24" fillId="9" borderId="12" xfId="0" applyFont="1" applyFill="1" applyBorder="1" applyAlignment="1" applyProtection="1">
      <alignment horizontal="center" vertical="center"/>
    </xf>
    <xf numFmtId="0" fontId="24" fillId="9" borderId="20" xfId="0" applyFont="1" applyFill="1" applyBorder="1" applyAlignment="1" applyProtection="1">
      <alignment horizontal="center" vertical="center"/>
    </xf>
    <xf numFmtId="0" fontId="24" fillId="9" borderId="0" xfId="0" applyFont="1" applyFill="1" applyBorder="1" applyAlignment="1" applyProtection="1">
      <alignment horizontal="center" vertical="center"/>
    </xf>
    <xf numFmtId="0" fontId="24" fillId="9" borderId="21" xfId="0" applyFont="1" applyFill="1" applyBorder="1" applyAlignment="1" applyProtection="1">
      <alignment horizontal="center" vertical="center"/>
    </xf>
    <xf numFmtId="0" fontId="23" fillId="9" borderId="19" xfId="0" applyFont="1" applyFill="1" applyBorder="1" applyAlignment="1" applyProtection="1">
      <alignment horizontal="center" vertical="center" wrapText="1"/>
    </xf>
    <xf numFmtId="0" fontId="23" fillId="9" borderId="12" xfId="0" applyFont="1" applyFill="1" applyBorder="1" applyAlignment="1" applyProtection="1">
      <alignment horizontal="center" vertical="center" wrapText="1"/>
    </xf>
    <xf numFmtId="0" fontId="23" fillId="9" borderId="20" xfId="0" applyFont="1" applyFill="1" applyBorder="1" applyAlignment="1" applyProtection="1">
      <alignment horizontal="center" vertical="center" wrapText="1"/>
    </xf>
    <xf numFmtId="0" fontId="23" fillId="9" borderId="21" xfId="0" applyFont="1" applyFill="1" applyBorder="1" applyAlignment="1" applyProtection="1">
      <alignment horizontal="center" vertical="center" wrapText="1"/>
    </xf>
    <xf numFmtId="0" fontId="23" fillId="9" borderId="17" xfId="0" applyFont="1" applyFill="1" applyBorder="1" applyAlignment="1" applyProtection="1">
      <alignment horizontal="center" vertical="center" wrapText="1"/>
    </xf>
    <xf numFmtId="0" fontId="23" fillId="9" borderId="15" xfId="0" applyFont="1" applyFill="1" applyBorder="1" applyAlignment="1" applyProtection="1">
      <alignment horizontal="center" vertical="center" wrapText="1"/>
    </xf>
    <xf numFmtId="0" fontId="24" fillId="9" borderId="17" xfId="0" applyFont="1" applyFill="1" applyBorder="1" applyAlignment="1" applyProtection="1">
      <alignment horizontal="center" vertical="center"/>
    </xf>
    <xf numFmtId="0" fontId="24" fillId="9" borderId="14" xfId="0" applyFont="1" applyFill="1" applyBorder="1" applyAlignment="1" applyProtection="1">
      <alignment horizontal="center" vertical="center"/>
    </xf>
    <xf numFmtId="0" fontId="24" fillId="9" borderId="15" xfId="0" applyFont="1" applyFill="1" applyBorder="1" applyAlignment="1" applyProtection="1">
      <alignment horizontal="center" vertical="center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'2019 - CONTRACTACIÓ ANUAL'!$B$31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ANUAL'!$A$32:$A$41</c:f>
              <c:strCache>
                <c:ptCount val="10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Designació de formadors</c:v>
                </c:pt>
              </c:strCache>
            </c:strRef>
          </c:cat>
          <c:val>
            <c:numRef>
              <c:f>'2019 - CONTRACTACIÓ ANUAL'!$B$32:$B$41</c:f>
              <c:numCache>
                <c:formatCode>#,##0</c:formatCode>
                <c:ptCount val="10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55</c:v>
                </c:pt>
                <c:pt idx="7">
                  <c:v>120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'2019 - CONTRACTACIÓ ANUAL'!$E$31</c:f>
              <c:strCache>
                <c:ptCount val="1"/>
                <c:pt idx="0">
                  <c:v>Total preu              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ANUAL'!$A$32:$A$41</c:f>
              <c:strCache>
                <c:ptCount val="10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Designació de formadors</c:v>
                </c:pt>
              </c:strCache>
            </c:strRef>
          </c:cat>
          <c:val>
            <c:numRef>
              <c:f>'2019 - CONTRACTACIÓ ANUAL'!$E$32:$E$41</c:f>
              <c:numCache>
                <c:formatCode>#,##0.00\ "€"</c:formatCode>
                <c:ptCount val="10"/>
                <c:pt idx="0">
                  <c:v>2028435.11</c:v>
                </c:pt>
                <c:pt idx="1">
                  <c:v>0</c:v>
                </c:pt>
                <c:pt idx="2">
                  <c:v>42834.45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914020.92999999993</c:v>
                </c:pt>
                <c:pt idx="7">
                  <c:v>759509.97000000009</c:v>
                </c:pt>
                <c:pt idx="8">
                  <c:v>52222.250000000007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'2019 - CONTRACTACIÓ ANUAL'!$L$31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ANUAL'!$J$32:$K$37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'2019 - CONTRACTACIÓ ANUAL'!$L$32:$L$37</c:f>
              <c:numCache>
                <c:formatCode>#,##0</c:formatCode>
                <c:ptCount val="6"/>
                <c:pt idx="0">
                  <c:v>4</c:v>
                </c:pt>
                <c:pt idx="1">
                  <c:v>90</c:v>
                </c:pt>
                <c:pt idx="2">
                  <c:v>87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'2019 - CONTRACTACIÓ ANUAL'!$O$31</c:f>
              <c:strCache>
                <c:ptCount val="1"/>
                <c:pt idx="0">
                  <c:v>Total preu              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'2019 - CONTRACTACIÓ ANUAL'!$J$32:$K$37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'2019 - CONTRACTACIÓ ANUAL'!$O$32:$O$37</c:f>
              <c:numCache>
                <c:formatCode>#,##0.00\ "€"</c:formatCode>
                <c:ptCount val="6"/>
                <c:pt idx="0">
                  <c:v>111099.43</c:v>
                </c:pt>
                <c:pt idx="1">
                  <c:v>2535220.5100000002</c:v>
                </c:pt>
                <c:pt idx="2">
                  <c:v>1138879.9499999997</c:v>
                </c:pt>
                <c:pt idx="3">
                  <c:v>0</c:v>
                </c:pt>
                <c:pt idx="4">
                  <c:v>11822.82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24</xdr:row>
      <xdr:rowOff>230909</xdr:rowOff>
    </xdr:from>
    <xdr:to>
      <xdr:col>24</xdr:col>
      <xdr:colOff>333375</xdr:colOff>
      <xdr:row>34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24</xdr:row>
      <xdr:rowOff>202046</xdr:rowOff>
    </xdr:from>
    <xdr:to>
      <xdr:col>30</xdr:col>
      <xdr:colOff>714375</xdr:colOff>
      <xdr:row>34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34</xdr:row>
      <xdr:rowOff>377220</xdr:rowOff>
    </xdr:from>
    <xdr:to>
      <xdr:col>24</xdr:col>
      <xdr:colOff>331231</xdr:colOff>
      <xdr:row>44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34</xdr:row>
      <xdr:rowOff>362912</xdr:rowOff>
    </xdr:from>
    <xdr:to>
      <xdr:col>30</xdr:col>
      <xdr:colOff>698500</xdr:colOff>
      <xdr:row>44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opLeftCell="A31" zoomScale="90" zoomScaleNormal="90" workbookViewId="0">
      <selection activeCell="N39" sqref="N39"/>
    </sheetView>
  </sheetViews>
  <sheetFormatPr defaultColWidth="9.21875" defaultRowHeight="14.4" x14ac:dyDescent="0.3"/>
  <cols>
    <col min="1" max="1" width="26.21875" style="27" customWidth="1"/>
    <col min="2" max="2" width="11.5546875" style="63" customWidth="1"/>
    <col min="3" max="3" width="10.5546875" style="27" customWidth="1"/>
    <col min="4" max="4" width="19.21875" style="27" customWidth="1"/>
    <col min="5" max="5" width="18.21875" style="27" customWidth="1"/>
    <col min="6" max="6" width="11.44140625" style="27" customWidth="1"/>
    <col min="7" max="7" width="9.21875" style="27" customWidth="1"/>
    <col min="8" max="8" width="10.77734375" style="63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77734375" style="63" customWidth="1"/>
    <col min="15" max="15" width="19.5546875" style="27" customWidth="1"/>
    <col min="16" max="16" width="11.44140625" style="27" customWidth="1"/>
    <col min="17" max="17" width="9.21875" style="27" customWidth="1"/>
    <col min="18" max="18" width="11" style="27" customWidth="1"/>
    <col min="19" max="19" width="18.77734375" style="27" customWidth="1"/>
    <col min="20" max="20" width="19.5546875" style="27" customWidth="1"/>
    <col min="21" max="21" width="11.2187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21875" style="27" customWidth="1"/>
    <col min="28" max="28" width="10.77734375" style="27" customWidth="1"/>
    <col min="29" max="29" width="18.21875" style="27" customWidth="1"/>
    <col min="30" max="30" width="18.77734375" style="27" customWidth="1"/>
    <col min="31" max="31" width="10.77734375" style="27" customWidth="1"/>
    <col min="32" max="16384" width="9.218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55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42</v>
      </c>
      <c r="B7" s="31" t="s">
        <v>46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5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97" t="s">
        <v>6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9"/>
    </row>
    <row r="11" spans="1:31" ht="30" customHeight="1" thickBot="1" x14ac:dyDescent="0.35">
      <c r="A11" s="132" t="s">
        <v>10</v>
      </c>
      <c r="B11" s="100" t="s">
        <v>3</v>
      </c>
      <c r="C11" s="101"/>
      <c r="D11" s="101"/>
      <c r="E11" s="101"/>
      <c r="F11" s="102"/>
      <c r="G11" s="103" t="s">
        <v>1</v>
      </c>
      <c r="H11" s="104"/>
      <c r="I11" s="104"/>
      <c r="J11" s="104"/>
      <c r="K11" s="105"/>
      <c r="L11" s="118" t="s">
        <v>2</v>
      </c>
      <c r="M11" s="119"/>
      <c r="N11" s="119"/>
      <c r="O11" s="119"/>
      <c r="P11" s="119"/>
      <c r="Q11" s="106" t="s">
        <v>34</v>
      </c>
      <c r="R11" s="107"/>
      <c r="S11" s="107"/>
      <c r="T11" s="107"/>
      <c r="U11" s="108"/>
      <c r="V11" s="112" t="s">
        <v>5</v>
      </c>
      <c r="W11" s="113"/>
      <c r="X11" s="113"/>
      <c r="Y11" s="113"/>
      <c r="Z11" s="114"/>
      <c r="AA11" s="109" t="s">
        <v>4</v>
      </c>
      <c r="AB11" s="110"/>
      <c r="AC11" s="110"/>
      <c r="AD11" s="110"/>
      <c r="AE11" s="111"/>
    </row>
    <row r="12" spans="1:31" ht="39" customHeight="1" thickBot="1" x14ac:dyDescent="0.35">
      <c r="A12" s="133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>IF(B13,B13/$B$23,"")</f>
        <v/>
      </c>
      <c r="D13" s="4"/>
      <c r="E13" s="5"/>
      <c r="F13" s="21" t="str">
        <f t="shared" ref="F13:F22" si="0">IF(E13,E13/$E$23,"")</f>
        <v/>
      </c>
      <c r="G13" s="1">
        <v>1</v>
      </c>
      <c r="H13" s="20">
        <f>IF(G13,G13/$G$23,"")</f>
        <v>3.8461538461538464E-2</v>
      </c>
      <c r="I13" s="4">
        <f>J13/1.21</f>
        <v>1584308.2892561983</v>
      </c>
      <c r="J13" s="89">
        <v>1917013.03</v>
      </c>
      <c r="K13" s="21">
        <f>IF(J13,J13/$J$23,"")</f>
        <v>0.89882859283634076</v>
      </c>
      <c r="L13" s="1"/>
      <c r="M13" s="20" t="str">
        <f>IF(L13,L13/$L$23,"")</f>
        <v/>
      </c>
      <c r="N13" s="4"/>
      <c r="O13" s="5"/>
      <c r="P13" s="21" t="str">
        <f>IF(O13,O13/$O$23,"")</f>
        <v/>
      </c>
      <c r="Q13" s="1"/>
      <c r="R13" s="20" t="str">
        <f>IF(Q13,Q13/$Q$23,"")</f>
        <v/>
      </c>
      <c r="S13" s="4">
        <v>0</v>
      </c>
      <c r="T13" s="5">
        <v>0</v>
      </c>
      <c r="U13" s="21" t="str">
        <f t="shared" ref="U13:U22" si="1">IF(T13,T13/$T$23,"")</f>
        <v/>
      </c>
      <c r="V13" s="1"/>
      <c r="W13" s="20" t="str">
        <f>IF(V13,V13/$V$23,"")</f>
        <v/>
      </c>
      <c r="X13" s="4"/>
      <c r="Y13" s="5"/>
      <c r="Z13" s="21" t="str">
        <f>IF(Y13,Y13/$Y$23,"")</f>
        <v/>
      </c>
      <c r="AA13" s="1"/>
      <c r="AB13" s="20" t="str">
        <f>IF(AA13,AA13/$AA$23,"")</f>
        <v/>
      </c>
      <c r="AC13" s="4"/>
      <c r="AD13" s="5"/>
      <c r="AE13" s="21" t="str">
        <f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ref="C14:C22" si="2">IF(B14,B14/$B$23,"")</f>
        <v/>
      </c>
      <c r="D14" s="6"/>
      <c r="E14" s="7"/>
      <c r="F14" s="21" t="str">
        <f t="shared" si="0"/>
        <v/>
      </c>
      <c r="G14" s="2"/>
      <c r="H14" s="20" t="str">
        <f t="shared" ref="H14:H22" si="3">IF(G14,G14/$G$23,"")</f>
        <v/>
      </c>
      <c r="I14" s="6"/>
      <c r="J14" s="7"/>
      <c r="K14" s="21" t="str">
        <f t="shared" ref="K14:K22" si="4">IF(J14,J14/$J$23,"")</f>
        <v/>
      </c>
      <c r="L14" s="2"/>
      <c r="M14" s="20" t="str">
        <f t="shared" ref="M14:M22" si="5">IF(L14,L14/$L$23,"")</f>
        <v/>
      </c>
      <c r="N14" s="6"/>
      <c r="O14" s="7"/>
      <c r="P14" s="21" t="str">
        <f t="shared" ref="P14:P22" si="6">IF(O14,O14/$O$23,"")</f>
        <v/>
      </c>
      <c r="Q14" s="2"/>
      <c r="R14" s="20" t="str">
        <f t="shared" ref="R14:R22" si="7">IF(Q14,Q14/$Q$23,"")</f>
        <v/>
      </c>
      <c r="S14" s="6"/>
      <c r="T14" s="7"/>
      <c r="U14" s="21" t="str">
        <f t="shared" si="1"/>
        <v/>
      </c>
      <c r="V14" s="2"/>
      <c r="W14" s="20" t="str">
        <f t="shared" ref="W14:W22" si="8">IF(V14,V14/$V$23,"")</f>
        <v/>
      </c>
      <c r="X14" s="6"/>
      <c r="Y14" s="7"/>
      <c r="Z14" s="21" t="str">
        <f t="shared" ref="Z14:Z22" si="9">IF(Y14,Y14/$Y$23,"")</f>
        <v/>
      </c>
      <c r="AA14" s="2"/>
      <c r="AB14" s="20" t="str">
        <f t="shared" ref="AB14:AB22" si="10">IF(AA14,AA14/$AA$23,"")</f>
        <v/>
      </c>
      <c r="AC14" s="6"/>
      <c r="AD14" s="7"/>
      <c r="AE14" s="21" t="str">
        <f t="shared" ref="AE14:AE22" si="11">IF(AD14,AD14/$AD$23,"")</f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2"/>
        <v/>
      </c>
      <c r="D15" s="6"/>
      <c r="E15" s="7"/>
      <c r="F15" s="21" t="str">
        <f t="shared" si="0"/>
        <v/>
      </c>
      <c r="G15" s="2"/>
      <c r="H15" s="20" t="str">
        <f t="shared" si="3"/>
        <v/>
      </c>
      <c r="I15" s="6"/>
      <c r="J15" s="7"/>
      <c r="K15" s="21" t="str">
        <f t="shared" si="4"/>
        <v/>
      </c>
      <c r="L15" s="2"/>
      <c r="M15" s="20" t="str">
        <f t="shared" si="5"/>
        <v/>
      </c>
      <c r="N15" s="6"/>
      <c r="O15" s="7"/>
      <c r="P15" s="21" t="str">
        <f t="shared" si="6"/>
        <v/>
      </c>
      <c r="Q15" s="2"/>
      <c r="R15" s="20" t="str">
        <f t="shared" si="7"/>
        <v/>
      </c>
      <c r="S15" s="6"/>
      <c r="T15" s="7"/>
      <c r="U15" s="21" t="str">
        <f t="shared" si="1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2"/>
        <v/>
      </c>
      <c r="D16" s="6"/>
      <c r="E16" s="7"/>
      <c r="F16" s="21" t="str">
        <f t="shared" si="0"/>
        <v/>
      </c>
      <c r="G16" s="2"/>
      <c r="H16" s="20" t="str">
        <f t="shared" si="3"/>
        <v/>
      </c>
      <c r="I16" s="6"/>
      <c r="J16" s="7"/>
      <c r="K16" s="21" t="str">
        <f t="shared" si="4"/>
        <v/>
      </c>
      <c r="L16" s="2"/>
      <c r="M16" s="20" t="str">
        <f t="shared" si="5"/>
        <v/>
      </c>
      <c r="N16" s="6"/>
      <c r="O16" s="7"/>
      <c r="P16" s="21" t="str">
        <f t="shared" si="6"/>
        <v/>
      </c>
      <c r="Q16" s="2"/>
      <c r="R16" s="20" t="str">
        <f t="shared" si="7"/>
        <v/>
      </c>
      <c r="S16" s="6"/>
      <c r="T16" s="7"/>
      <c r="U16" s="21" t="str">
        <f t="shared" si="1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2"/>
        <v/>
      </c>
      <c r="D17" s="6"/>
      <c r="E17" s="7"/>
      <c r="F17" s="21" t="str">
        <f t="shared" si="0"/>
        <v/>
      </c>
      <c r="G17" s="3"/>
      <c r="H17" s="20" t="str">
        <f t="shared" si="3"/>
        <v/>
      </c>
      <c r="I17" s="6"/>
      <c r="J17" s="7"/>
      <c r="K17" s="21" t="str">
        <f t="shared" si="4"/>
        <v/>
      </c>
      <c r="L17" s="3"/>
      <c r="M17" s="20" t="str">
        <f t="shared" si="5"/>
        <v/>
      </c>
      <c r="N17" s="6"/>
      <c r="O17" s="7"/>
      <c r="P17" s="21" t="str">
        <f t="shared" si="6"/>
        <v/>
      </c>
      <c r="Q17" s="3"/>
      <c r="R17" s="20" t="str">
        <f t="shared" si="7"/>
        <v/>
      </c>
      <c r="S17" s="6"/>
      <c r="T17" s="7"/>
      <c r="U17" s="21" t="str">
        <f t="shared" si="1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81" customFormat="1" ht="36" customHeight="1" x14ac:dyDescent="0.35">
      <c r="A18" s="78" t="s">
        <v>33</v>
      </c>
      <c r="B18" s="72"/>
      <c r="C18" s="67" t="str">
        <f t="shared" si="2"/>
        <v/>
      </c>
      <c r="D18" s="70"/>
      <c r="E18" s="71"/>
      <c r="F18" s="68" t="str">
        <f t="shared" si="0"/>
        <v/>
      </c>
      <c r="G18" s="72"/>
      <c r="H18" s="67" t="str">
        <f t="shared" si="3"/>
        <v/>
      </c>
      <c r="I18" s="70"/>
      <c r="J18" s="71"/>
      <c r="K18" s="68" t="str">
        <f t="shared" si="4"/>
        <v/>
      </c>
      <c r="L18" s="72"/>
      <c r="M18" s="67" t="str">
        <f t="shared" si="5"/>
        <v/>
      </c>
      <c r="N18" s="70"/>
      <c r="O18" s="71"/>
      <c r="P18" s="68" t="str">
        <f t="shared" si="6"/>
        <v/>
      </c>
      <c r="Q18" s="72"/>
      <c r="R18" s="67" t="str">
        <f t="shared" si="7"/>
        <v/>
      </c>
      <c r="S18" s="70"/>
      <c r="T18" s="71"/>
      <c r="U18" s="68" t="str">
        <f t="shared" si="1"/>
        <v/>
      </c>
      <c r="V18" s="72"/>
      <c r="W18" s="67" t="str">
        <f t="shared" si="8"/>
        <v/>
      </c>
      <c r="X18" s="70"/>
      <c r="Y18" s="71"/>
      <c r="Z18" s="68" t="str">
        <f t="shared" si="9"/>
        <v/>
      </c>
      <c r="AA18" s="72"/>
      <c r="AB18" s="20" t="str">
        <f t="shared" si="10"/>
        <v/>
      </c>
      <c r="AC18" s="70"/>
      <c r="AD18" s="71"/>
      <c r="AE18" s="68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2"/>
        <v/>
      </c>
      <c r="D19" s="6"/>
      <c r="E19" s="7"/>
      <c r="F19" s="21" t="str">
        <f t="shared" si="0"/>
        <v/>
      </c>
      <c r="G19" s="2">
        <v>3</v>
      </c>
      <c r="H19" s="20">
        <f t="shared" si="3"/>
        <v>0.11538461538461539</v>
      </c>
      <c r="I19" s="6">
        <v>3946.76</v>
      </c>
      <c r="J19" s="7">
        <v>4476.2</v>
      </c>
      <c r="K19" s="21">
        <f t="shared" si="4"/>
        <v>2.0987528432469906E-3</v>
      </c>
      <c r="L19" s="2">
        <v>3</v>
      </c>
      <c r="M19" s="20">
        <f t="shared" si="5"/>
        <v>0.33333333333333331</v>
      </c>
      <c r="N19" s="6">
        <v>7637.92</v>
      </c>
      <c r="O19" s="7">
        <v>9241.89</v>
      </c>
      <c r="P19" s="21">
        <f t="shared" si="6"/>
        <v>0.37783286032119029</v>
      </c>
      <c r="Q19" s="2"/>
      <c r="R19" s="20" t="str">
        <f t="shared" si="7"/>
        <v/>
      </c>
      <c r="S19" s="6"/>
      <c r="T19" s="7"/>
      <c r="U19" s="21" t="str">
        <f t="shared" si="1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81" customFormat="1" ht="36" customHeight="1" x14ac:dyDescent="0.3">
      <c r="A20" s="82" t="s">
        <v>29</v>
      </c>
      <c r="B20" s="69"/>
      <c r="C20" s="67" t="str">
        <f t="shared" si="2"/>
        <v/>
      </c>
      <c r="D20" s="70"/>
      <c r="E20" s="71"/>
      <c r="F20" s="21" t="str">
        <f t="shared" si="0"/>
        <v/>
      </c>
      <c r="G20" s="69">
        <v>22</v>
      </c>
      <c r="H20" s="67">
        <f t="shared" si="3"/>
        <v>0.84615384615384615</v>
      </c>
      <c r="I20" s="70">
        <v>155532.57</v>
      </c>
      <c r="J20" s="71">
        <v>196876.67</v>
      </c>
      <c r="K20" s="68">
        <f t="shared" si="4"/>
        <v>9.2309430081653973E-2</v>
      </c>
      <c r="L20" s="69">
        <v>6</v>
      </c>
      <c r="M20" s="67">
        <f t="shared" si="5"/>
        <v>0.66666666666666663</v>
      </c>
      <c r="N20" s="70">
        <v>11659.67</v>
      </c>
      <c r="O20" s="71">
        <v>14759.08</v>
      </c>
      <c r="P20" s="68">
        <f t="shared" si="6"/>
        <v>0.60339015202618451</v>
      </c>
      <c r="Q20" s="69"/>
      <c r="R20" s="67" t="str">
        <f t="shared" si="7"/>
        <v/>
      </c>
      <c r="S20" s="70"/>
      <c r="T20" s="71"/>
      <c r="U20" s="68" t="str">
        <f t="shared" si="1"/>
        <v/>
      </c>
      <c r="V20" s="69"/>
      <c r="W20" s="67" t="str">
        <f t="shared" si="8"/>
        <v/>
      </c>
      <c r="X20" s="70"/>
      <c r="Y20" s="71"/>
      <c r="Z20" s="68" t="str">
        <f t="shared" si="9"/>
        <v/>
      </c>
      <c r="AA20" s="69"/>
      <c r="AB20" s="20" t="str">
        <f t="shared" si="10"/>
        <v/>
      </c>
      <c r="AC20" s="70"/>
      <c r="AD20" s="71"/>
      <c r="AE20" s="68" t="str">
        <f t="shared" si="11"/>
        <v/>
      </c>
    </row>
    <row r="21" spans="1:31" s="42" customFormat="1" ht="40.049999999999997" customHeight="1" x14ac:dyDescent="0.3">
      <c r="A21" s="46" t="s">
        <v>35</v>
      </c>
      <c r="B21" s="2"/>
      <c r="C21" s="20" t="str">
        <f t="shared" si="2"/>
        <v/>
      </c>
      <c r="D21" s="6"/>
      <c r="E21" s="7"/>
      <c r="F21" s="21" t="str">
        <f t="shared" si="0"/>
        <v/>
      </c>
      <c r="G21" s="2"/>
      <c r="H21" s="20" t="str">
        <f t="shared" si="3"/>
        <v/>
      </c>
      <c r="I21" s="6">
        <v>11921.11</v>
      </c>
      <c r="J21" s="7">
        <v>14424.54</v>
      </c>
      <c r="K21" s="21">
        <f t="shared" si="4"/>
        <v>6.76322423875831E-3</v>
      </c>
      <c r="L21" s="2"/>
      <c r="M21" s="20" t="str">
        <f t="shared" si="5"/>
        <v/>
      </c>
      <c r="N21" s="6">
        <v>379.58</v>
      </c>
      <c r="O21" s="7">
        <v>459.29</v>
      </c>
      <c r="P21" s="21">
        <f t="shared" si="6"/>
        <v>1.8776987652625116E-2</v>
      </c>
      <c r="Q21" s="2"/>
      <c r="R21" s="20" t="str">
        <f t="shared" si="7"/>
        <v/>
      </c>
      <c r="S21" s="6"/>
      <c r="T21" s="7"/>
      <c r="U21" s="21" t="str">
        <f t="shared" si="1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6" customHeight="1" x14ac:dyDescent="0.3">
      <c r="A22" s="82" t="s">
        <v>44</v>
      </c>
      <c r="B22" s="69"/>
      <c r="C22" s="67" t="str">
        <f t="shared" si="2"/>
        <v/>
      </c>
      <c r="D22" s="70"/>
      <c r="E22" s="71"/>
      <c r="F22" s="68" t="str">
        <f t="shared" si="0"/>
        <v/>
      </c>
      <c r="G22" s="69"/>
      <c r="H22" s="67" t="str">
        <f t="shared" si="3"/>
        <v/>
      </c>
      <c r="I22" s="70"/>
      <c r="J22" s="71"/>
      <c r="K22" s="68" t="str">
        <f t="shared" si="4"/>
        <v/>
      </c>
      <c r="L22" s="69"/>
      <c r="M22" s="67" t="str">
        <f t="shared" si="5"/>
        <v/>
      </c>
      <c r="N22" s="70"/>
      <c r="O22" s="71"/>
      <c r="P22" s="68" t="str">
        <f t="shared" si="6"/>
        <v/>
      </c>
      <c r="Q22" s="69"/>
      <c r="R22" s="67" t="str">
        <f t="shared" si="7"/>
        <v/>
      </c>
      <c r="S22" s="70"/>
      <c r="T22" s="71"/>
      <c r="U22" s="68" t="str">
        <f t="shared" si="1"/>
        <v/>
      </c>
      <c r="V22" s="69"/>
      <c r="W22" s="67" t="str">
        <f t="shared" si="8"/>
        <v/>
      </c>
      <c r="X22" s="70"/>
      <c r="Y22" s="71"/>
      <c r="Z22" s="68" t="str">
        <f t="shared" si="9"/>
        <v/>
      </c>
      <c r="AA22" s="69"/>
      <c r="AB22" s="20" t="str">
        <f t="shared" si="10"/>
        <v/>
      </c>
      <c r="AC22" s="70"/>
      <c r="AD22" s="71"/>
      <c r="AE22" s="68" t="str">
        <f t="shared" si="11"/>
        <v/>
      </c>
    </row>
    <row r="23" spans="1:31" ht="33" customHeight="1" thickBot="1" x14ac:dyDescent="0.35">
      <c r="A23" s="84" t="s">
        <v>0</v>
      </c>
      <c r="B23" s="16">
        <f t="shared" ref="B23:AE23" si="12">SUM(B13:B22)</f>
        <v>0</v>
      </c>
      <c r="C23" s="17">
        <f t="shared" si="12"/>
        <v>0</v>
      </c>
      <c r="D23" s="18">
        <f t="shared" si="12"/>
        <v>0</v>
      </c>
      <c r="E23" s="18">
        <f t="shared" si="12"/>
        <v>0</v>
      </c>
      <c r="F23" s="19">
        <f t="shared" si="12"/>
        <v>0</v>
      </c>
      <c r="G23" s="16">
        <f t="shared" si="12"/>
        <v>26</v>
      </c>
      <c r="H23" s="17">
        <f t="shared" si="12"/>
        <v>1</v>
      </c>
      <c r="I23" s="18">
        <f t="shared" si="12"/>
        <v>1755708.7292561985</v>
      </c>
      <c r="J23" s="18">
        <f t="shared" si="12"/>
        <v>2132790.44</v>
      </c>
      <c r="K23" s="19">
        <f t="shared" si="12"/>
        <v>1</v>
      </c>
      <c r="L23" s="16">
        <f t="shared" si="12"/>
        <v>9</v>
      </c>
      <c r="M23" s="17">
        <f t="shared" si="12"/>
        <v>1</v>
      </c>
      <c r="N23" s="18">
        <f t="shared" si="12"/>
        <v>19677.170000000002</v>
      </c>
      <c r="O23" s="18">
        <f t="shared" si="12"/>
        <v>24460.260000000002</v>
      </c>
      <c r="P23" s="19">
        <f t="shared" si="12"/>
        <v>1</v>
      </c>
      <c r="Q23" s="16">
        <f t="shared" si="12"/>
        <v>0</v>
      </c>
      <c r="R23" s="17">
        <f t="shared" si="12"/>
        <v>0</v>
      </c>
      <c r="S23" s="18">
        <f t="shared" si="12"/>
        <v>0</v>
      </c>
      <c r="T23" s="18">
        <f t="shared" si="12"/>
        <v>0</v>
      </c>
      <c r="U23" s="19">
        <f t="shared" si="12"/>
        <v>0</v>
      </c>
      <c r="V23" s="16">
        <f t="shared" si="12"/>
        <v>0</v>
      </c>
      <c r="W23" s="17">
        <f t="shared" si="12"/>
        <v>0</v>
      </c>
      <c r="X23" s="18">
        <f t="shared" si="12"/>
        <v>0</v>
      </c>
      <c r="Y23" s="18">
        <f t="shared" si="12"/>
        <v>0</v>
      </c>
      <c r="Z23" s="19">
        <f t="shared" si="12"/>
        <v>0</v>
      </c>
      <c r="AA23" s="16">
        <f t="shared" si="12"/>
        <v>0</v>
      </c>
      <c r="AB23" s="17">
        <f t="shared" si="12"/>
        <v>0</v>
      </c>
      <c r="AC23" s="18">
        <f t="shared" si="12"/>
        <v>0</v>
      </c>
      <c r="AD23" s="18">
        <f t="shared" si="12"/>
        <v>0</v>
      </c>
      <c r="AE23" s="19">
        <f t="shared" si="12"/>
        <v>0</v>
      </c>
    </row>
    <row r="24" spans="1:31" s="25" customFormat="1" ht="18.75" customHeight="1" x14ac:dyDescent="0.3">
      <c r="B24" s="26"/>
      <c r="H24" s="26"/>
      <c r="N24" s="26"/>
    </row>
    <row r="25" spans="1:31" s="49" customFormat="1" ht="48" customHeight="1" x14ac:dyDescent="0.3">
      <c r="A25" s="138" t="s">
        <v>52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8" customHeight="1" x14ac:dyDescent="0.3">
      <c r="A26" s="134" t="s">
        <v>36</v>
      </c>
      <c r="B26" s="134"/>
      <c r="C26" s="134"/>
      <c r="D26" s="134"/>
      <c r="E26" s="134"/>
      <c r="F26" s="134"/>
      <c r="G26" s="134"/>
      <c r="H26" s="134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55" x14ac:dyDescent="0.3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8" customHeight="1" x14ac:dyDescent="0.3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35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3">
      <c r="A30" s="115" t="s">
        <v>10</v>
      </c>
      <c r="B30" s="120" t="s">
        <v>17</v>
      </c>
      <c r="C30" s="121"/>
      <c r="D30" s="121"/>
      <c r="E30" s="121"/>
      <c r="F30" s="122"/>
      <c r="G30" s="25"/>
      <c r="J30" s="126" t="s">
        <v>15</v>
      </c>
      <c r="K30" s="127"/>
      <c r="L30" s="120" t="s">
        <v>16</v>
      </c>
      <c r="M30" s="121"/>
      <c r="N30" s="121"/>
      <c r="O30" s="121"/>
      <c r="P30" s="122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5">
      <c r="A31" s="116"/>
      <c r="B31" s="135"/>
      <c r="C31" s="136"/>
      <c r="D31" s="136"/>
      <c r="E31" s="136"/>
      <c r="F31" s="137"/>
      <c r="G31" s="25"/>
      <c r="J31" s="128"/>
      <c r="K31" s="129"/>
      <c r="L31" s="123"/>
      <c r="M31" s="124"/>
      <c r="N31" s="124"/>
      <c r="O31" s="124"/>
      <c r="P31" s="125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55" customHeight="1" thickBot="1" x14ac:dyDescent="0.35">
      <c r="A32" s="117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30"/>
      <c r="K32" s="131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3">
      <c r="A33" s="41" t="s">
        <v>25</v>
      </c>
      <c r="B33" s="9">
        <f t="shared" ref="B33:B42" si="13">B13+G13+L13+Q13+AA13+V13</f>
        <v>1</v>
      </c>
      <c r="C33" s="8">
        <f t="shared" ref="C33:C41" si="14">IF(B33,B33/$B$43,"")</f>
        <v>2.8571428571428571E-2</v>
      </c>
      <c r="D33" s="10">
        <f t="shared" ref="D33:D42" si="15">D13+I13+N13+S13+AC13+X13</f>
        <v>1584308.2892561983</v>
      </c>
      <c r="E33" s="11">
        <f t="shared" ref="E33:E42" si="16">E13+J13+O13+T13+AD13+Y13</f>
        <v>1917013.03</v>
      </c>
      <c r="F33" s="21">
        <f t="shared" ref="F33:F41" si="17">IF(E33,E33/$E$43,"")</f>
        <v>0.88863711111555088</v>
      </c>
      <c r="J33" s="95" t="s">
        <v>3</v>
      </c>
      <c r="K33" s="96"/>
      <c r="L33" s="58">
        <f>B23</f>
        <v>0</v>
      </c>
      <c r="M33" s="8" t="str">
        <f t="shared" ref="M33:M38" si="18">IF(L33,L33/$L$39,"")</f>
        <v/>
      </c>
      <c r="N33" s="59">
        <f>D23</f>
        <v>0</v>
      </c>
      <c r="O33" s="59">
        <f>E23</f>
        <v>0</v>
      </c>
      <c r="P33" s="60" t="str">
        <f t="shared" ref="P33:P38" si="19">IF(O33,O33/$O$39,"")</f>
        <v/>
      </c>
    </row>
    <row r="34" spans="1:33" s="25" customFormat="1" ht="30" customHeight="1" x14ac:dyDescent="0.3">
      <c r="A34" s="43" t="s">
        <v>18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6"/>
        <v>0</v>
      </c>
      <c r="F34" s="21" t="str">
        <f t="shared" si="17"/>
        <v/>
      </c>
      <c r="J34" s="91" t="s">
        <v>1</v>
      </c>
      <c r="K34" s="92"/>
      <c r="L34" s="61">
        <f>G23</f>
        <v>26</v>
      </c>
      <c r="M34" s="8">
        <f t="shared" si="18"/>
        <v>0.74285714285714288</v>
      </c>
      <c r="N34" s="62">
        <f>I23</f>
        <v>1755708.7292561985</v>
      </c>
      <c r="O34" s="62">
        <f>J23</f>
        <v>2132790.44</v>
      </c>
      <c r="P34" s="60">
        <f t="shared" si="19"/>
        <v>0.98866137347875249</v>
      </c>
    </row>
    <row r="35" spans="1:33" ht="30" customHeight="1" x14ac:dyDescent="0.3">
      <c r="A35" s="43" t="s">
        <v>19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G35" s="25"/>
      <c r="J35" s="91" t="s">
        <v>2</v>
      </c>
      <c r="K35" s="92"/>
      <c r="L35" s="61">
        <f>L23</f>
        <v>9</v>
      </c>
      <c r="M35" s="8">
        <f t="shared" si="18"/>
        <v>0.25714285714285712</v>
      </c>
      <c r="N35" s="62">
        <f>N23</f>
        <v>19677.170000000002</v>
      </c>
      <c r="O35" s="62">
        <f>O23</f>
        <v>24460.260000000002</v>
      </c>
      <c r="P35" s="60">
        <f t="shared" si="19"/>
        <v>1.1338626521247626E-2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">
      <c r="A36" s="43" t="s">
        <v>26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91" t="s">
        <v>34</v>
      </c>
      <c r="K36" s="92"/>
      <c r="L36" s="61">
        <f>Q23</f>
        <v>0</v>
      </c>
      <c r="M36" s="8" t="str">
        <f t="shared" si="18"/>
        <v/>
      </c>
      <c r="N36" s="62">
        <f>S23</f>
        <v>0</v>
      </c>
      <c r="O36" s="62">
        <f>T23</f>
        <v>0</v>
      </c>
      <c r="P36" s="60" t="str">
        <f t="shared" si="1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27</v>
      </c>
      <c r="B37" s="15">
        <f t="shared" si="13"/>
        <v>0</v>
      </c>
      <c r="C37" s="8" t="str">
        <f t="shared" si="14"/>
        <v/>
      </c>
      <c r="D37" s="13">
        <f t="shared" si="15"/>
        <v>0</v>
      </c>
      <c r="E37" s="22">
        <f t="shared" si="16"/>
        <v>0</v>
      </c>
      <c r="F37" s="21" t="str">
        <f t="shared" si="17"/>
        <v/>
      </c>
      <c r="G37" s="25"/>
      <c r="J37" s="91" t="s">
        <v>5</v>
      </c>
      <c r="K37" s="92"/>
      <c r="L37" s="61">
        <f>V23</f>
        <v>0</v>
      </c>
      <c r="M37" s="8" t="str">
        <f t="shared" si="18"/>
        <v/>
      </c>
      <c r="N37" s="62">
        <f>X23</f>
        <v>0</v>
      </c>
      <c r="O37" s="62">
        <f>Y23</f>
        <v>0</v>
      </c>
      <c r="P37" s="60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4" t="s">
        <v>33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91" t="s">
        <v>4</v>
      </c>
      <c r="K38" s="92"/>
      <c r="L38" s="61">
        <f>AA23</f>
        <v>0</v>
      </c>
      <c r="M38" s="8" t="str">
        <f t="shared" si="18"/>
        <v/>
      </c>
      <c r="N38" s="62">
        <f>AC23</f>
        <v>0</v>
      </c>
      <c r="O38" s="62">
        <f>AD23</f>
        <v>0</v>
      </c>
      <c r="P38" s="60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4">
      <c r="A39" s="44" t="s">
        <v>28</v>
      </c>
      <c r="B39" s="12">
        <f t="shared" si="13"/>
        <v>6</v>
      </c>
      <c r="C39" s="8">
        <f t="shared" si="14"/>
        <v>0.17142857142857143</v>
      </c>
      <c r="D39" s="13">
        <f t="shared" si="15"/>
        <v>11584.68</v>
      </c>
      <c r="E39" s="23">
        <f t="shared" si="16"/>
        <v>13718.09</v>
      </c>
      <c r="F39" s="21">
        <f t="shared" si="17"/>
        <v>6.3590615592337037E-3</v>
      </c>
      <c r="G39" s="25"/>
      <c r="J39" s="93" t="s">
        <v>0</v>
      </c>
      <c r="K39" s="94"/>
      <c r="L39" s="85">
        <f>SUM(L33:L38)</f>
        <v>35</v>
      </c>
      <c r="M39" s="17">
        <f>SUM(M33:M38)</f>
        <v>1</v>
      </c>
      <c r="N39" s="86">
        <f>SUM(N33:N38)</f>
        <v>1775385.8992561984</v>
      </c>
      <c r="O39" s="87">
        <f>SUM(O33:O38)</f>
        <v>2157250.6999999997</v>
      </c>
      <c r="P39" s="88">
        <f>SUM(P33:P38)</f>
        <v>1.0000000000000002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5">
      <c r="A40" s="45" t="s">
        <v>29</v>
      </c>
      <c r="B40" s="12">
        <f t="shared" si="13"/>
        <v>28</v>
      </c>
      <c r="C40" s="8">
        <f t="shared" si="14"/>
        <v>0.8</v>
      </c>
      <c r="D40" s="13">
        <f t="shared" si="15"/>
        <v>167192.24000000002</v>
      </c>
      <c r="E40" s="23">
        <f t="shared" si="16"/>
        <v>211635.75</v>
      </c>
      <c r="F40" s="21">
        <f t="shared" si="17"/>
        <v>9.8104383509992593E-2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3">
      <c r="A41" s="46" t="s">
        <v>32</v>
      </c>
      <c r="B41" s="12">
        <f t="shared" si="13"/>
        <v>0</v>
      </c>
      <c r="C41" s="8" t="str">
        <f t="shared" si="14"/>
        <v/>
      </c>
      <c r="D41" s="13">
        <f t="shared" si="15"/>
        <v>12300.69</v>
      </c>
      <c r="E41" s="14">
        <f t="shared" si="16"/>
        <v>14883.830000000002</v>
      </c>
      <c r="F41" s="21">
        <f t="shared" si="17"/>
        <v>6.8994438152227746E-3</v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3">
      <c r="A42" s="82" t="s">
        <v>44</v>
      </c>
      <c r="B42" s="12">
        <f t="shared" si="13"/>
        <v>0</v>
      </c>
      <c r="C42" s="8" t="str">
        <f t="shared" ref="C42" si="20">IF(B42,B42/$B$43,"")</f>
        <v/>
      </c>
      <c r="D42" s="13">
        <f t="shared" si="15"/>
        <v>0</v>
      </c>
      <c r="E42" s="14">
        <f t="shared" si="16"/>
        <v>0</v>
      </c>
      <c r="F42" s="21" t="str">
        <f t="shared" ref="F42" si="21">IF(E42,E42/$E$43,"")</f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4">
      <c r="A43" s="65" t="s">
        <v>0</v>
      </c>
      <c r="B43" s="16">
        <f>SUM(B33:B42)</f>
        <v>35</v>
      </c>
      <c r="C43" s="17">
        <f>SUM(C33:C42)</f>
        <v>1</v>
      </c>
      <c r="D43" s="18">
        <f>SUM(D33:D42)</f>
        <v>1775385.8992561982</v>
      </c>
      <c r="E43" s="18">
        <f>SUM(E33:E42)</f>
        <v>2157250.7000000002</v>
      </c>
      <c r="F43" s="19">
        <f>SUM(F33:F42)</f>
        <v>1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5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5">
      <c r="B45" s="26"/>
      <c r="H45" s="26"/>
      <c r="N45" s="26"/>
    </row>
    <row r="46" spans="1:33" s="25" customFormat="1" ht="14.55" x14ac:dyDescent="0.35">
      <c r="B46" s="26"/>
      <c r="H46" s="26"/>
      <c r="N46" s="26"/>
    </row>
    <row r="47" spans="1:33" s="25" customFormat="1" ht="14.55" x14ac:dyDescent="0.35">
      <c r="B47" s="26"/>
      <c r="H47" s="26"/>
      <c r="N47" s="26"/>
    </row>
    <row r="48" spans="1:33" s="25" customFormat="1" ht="14.55" x14ac:dyDescent="0.35">
      <c r="B48" s="26"/>
      <c r="H48" s="26"/>
      <c r="N48" s="26"/>
    </row>
    <row r="49" spans="2:14" s="25" customFormat="1" ht="14.55" x14ac:dyDescent="0.35">
      <c r="B49" s="26"/>
      <c r="H49" s="26"/>
      <c r="N49" s="26"/>
    </row>
    <row r="50" spans="2:14" s="25" customFormat="1" ht="14.55" x14ac:dyDescent="0.35">
      <c r="B50" s="26"/>
      <c r="H50" s="26"/>
      <c r="N50" s="26"/>
    </row>
    <row r="51" spans="2:14" s="25" customFormat="1" ht="14.55" x14ac:dyDescent="0.35">
      <c r="B51" s="26"/>
      <c r="H51" s="26"/>
      <c r="N51" s="26"/>
    </row>
    <row r="52" spans="2:14" s="25" customFormat="1" ht="14.55" x14ac:dyDescent="0.35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3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3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A30:A32"/>
    <mergeCell ref="L11:P11"/>
    <mergeCell ref="L30:P31"/>
    <mergeCell ref="J30:K32"/>
    <mergeCell ref="A11:A12"/>
    <mergeCell ref="A26:H26"/>
    <mergeCell ref="B30:F31"/>
    <mergeCell ref="A25:Q25"/>
    <mergeCell ref="B10:AE10"/>
    <mergeCell ref="B11:F11"/>
    <mergeCell ref="G11:K11"/>
    <mergeCell ref="Q11:U11"/>
    <mergeCell ref="AA11:AE11"/>
    <mergeCell ref="V11:Z11"/>
    <mergeCell ref="J37:K37"/>
    <mergeCell ref="J39:K39"/>
    <mergeCell ref="J33:K33"/>
    <mergeCell ref="J34:K34"/>
    <mergeCell ref="J35:K35"/>
    <mergeCell ref="J36:K36"/>
    <mergeCell ref="J38:K38"/>
  </mergeCells>
  <pageMargins left="0.39370078740157483" right="0" top="0.55118110236220474" bottom="0.35433070866141736" header="0.31496062992125984" footer="0.31496062992125984"/>
  <pageSetup paperSize="8" scale="65" orientation="landscape" r:id="rId1"/>
  <ignoredErrors>
    <ignoredError sqref="F13:F17" unlockedFormula="1"/>
    <ignoredError sqref="M33:M36 C38:C42 C33:C37 M37:M3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opLeftCell="A37" zoomScale="80" zoomScaleNormal="80" workbookViewId="0">
      <selection activeCell="A65" sqref="A65"/>
    </sheetView>
  </sheetViews>
  <sheetFormatPr defaultColWidth="9.21875" defaultRowHeight="14.4" x14ac:dyDescent="0.3"/>
  <cols>
    <col min="1" max="1" width="26.21875" style="27" customWidth="1"/>
    <col min="2" max="2" width="11.5546875" style="63" customWidth="1"/>
    <col min="3" max="3" width="10.5546875" style="27" customWidth="1"/>
    <col min="4" max="4" width="19.21875" style="27" customWidth="1"/>
    <col min="5" max="5" width="18.21875" style="27" customWidth="1"/>
    <col min="6" max="6" width="11.44140625" style="27" customWidth="1"/>
    <col min="7" max="7" width="9.21875" style="27" customWidth="1"/>
    <col min="8" max="8" width="10.77734375" style="63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77734375" style="63" customWidth="1"/>
    <col min="15" max="15" width="19.5546875" style="27" customWidth="1"/>
    <col min="16" max="16" width="11.44140625" style="27" customWidth="1"/>
    <col min="17" max="17" width="9.21875" style="27" customWidth="1"/>
    <col min="18" max="18" width="11" style="27" customWidth="1"/>
    <col min="19" max="19" width="18.77734375" style="27" customWidth="1"/>
    <col min="20" max="20" width="19.5546875" style="27" customWidth="1"/>
    <col min="21" max="21" width="11.2187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21875" style="27" customWidth="1"/>
    <col min="28" max="28" width="10.77734375" style="27" customWidth="1"/>
    <col min="29" max="29" width="18.21875" style="27" customWidth="1"/>
    <col min="30" max="30" width="18.77734375" style="27" customWidth="1"/>
    <col min="31" max="31" width="10.77734375" style="27" customWidth="1"/>
    <col min="32" max="16384" width="9.218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55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47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5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97" t="s">
        <v>6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9"/>
    </row>
    <row r="11" spans="1:31" ht="30" customHeight="1" thickBot="1" x14ac:dyDescent="0.35">
      <c r="A11" s="132" t="s">
        <v>10</v>
      </c>
      <c r="B11" s="100" t="s">
        <v>3</v>
      </c>
      <c r="C11" s="101"/>
      <c r="D11" s="101"/>
      <c r="E11" s="101"/>
      <c r="F11" s="102"/>
      <c r="G11" s="103" t="s">
        <v>1</v>
      </c>
      <c r="H11" s="104"/>
      <c r="I11" s="104"/>
      <c r="J11" s="104"/>
      <c r="K11" s="105"/>
      <c r="L11" s="118" t="s">
        <v>2</v>
      </c>
      <c r="M11" s="119"/>
      <c r="N11" s="119"/>
      <c r="O11" s="119"/>
      <c r="P11" s="119"/>
      <c r="Q11" s="106" t="s">
        <v>34</v>
      </c>
      <c r="R11" s="107"/>
      <c r="S11" s="107"/>
      <c r="T11" s="107"/>
      <c r="U11" s="108"/>
      <c r="V11" s="112" t="s">
        <v>5</v>
      </c>
      <c r="W11" s="113"/>
      <c r="X11" s="113"/>
      <c r="Y11" s="113"/>
      <c r="Z11" s="114"/>
      <c r="AA11" s="109" t="s">
        <v>4</v>
      </c>
      <c r="AB11" s="110"/>
      <c r="AC11" s="110"/>
      <c r="AD11" s="110"/>
      <c r="AE11" s="111"/>
    </row>
    <row r="12" spans="1:31" ht="39" customHeight="1" thickBot="1" x14ac:dyDescent="0.35">
      <c r="A12" s="133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IF(B13,B13/$B$23,"")</f>
        <v/>
      </c>
      <c r="D13" s="4"/>
      <c r="E13" s="5"/>
      <c r="F13" s="21" t="str">
        <f t="shared" ref="F13:F22" si="1">IF(E13,E13/$E$23,"")</f>
        <v/>
      </c>
      <c r="G13" s="1"/>
      <c r="H13" s="20" t="str">
        <f t="shared" ref="H13:H21" si="2">IF(G13,G13/$G$23,"")</f>
        <v/>
      </c>
      <c r="I13" s="4"/>
      <c r="J13" s="5"/>
      <c r="K13" s="21" t="str">
        <f t="shared" ref="K13:K21" si="3">IF(J13,J13/$J$23,"")</f>
        <v/>
      </c>
      <c r="L13" s="1"/>
      <c r="M13" s="20" t="str">
        <f t="shared" ref="M13:M21" si="4">IF(L13,L13/$L$23,"")</f>
        <v/>
      </c>
      <c r="N13" s="4"/>
      <c r="O13" s="5"/>
      <c r="P13" s="21" t="str">
        <f t="shared" ref="P13:P21" si="5">IF(O13,O13/$O$23,"")</f>
        <v/>
      </c>
      <c r="Q13" s="1"/>
      <c r="R13" s="20" t="str">
        <f t="shared" ref="R13:R21" si="6">IF(Q13,Q13/$Q$23,"")</f>
        <v/>
      </c>
      <c r="S13" s="4"/>
      <c r="T13" s="5"/>
      <c r="U13" s="21" t="str">
        <f t="shared" ref="U13:U22" si="7">IF(T13,T13/$T$23,"")</f>
        <v/>
      </c>
      <c r="V13" s="1"/>
      <c r="W13" s="20" t="str">
        <f t="shared" ref="W13:W21" si="8">IF(V13,V13/$V$23,"")</f>
        <v/>
      </c>
      <c r="X13" s="4"/>
      <c r="Y13" s="5"/>
      <c r="Z13" s="21" t="str">
        <f t="shared" ref="Z13:Z21" si="9">IF(Y13,Y13/$Y$23,"")</f>
        <v/>
      </c>
      <c r="AA13" s="1"/>
      <c r="AB13" s="20" t="str">
        <f t="shared" ref="AB13:AB21" si="10">IF(AA13,AA13/$AA$23,"")</f>
        <v/>
      </c>
      <c r="AC13" s="4"/>
      <c r="AD13" s="5"/>
      <c r="AE13" s="21" t="str">
        <f t="shared" ref="AE13:AE21" si="11"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81" customFormat="1" ht="36" customHeight="1" x14ac:dyDescent="0.35">
      <c r="A18" s="78" t="s">
        <v>33</v>
      </c>
      <c r="B18" s="72"/>
      <c r="C18" s="67" t="str">
        <f t="shared" si="0"/>
        <v/>
      </c>
      <c r="D18" s="70"/>
      <c r="E18" s="71"/>
      <c r="F18" s="68" t="str">
        <f t="shared" si="1"/>
        <v/>
      </c>
      <c r="G18" s="72"/>
      <c r="H18" s="67" t="str">
        <f t="shared" si="2"/>
        <v/>
      </c>
      <c r="I18" s="70"/>
      <c r="J18" s="71"/>
      <c r="K18" s="68" t="str">
        <f t="shared" si="3"/>
        <v/>
      </c>
      <c r="L18" s="72"/>
      <c r="M18" s="67" t="str">
        <f t="shared" si="4"/>
        <v/>
      </c>
      <c r="N18" s="70"/>
      <c r="O18" s="71"/>
      <c r="P18" s="68" t="str">
        <f t="shared" si="5"/>
        <v/>
      </c>
      <c r="Q18" s="72"/>
      <c r="R18" s="67" t="str">
        <f t="shared" si="6"/>
        <v/>
      </c>
      <c r="S18" s="70"/>
      <c r="T18" s="71"/>
      <c r="U18" s="68" t="str">
        <f t="shared" si="7"/>
        <v/>
      </c>
      <c r="V18" s="72"/>
      <c r="W18" s="67" t="str">
        <f t="shared" si="8"/>
        <v/>
      </c>
      <c r="X18" s="70"/>
      <c r="Y18" s="71"/>
      <c r="Z18" s="68" t="str">
        <f t="shared" si="9"/>
        <v/>
      </c>
      <c r="AA18" s="72"/>
      <c r="AB18" s="20" t="str">
        <f t="shared" si="10"/>
        <v/>
      </c>
      <c r="AC18" s="70"/>
      <c r="AD18" s="71"/>
      <c r="AE18" s="68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0.10714285714285714</v>
      </c>
      <c r="I19" s="6">
        <v>6583.12</v>
      </c>
      <c r="J19" s="7">
        <v>7965.58</v>
      </c>
      <c r="K19" s="21">
        <f t="shared" si="3"/>
        <v>5.5633763862379698E-2</v>
      </c>
      <c r="L19" s="2">
        <v>22</v>
      </c>
      <c r="M19" s="20">
        <f t="shared" si="4"/>
        <v>0.73333333333333328</v>
      </c>
      <c r="N19" s="6">
        <v>676745.36</v>
      </c>
      <c r="O19" s="7">
        <v>818861.88</v>
      </c>
      <c r="P19" s="21">
        <f t="shared" si="5"/>
        <v>0.9398540579384963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81" customFormat="1" ht="36" customHeight="1" x14ac:dyDescent="0.35">
      <c r="A20" s="82" t="s">
        <v>29</v>
      </c>
      <c r="B20" s="69">
        <v>3</v>
      </c>
      <c r="C20" s="67">
        <f t="shared" si="0"/>
        <v>1</v>
      </c>
      <c r="D20" s="70">
        <v>59091.51</v>
      </c>
      <c r="E20" s="71">
        <v>71500.73</v>
      </c>
      <c r="F20" s="21">
        <f t="shared" si="1"/>
        <v>1</v>
      </c>
      <c r="G20" s="69">
        <v>25</v>
      </c>
      <c r="H20" s="67">
        <f t="shared" si="2"/>
        <v>0.8928571428571429</v>
      </c>
      <c r="I20" s="70">
        <v>101556.92</v>
      </c>
      <c r="J20" s="71">
        <v>122883.87</v>
      </c>
      <c r="K20" s="68">
        <f t="shared" si="3"/>
        <v>0.85825416430132706</v>
      </c>
      <c r="L20" s="69">
        <v>8</v>
      </c>
      <c r="M20" s="67">
        <f t="shared" si="4"/>
        <v>0.26666666666666666</v>
      </c>
      <c r="N20" s="70">
        <v>40247.35</v>
      </c>
      <c r="O20" s="71">
        <v>48699.29</v>
      </c>
      <c r="P20" s="68">
        <f t="shared" si="5"/>
        <v>5.5894927390225606E-2</v>
      </c>
      <c r="Q20" s="69"/>
      <c r="R20" s="67" t="str">
        <f t="shared" si="6"/>
        <v/>
      </c>
      <c r="S20" s="70"/>
      <c r="T20" s="71"/>
      <c r="U20" s="68" t="str">
        <f t="shared" si="7"/>
        <v/>
      </c>
      <c r="V20" s="69"/>
      <c r="W20" s="67" t="str">
        <f t="shared" si="8"/>
        <v/>
      </c>
      <c r="X20" s="70"/>
      <c r="Y20" s="71"/>
      <c r="Z20" s="68" t="str">
        <f t="shared" si="9"/>
        <v/>
      </c>
      <c r="AA20" s="69"/>
      <c r="AB20" s="20" t="str">
        <f t="shared" si="10"/>
        <v/>
      </c>
      <c r="AC20" s="70"/>
      <c r="AD20" s="71"/>
      <c r="AE20" s="68" t="str">
        <f t="shared" si="11"/>
        <v/>
      </c>
    </row>
    <row r="21" spans="1:31" s="42" customFormat="1" ht="40.049999999999997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>
        <v>10189.61</v>
      </c>
      <c r="J21" s="7">
        <v>12329.43</v>
      </c>
      <c r="K21" s="21">
        <f t="shared" si="3"/>
        <v>8.6112071836293172E-2</v>
      </c>
      <c r="L21" s="2"/>
      <c r="M21" s="20" t="str">
        <f t="shared" si="4"/>
        <v/>
      </c>
      <c r="N21" s="6">
        <v>3060.96</v>
      </c>
      <c r="O21" s="7">
        <v>3703.76</v>
      </c>
      <c r="P21" s="21">
        <f t="shared" si="5"/>
        <v>4.2510146712780002E-3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6" customHeight="1" x14ac:dyDescent="0.3">
      <c r="A22" s="82" t="s">
        <v>44</v>
      </c>
      <c r="B22" s="69"/>
      <c r="C22" s="67" t="str">
        <f t="shared" ref="C22" si="12">IF(B22,B22/$B$23,"")</f>
        <v/>
      </c>
      <c r="D22" s="70"/>
      <c r="E22" s="71"/>
      <c r="F22" s="68" t="str">
        <f t="shared" si="1"/>
        <v/>
      </c>
      <c r="G22" s="69"/>
      <c r="H22" s="67" t="str">
        <f t="shared" ref="H22" si="13">IF(G22,G22/$G$23,"")</f>
        <v/>
      </c>
      <c r="I22" s="70"/>
      <c r="J22" s="71"/>
      <c r="K22" s="68" t="str">
        <f t="shared" ref="K22" si="14">IF(J22,J22/$J$23,"")</f>
        <v/>
      </c>
      <c r="L22" s="69"/>
      <c r="M22" s="67" t="str">
        <f t="shared" ref="M22" si="15">IF(L22,L22/$L$23,"")</f>
        <v/>
      </c>
      <c r="N22" s="70"/>
      <c r="O22" s="71"/>
      <c r="P22" s="68" t="str">
        <f t="shared" ref="P22" si="16">IF(O22,O22/$O$23,"")</f>
        <v/>
      </c>
      <c r="Q22" s="69"/>
      <c r="R22" s="67" t="str">
        <f t="shared" ref="R22" si="17">IF(Q22,Q22/$Q$23,"")</f>
        <v/>
      </c>
      <c r="S22" s="70"/>
      <c r="T22" s="71"/>
      <c r="U22" s="68" t="str">
        <f t="shared" si="7"/>
        <v/>
      </c>
      <c r="V22" s="69"/>
      <c r="W22" s="67" t="str">
        <f t="shared" ref="W22" si="18">IF(V22,V22/$V$23,"")</f>
        <v/>
      </c>
      <c r="X22" s="70"/>
      <c r="Y22" s="71"/>
      <c r="Z22" s="68" t="str">
        <f t="shared" ref="Z22" si="19">IF(Y22,Y22/$Y$23,"")</f>
        <v/>
      </c>
      <c r="AA22" s="69"/>
      <c r="AB22" s="20" t="str">
        <f t="shared" ref="AB22" si="20">IF(AA22,AA22/$AA$23,"")</f>
        <v/>
      </c>
      <c r="AC22" s="70"/>
      <c r="AD22" s="71"/>
      <c r="AE22" s="68" t="str">
        <f t="shared" ref="AE22" si="21">IF(AD22,AD22/$AD$23,"")</f>
        <v/>
      </c>
    </row>
    <row r="23" spans="1:31" ht="33" customHeight="1" thickBot="1" x14ac:dyDescent="0.4">
      <c r="A23" s="84" t="s">
        <v>0</v>
      </c>
      <c r="B23" s="16">
        <f t="shared" ref="B23:AE23" si="22">SUM(B13:B22)</f>
        <v>3</v>
      </c>
      <c r="C23" s="17">
        <f t="shared" si="22"/>
        <v>1</v>
      </c>
      <c r="D23" s="18">
        <f t="shared" si="22"/>
        <v>59091.51</v>
      </c>
      <c r="E23" s="18">
        <f t="shared" si="22"/>
        <v>71500.73</v>
      </c>
      <c r="F23" s="19">
        <f t="shared" si="22"/>
        <v>1</v>
      </c>
      <c r="G23" s="16">
        <f t="shared" si="22"/>
        <v>28</v>
      </c>
      <c r="H23" s="17">
        <f t="shared" si="22"/>
        <v>1</v>
      </c>
      <c r="I23" s="18">
        <f t="shared" si="22"/>
        <v>118329.65</v>
      </c>
      <c r="J23" s="18">
        <f t="shared" si="22"/>
        <v>143178.88</v>
      </c>
      <c r="K23" s="19">
        <f t="shared" si="22"/>
        <v>1</v>
      </c>
      <c r="L23" s="16">
        <f t="shared" si="22"/>
        <v>30</v>
      </c>
      <c r="M23" s="17">
        <f t="shared" si="22"/>
        <v>1</v>
      </c>
      <c r="N23" s="18">
        <f t="shared" si="22"/>
        <v>720053.66999999993</v>
      </c>
      <c r="O23" s="18">
        <f t="shared" si="22"/>
        <v>871264.93</v>
      </c>
      <c r="P23" s="19">
        <f t="shared" si="22"/>
        <v>0.99999999999999989</v>
      </c>
      <c r="Q23" s="16">
        <f t="shared" si="22"/>
        <v>0</v>
      </c>
      <c r="R23" s="17">
        <f t="shared" si="22"/>
        <v>0</v>
      </c>
      <c r="S23" s="18">
        <f t="shared" si="22"/>
        <v>0</v>
      </c>
      <c r="T23" s="18">
        <f t="shared" si="22"/>
        <v>0</v>
      </c>
      <c r="U23" s="19">
        <f t="shared" si="22"/>
        <v>0</v>
      </c>
      <c r="V23" s="16">
        <f t="shared" si="22"/>
        <v>0</v>
      </c>
      <c r="W23" s="17">
        <f t="shared" si="22"/>
        <v>0</v>
      </c>
      <c r="X23" s="18">
        <f t="shared" si="22"/>
        <v>0</v>
      </c>
      <c r="Y23" s="18">
        <f t="shared" si="22"/>
        <v>0</v>
      </c>
      <c r="Z23" s="19">
        <f t="shared" si="22"/>
        <v>0</v>
      </c>
      <c r="AA23" s="16">
        <f t="shared" si="22"/>
        <v>0</v>
      </c>
      <c r="AB23" s="17">
        <f t="shared" si="22"/>
        <v>0</v>
      </c>
      <c r="AC23" s="18">
        <f t="shared" si="22"/>
        <v>0</v>
      </c>
      <c r="AD23" s="18">
        <f t="shared" si="22"/>
        <v>0</v>
      </c>
      <c r="AE23" s="19">
        <f t="shared" si="22"/>
        <v>0</v>
      </c>
    </row>
    <row r="24" spans="1:31" s="25" customFormat="1" ht="18.75" customHeight="1" x14ac:dyDescent="0.35">
      <c r="B24" s="26"/>
      <c r="H24" s="26"/>
      <c r="N24" s="26"/>
    </row>
    <row r="25" spans="1:31" s="49" customFormat="1" ht="48" customHeight="1" x14ac:dyDescent="0.3">
      <c r="A25" s="138" t="s">
        <v>53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8" customHeight="1" x14ac:dyDescent="0.3">
      <c r="A26" s="134" t="s">
        <v>36</v>
      </c>
      <c r="B26" s="134"/>
      <c r="C26" s="134"/>
      <c r="D26" s="134"/>
      <c r="E26" s="134"/>
      <c r="F26" s="134"/>
      <c r="G26" s="134"/>
      <c r="H26" s="134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55" customHeight="1" x14ac:dyDescent="0.35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8" customHeight="1" x14ac:dyDescent="0.35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4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3">
      <c r="A30" s="115" t="s">
        <v>10</v>
      </c>
      <c r="B30" s="120" t="s">
        <v>17</v>
      </c>
      <c r="C30" s="121"/>
      <c r="D30" s="121"/>
      <c r="E30" s="121"/>
      <c r="F30" s="122"/>
      <c r="G30" s="25"/>
      <c r="J30" s="126" t="s">
        <v>15</v>
      </c>
      <c r="K30" s="127"/>
      <c r="L30" s="120" t="s">
        <v>16</v>
      </c>
      <c r="M30" s="121"/>
      <c r="N30" s="121"/>
      <c r="O30" s="121"/>
      <c r="P30" s="122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5">
      <c r="A31" s="116"/>
      <c r="B31" s="135"/>
      <c r="C31" s="136"/>
      <c r="D31" s="136"/>
      <c r="E31" s="136"/>
      <c r="F31" s="137"/>
      <c r="G31" s="25"/>
      <c r="J31" s="128"/>
      <c r="K31" s="129"/>
      <c r="L31" s="123"/>
      <c r="M31" s="124"/>
      <c r="N31" s="124"/>
      <c r="O31" s="124"/>
      <c r="P31" s="125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55" customHeight="1" thickBot="1" x14ac:dyDescent="0.35">
      <c r="A32" s="117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30"/>
      <c r="K32" s="131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35">
      <c r="A33" s="41" t="s">
        <v>25</v>
      </c>
      <c r="B33" s="9">
        <f t="shared" ref="B33:B42" si="23">B13+G13+L13+Q13+AA13+V13</f>
        <v>0</v>
      </c>
      <c r="C33" s="8" t="str">
        <f t="shared" ref="C33:C42" si="24">IF(B33,B33/$B$43,"")</f>
        <v/>
      </c>
      <c r="D33" s="10">
        <f t="shared" ref="D33:D42" si="25">D13+I13+N13+S13+AC13+X13</f>
        <v>0</v>
      </c>
      <c r="E33" s="11">
        <f t="shared" ref="E33:E42" si="26">E13+J13+O13+T13+AD13+Y13</f>
        <v>0</v>
      </c>
      <c r="F33" s="21" t="str">
        <f t="shared" ref="F33:F42" si="27">IF(E33,E33/$E$43,"")</f>
        <v/>
      </c>
      <c r="J33" s="95" t="s">
        <v>3</v>
      </c>
      <c r="K33" s="96"/>
      <c r="L33" s="58">
        <f>B23</f>
        <v>3</v>
      </c>
      <c r="M33" s="8">
        <f t="shared" ref="M33:M38" si="28">IF(L33,L33/$L$39,"")</f>
        <v>4.9180327868852458E-2</v>
      </c>
      <c r="N33" s="59">
        <f>D23</f>
        <v>59091.51</v>
      </c>
      <c r="O33" s="59">
        <f>E23</f>
        <v>71500.73</v>
      </c>
      <c r="P33" s="60">
        <f t="shared" ref="P33:P38" si="29">IF(O33,O33/$O$39,"")</f>
        <v>6.5841972003468974E-2</v>
      </c>
    </row>
    <row r="34" spans="1:33" s="25" customFormat="1" ht="30" customHeight="1" x14ac:dyDescent="0.35">
      <c r="A34" s="43" t="s">
        <v>18</v>
      </c>
      <c r="B34" s="12">
        <f t="shared" si="23"/>
        <v>0</v>
      </c>
      <c r="C34" s="8" t="str">
        <f t="shared" si="24"/>
        <v/>
      </c>
      <c r="D34" s="13">
        <f t="shared" si="25"/>
        <v>0</v>
      </c>
      <c r="E34" s="14">
        <f t="shared" si="26"/>
        <v>0</v>
      </c>
      <c r="F34" s="21" t="str">
        <f t="shared" si="27"/>
        <v/>
      </c>
      <c r="J34" s="91" t="s">
        <v>1</v>
      </c>
      <c r="K34" s="92"/>
      <c r="L34" s="61">
        <f>G23</f>
        <v>28</v>
      </c>
      <c r="M34" s="8">
        <f t="shared" si="28"/>
        <v>0.45901639344262296</v>
      </c>
      <c r="N34" s="62">
        <f>I23</f>
        <v>118329.65</v>
      </c>
      <c r="O34" s="62">
        <f>J23</f>
        <v>143178.88</v>
      </c>
      <c r="P34" s="60">
        <f t="shared" si="29"/>
        <v>0.13184732251612039</v>
      </c>
    </row>
    <row r="35" spans="1:33" ht="30" customHeight="1" x14ac:dyDescent="0.35">
      <c r="A35" s="43" t="s">
        <v>19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G35" s="25"/>
      <c r="J35" s="91" t="s">
        <v>2</v>
      </c>
      <c r="K35" s="92"/>
      <c r="L35" s="61">
        <f>L23</f>
        <v>30</v>
      </c>
      <c r="M35" s="8">
        <f t="shared" si="28"/>
        <v>0.49180327868852458</v>
      </c>
      <c r="N35" s="62">
        <f>N23</f>
        <v>720053.66999999993</v>
      </c>
      <c r="O35" s="62">
        <f>O23</f>
        <v>871264.93</v>
      </c>
      <c r="P35" s="60">
        <f t="shared" si="29"/>
        <v>0.80231070548041061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5">
      <c r="A36" s="43" t="s">
        <v>26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91" t="s">
        <v>34</v>
      </c>
      <c r="K36" s="92"/>
      <c r="L36" s="61">
        <f>Q23</f>
        <v>0</v>
      </c>
      <c r="M36" s="8" t="str">
        <f t="shared" si="28"/>
        <v/>
      </c>
      <c r="N36" s="62">
        <f>S23</f>
        <v>0</v>
      </c>
      <c r="O36" s="62">
        <f>T23</f>
        <v>0</v>
      </c>
      <c r="P36" s="60" t="str">
        <f t="shared" si="2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27</v>
      </c>
      <c r="B37" s="15">
        <f t="shared" si="23"/>
        <v>0</v>
      </c>
      <c r="C37" s="8" t="str">
        <f t="shared" si="24"/>
        <v/>
      </c>
      <c r="D37" s="13">
        <f t="shared" si="25"/>
        <v>0</v>
      </c>
      <c r="E37" s="22">
        <f t="shared" si="26"/>
        <v>0</v>
      </c>
      <c r="F37" s="21" t="str">
        <f t="shared" si="27"/>
        <v/>
      </c>
      <c r="G37" s="25"/>
      <c r="J37" s="91" t="s">
        <v>5</v>
      </c>
      <c r="K37" s="92"/>
      <c r="L37" s="61">
        <f>V23</f>
        <v>0</v>
      </c>
      <c r="M37" s="8" t="str">
        <f t="shared" si="28"/>
        <v/>
      </c>
      <c r="N37" s="62">
        <f>X23</f>
        <v>0</v>
      </c>
      <c r="O37" s="62">
        <f>Y23</f>
        <v>0</v>
      </c>
      <c r="P37" s="60" t="str">
        <f t="shared" si="2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4" t="s">
        <v>33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91" t="s">
        <v>4</v>
      </c>
      <c r="K38" s="92"/>
      <c r="L38" s="61">
        <f>AA23</f>
        <v>0</v>
      </c>
      <c r="M38" s="8" t="str">
        <f t="shared" si="28"/>
        <v/>
      </c>
      <c r="N38" s="62">
        <f>AC23</f>
        <v>0</v>
      </c>
      <c r="O38" s="62">
        <f>AD23</f>
        <v>0</v>
      </c>
      <c r="P38" s="60" t="str">
        <f t="shared" si="2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4">
      <c r="A39" s="44" t="s">
        <v>28</v>
      </c>
      <c r="B39" s="12">
        <f t="shared" si="23"/>
        <v>25</v>
      </c>
      <c r="C39" s="8">
        <f t="shared" si="24"/>
        <v>0.4098360655737705</v>
      </c>
      <c r="D39" s="13">
        <f t="shared" si="25"/>
        <v>683328.48</v>
      </c>
      <c r="E39" s="23">
        <f t="shared" si="26"/>
        <v>826827.46</v>
      </c>
      <c r="F39" s="21">
        <f t="shared" si="27"/>
        <v>0.76139013508001074</v>
      </c>
      <c r="G39" s="25"/>
      <c r="J39" s="93" t="s">
        <v>0</v>
      </c>
      <c r="K39" s="94"/>
      <c r="L39" s="85">
        <f>SUM(L33:L38)</f>
        <v>61</v>
      </c>
      <c r="M39" s="17">
        <f>SUM(M33:M38)</f>
        <v>1</v>
      </c>
      <c r="N39" s="86">
        <f>SUM(N33:N38)</f>
        <v>897474.83</v>
      </c>
      <c r="O39" s="87">
        <f>SUM(O33:O38)</f>
        <v>1085944.54</v>
      </c>
      <c r="P39" s="88">
        <f>SUM(P33:P38)</f>
        <v>1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5">
      <c r="A40" s="45" t="s">
        <v>29</v>
      </c>
      <c r="B40" s="12">
        <f t="shared" si="23"/>
        <v>36</v>
      </c>
      <c r="C40" s="8">
        <f t="shared" si="24"/>
        <v>0.5901639344262295</v>
      </c>
      <c r="D40" s="13">
        <f t="shared" si="25"/>
        <v>200895.78</v>
      </c>
      <c r="E40" s="23">
        <f t="shared" si="26"/>
        <v>243083.88999999998</v>
      </c>
      <c r="F40" s="21">
        <f t="shared" si="27"/>
        <v>0.22384558423213771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3">
      <c r="A41" s="46" t="s">
        <v>32</v>
      </c>
      <c r="B41" s="12">
        <f t="shared" si="23"/>
        <v>0</v>
      </c>
      <c r="C41" s="8" t="str">
        <f t="shared" si="24"/>
        <v/>
      </c>
      <c r="D41" s="13">
        <f t="shared" si="25"/>
        <v>13250.57</v>
      </c>
      <c r="E41" s="14">
        <f t="shared" si="26"/>
        <v>16033.19</v>
      </c>
      <c r="F41" s="21">
        <f t="shared" si="27"/>
        <v>1.4764280687851706E-2</v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3">
      <c r="A42" s="82" t="s">
        <v>44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4">
      <c r="A43" s="65" t="s">
        <v>0</v>
      </c>
      <c r="B43" s="16">
        <f>SUM(B33:B42)</f>
        <v>61</v>
      </c>
      <c r="C43" s="17">
        <f>SUM(C33:C42)</f>
        <v>1</v>
      </c>
      <c r="D43" s="18">
        <f>SUM(D33:D42)</f>
        <v>897474.83</v>
      </c>
      <c r="E43" s="18">
        <f>SUM(E33:E42)</f>
        <v>1085944.5399999998</v>
      </c>
      <c r="F43" s="19">
        <f>SUM(F33:F42)</f>
        <v>1.0000000000000002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5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5">
      <c r="B45" s="26"/>
      <c r="H45" s="26"/>
      <c r="N45" s="26"/>
    </row>
    <row r="46" spans="1:33" s="25" customFormat="1" ht="14.55" x14ac:dyDescent="0.35">
      <c r="B46" s="26"/>
      <c r="H46" s="26"/>
      <c r="N46" s="26"/>
    </row>
    <row r="47" spans="1:33" s="25" customFormat="1" ht="14.55" x14ac:dyDescent="0.35">
      <c r="B47" s="26"/>
      <c r="H47" s="26"/>
      <c r="N47" s="26"/>
    </row>
    <row r="48" spans="1:33" s="25" customFormat="1" ht="14.55" x14ac:dyDescent="0.35">
      <c r="B48" s="26"/>
      <c r="H48" s="26"/>
      <c r="N48" s="26"/>
    </row>
    <row r="49" spans="2:14" s="25" customFormat="1" ht="14.55" x14ac:dyDescent="0.35">
      <c r="B49" s="26"/>
      <c r="H49" s="26"/>
      <c r="N49" s="26"/>
    </row>
    <row r="50" spans="2:14" s="25" customFormat="1" ht="14.55" x14ac:dyDescent="0.35">
      <c r="B50" s="26"/>
      <c r="H50" s="26"/>
      <c r="N50" s="26"/>
    </row>
    <row r="51" spans="2:14" s="25" customFormat="1" ht="14.55" x14ac:dyDescent="0.35">
      <c r="B51" s="26"/>
      <c r="H51" s="26"/>
      <c r="N51" s="26"/>
    </row>
    <row r="52" spans="2:14" s="25" customFormat="1" ht="14.55" x14ac:dyDescent="0.35">
      <c r="B52" s="26"/>
      <c r="H52" s="26"/>
      <c r="N52" s="26"/>
    </row>
    <row r="53" spans="2:14" s="25" customFormat="1" ht="14.55" x14ac:dyDescent="0.35">
      <c r="B53" s="26"/>
      <c r="H53" s="26"/>
      <c r="N53" s="26"/>
    </row>
    <row r="54" spans="2:14" s="25" customFormat="1" ht="14.55" x14ac:dyDescent="0.35">
      <c r="B54" s="26"/>
      <c r="H54" s="26"/>
      <c r="N54" s="26"/>
    </row>
    <row r="55" spans="2:14" s="25" customFormat="1" ht="14.55" x14ac:dyDescent="0.35">
      <c r="B55" s="26"/>
      <c r="H55" s="26"/>
      <c r="N55" s="26"/>
    </row>
    <row r="56" spans="2:14" s="25" customFormat="1" ht="14.55" x14ac:dyDescent="0.35">
      <c r="B56" s="26"/>
      <c r="H56" s="26"/>
      <c r="N56" s="26"/>
    </row>
    <row r="57" spans="2:14" s="25" customFormat="1" ht="14.55" x14ac:dyDescent="0.35">
      <c r="B57" s="26"/>
      <c r="H57" s="26"/>
      <c r="N57" s="26"/>
    </row>
    <row r="58" spans="2:14" s="25" customFormat="1" ht="14.55" x14ac:dyDescent="0.35">
      <c r="B58" s="26"/>
      <c r="H58" s="26"/>
      <c r="N58" s="26"/>
    </row>
    <row r="59" spans="2:14" s="25" customFormat="1" ht="14.55" x14ac:dyDescent="0.35">
      <c r="B59" s="26"/>
      <c r="H59" s="26"/>
      <c r="N59" s="26"/>
    </row>
    <row r="60" spans="2:14" s="25" customFormat="1" ht="14.55" x14ac:dyDescent="0.35">
      <c r="B60" s="26"/>
      <c r="H60" s="26"/>
      <c r="N60" s="26"/>
    </row>
    <row r="61" spans="2:14" s="25" customFormat="1" ht="14.55" x14ac:dyDescent="0.35">
      <c r="B61" s="26"/>
      <c r="H61" s="26"/>
      <c r="N61" s="26"/>
    </row>
    <row r="62" spans="2:14" s="25" customFormat="1" ht="14.55" x14ac:dyDescent="0.35">
      <c r="B62" s="26"/>
      <c r="H62" s="26"/>
      <c r="N62" s="26"/>
    </row>
    <row r="63" spans="2:14" s="25" customFormat="1" ht="14.55" x14ac:dyDescent="0.35">
      <c r="B63" s="26"/>
      <c r="H63" s="26"/>
      <c r="N63" s="26"/>
    </row>
    <row r="64" spans="2:14" s="25" customFormat="1" ht="14.55" x14ac:dyDescent="0.35">
      <c r="B64" s="26"/>
      <c r="H64" s="26"/>
      <c r="N64" s="26"/>
    </row>
    <row r="65" spans="2:14" s="25" customFormat="1" ht="14.55" x14ac:dyDescent="0.35">
      <c r="B65" s="26"/>
      <c r="H65" s="26"/>
      <c r="N65" s="26"/>
    </row>
    <row r="66" spans="2:14" s="25" customFormat="1" ht="14.55" x14ac:dyDescent="0.35">
      <c r="B66" s="26"/>
      <c r="H66" s="26"/>
      <c r="N66" s="26"/>
    </row>
    <row r="67" spans="2:14" s="25" customFormat="1" ht="14.55" x14ac:dyDescent="0.35">
      <c r="B67" s="26"/>
      <c r="H67" s="26"/>
      <c r="N67" s="26"/>
    </row>
    <row r="68" spans="2:14" s="25" customFormat="1" ht="14.55" x14ac:dyDescent="0.35">
      <c r="B68" s="26"/>
      <c r="H68" s="26"/>
      <c r="N68" s="26"/>
    </row>
    <row r="69" spans="2:14" s="25" customFormat="1" ht="14.55" x14ac:dyDescent="0.35">
      <c r="B69" s="26"/>
      <c r="H69" s="26"/>
      <c r="N69" s="26"/>
    </row>
    <row r="70" spans="2:14" s="25" customFormat="1" ht="14.55" x14ac:dyDescent="0.35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3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3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J39:K39"/>
    <mergeCell ref="J33:K33"/>
    <mergeCell ref="J34:K34"/>
    <mergeCell ref="J35:K35"/>
    <mergeCell ref="J36:K36"/>
    <mergeCell ref="J38:K38"/>
    <mergeCell ref="J37:K37"/>
    <mergeCell ref="A25:Q25"/>
    <mergeCell ref="A26:H26"/>
    <mergeCell ref="A30:A32"/>
    <mergeCell ref="B30:F31"/>
    <mergeCell ref="J30:K32"/>
    <mergeCell ref="L30:P31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C33:C42 M33:M3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opLeftCell="A6" zoomScale="85" zoomScaleNormal="85" workbookViewId="0">
      <selection activeCell="A39" sqref="A39"/>
    </sheetView>
  </sheetViews>
  <sheetFormatPr defaultColWidth="9.21875" defaultRowHeight="14.4" x14ac:dyDescent="0.3"/>
  <cols>
    <col min="1" max="1" width="26.21875" style="27" customWidth="1"/>
    <col min="2" max="2" width="11.5546875" style="63" customWidth="1"/>
    <col min="3" max="3" width="10.5546875" style="27" customWidth="1"/>
    <col min="4" max="4" width="19.21875" style="27" customWidth="1"/>
    <col min="5" max="5" width="18.21875" style="27" customWidth="1"/>
    <col min="6" max="6" width="11.44140625" style="27" customWidth="1"/>
    <col min="7" max="7" width="9.21875" style="27" customWidth="1"/>
    <col min="8" max="8" width="10.77734375" style="63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77734375" style="63" customWidth="1"/>
    <col min="15" max="15" width="19.5546875" style="27" customWidth="1"/>
    <col min="16" max="16" width="11.44140625" style="27" customWidth="1"/>
    <col min="17" max="17" width="9.21875" style="27" customWidth="1"/>
    <col min="18" max="18" width="11" style="27" customWidth="1"/>
    <col min="19" max="19" width="18.77734375" style="27" customWidth="1"/>
    <col min="20" max="20" width="19.5546875" style="27" customWidth="1"/>
    <col min="21" max="21" width="11.2187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21875" style="27" customWidth="1"/>
    <col min="28" max="28" width="10.77734375" style="27" customWidth="1"/>
    <col min="29" max="29" width="18.21875" style="27" customWidth="1"/>
    <col min="30" max="30" width="18.77734375" style="27" customWidth="1"/>
    <col min="31" max="31" width="10.77734375" style="27" customWidth="1"/>
    <col min="32" max="16384" width="9.218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55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48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5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0.100000000000001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97" t="s">
        <v>6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9"/>
    </row>
    <row r="11" spans="1:31" ht="30" customHeight="1" thickBot="1" x14ac:dyDescent="0.35">
      <c r="A11" s="132" t="s">
        <v>10</v>
      </c>
      <c r="B11" s="100" t="s">
        <v>3</v>
      </c>
      <c r="C11" s="101"/>
      <c r="D11" s="101"/>
      <c r="E11" s="101"/>
      <c r="F11" s="102"/>
      <c r="G11" s="103" t="s">
        <v>1</v>
      </c>
      <c r="H11" s="104"/>
      <c r="I11" s="104"/>
      <c r="J11" s="104"/>
      <c r="K11" s="105"/>
      <c r="L11" s="118" t="s">
        <v>2</v>
      </c>
      <c r="M11" s="119"/>
      <c r="N11" s="119"/>
      <c r="O11" s="119"/>
      <c r="P11" s="119"/>
      <c r="Q11" s="106" t="s">
        <v>34</v>
      </c>
      <c r="R11" s="107"/>
      <c r="S11" s="107"/>
      <c r="T11" s="107"/>
      <c r="U11" s="108"/>
      <c r="V11" s="112" t="s">
        <v>5</v>
      </c>
      <c r="W11" s="113"/>
      <c r="X11" s="113"/>
      <c r="Y11" s="113"/>
      <c r="Z11" s="114"/>
      <c r="AA11" s="109" t="s">
        <v>4</v>
      </c>
      <c r="AB11" s="110"/>
      <c r="AC11" s="110"/>
      <c r="AD11" s="110"/>
      <c r="AE11" s="111"/>
    </row>
    <row r="12" spans="1:31" ht="39" customHeight="1" thickBot="1" x14ac:dyDescent="0.35">
      <c r="A12" s="133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1" si="0">IF(B13,B13/$B$23,"")</f>
        <v/>
      </c>
      <c r="D13" s="4"/>
      <c r="E13" s="5"/>
      <c r="F13" s="21" t="str">
        <f t="shared" ref="F13:F22" si="1">IF(E13,E13/$E$23,"")</f>
        <v/>
      </c>
      <c r="G13" s="1">
        <v>1</v>
      </c>
      <c r="H13" s="20">
        <f t="shared" ref="H13:H21" si="2">IF(G13,G13/$G$23,"")</f>
        <v>6.6666666666666666E-2</v>
      </c>
      <c r="I13" s="4">
        <f>J13/1.21</f>
        <v>27480.239669421484</v>
      </c>
      <c r="J13" s="90">
        <v>33251.089999999997</v>
      </c>
      <c r="K13" s="21">
        <f t="shared" ref="K13:K21" si="3">IF(J13,J13/$J$23,"")</f>
        <v>0.23150080288112626</v>
      </c>
      <c r="L13" s="1"/>
      <c r="M13" s="20" t="str">
        <f t="shared" ref="M13:M21" si="4">IF(L13,L13/$L$23,"")</f>
        <v/>
      </c>
      <c r="N13" s="4"/>
      <c r="O13" s="5"/>
      <c r="P13" s="21" t="str">
        <f t="shared" ref="P13:P21" si="5">IF(O13,O13/$O$23,"")</f>
        <v/>
      </c>
      <c r="Q13" s="1"/>
      <c r="R13" s="20" t="str">
        <f t="shared" ref="R13:R21" si="6">IF(Q13,Q13/$Q$23,"")</f>
        <v/>
      </c>
      <c r="S13" s="4"/>
      <c r="T13" s="5"/>
      <c r="U13" s="21" t="str">
        <f t="shared" ref="U13:U22" si="7">IF(T13,T13/$T$23,"")</f>
        <v/>
      </c>
      <c r="V13" s="1"/>
      <c r="W13" s="20" t="str">
        <f t="shared" ref="W13:W21" si="8">IF(V13,V13/$V$23,"")</f>
        <v/>
      </c>
      <c r="X13" s="4"/>
      <c r="Y13" s="5"/>
      <c r="Z13" s="21" t="str">
        <f t="shared" ref="Z13:Z21" si="9">IF(Y13,Y13/$Y$23,"")</f>
        <v/>
      </c>
      <c r="AA13" s="1"/>
      <c r="AB13" s="20" t="str">
        <f t="shared" ref="AB13:AB21" si="10">IF(AA13,AA13/$AA$23,"")</f>
        <v/>
      </c>
      <c r="AC13" s="4"/>
      <c r="AD13" s="5"/>
      <c r="AE13" s="21" t="str">
        <f t="shared" ref="AE13:AE21" si="11"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81" customFormat="1" ht="36" customHeight="1" x14ac:dyDescent="0.35">
      <c r="A18" s="78" t="s">
        <v>33</v>
      </c>
      <c r="B18" s="72"/>
      <c r="C18" s="67" t="str">
        <f t="shared" si="0"/>
        <v/>
      </c>
      <c r="D18" s="70"/>
      <c r="E18" s="71"/>
      <c r="F18" s="68" t="str">
        <f t="shared" si="1"/>
        <v/>
      </c>
      <c r="G18" s="72"/>
      <c r="H18" s="67" t="str">
        <f t="shared" si="2"/>
        <v/>
      </c>
      <c r="I18" s="70"/>
      <c r="J18" s="71"/>
      <c r="K18" s="68" t="str">
        <f t="shared" si="3"/>
        <v/>
      </c>
      <c r="L18" s="72"/>
      <c r="M18" s="67" t="str">
        <f t="shared" si="4"/>
        <v/>
      </c>
      <c r="N18" s="70"/>
      <c r="O18" s="71"/>
      <c r="P18" s="68" t="str">
        <f t="shared" si="5"/>
        <v/>
      </c>
      <c r="Q18" s="72"/>
      <c r="R18" s="67" t="str">
        <f t="shared" si="6"/>
        <v/>
      </c>
      <c r="S18" s="70"/>
      <c r="T18" s="71"/>
      <c r="U18" s="68" t="str">
        <f t="shared" si="7"/>
        <v/>
      </c>
      <c r="V18" s="72"/>
      <c r="W18" s="67" t="str">
        <f t="shared" si="8"/>
        <v/>
      </c>
      <c r="X18" s="70"/>
      <c r="Y18" s="71"/>
      <c r="Z18" s="68" t="str">
        <f t="shared" si="9"/>
        <v/>
      </c>
      <c r="AA18" s="72"/>
      <c r="AB18" s="20" t="str">
        <f t="shared" si="10"/>
        <v/>
      </c>
      <c r="AC18" s="70"/>
      <c r="AD18" s="71"/>
      <c r="AE18" s="68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6.6666666666666666E-2</v>
      </c>
      <c r="I19" s="6">
        <f>J19/1.21</f>
        <v>409.17355371900828</v>
      </c>
      <c r="J19" s="7">
        <v>495.1</v>
      </c>
      <c r="K19" s="21">
        <f t="shared" si="3"/>
        <v>3.4469861741809257E-3</v>
      </c>
      <c r="L19" s="2">
        <v>7</v>
      </c>
      <c r="M19" s="20">
        <f t="shared" si="4"/>
        <v>0.35</v>
      </c>
      <c r="N19" s="6">
        <f>O19/1.21</f>
        <v>16999.768595041325</v>
      </c>
      <c r="O19" s="7">
        <v>20569.72</v>
      </c>
      <c r="P19" s="21">
        <f t="shared" si="5"/>
        <v>0.24194436050835591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81" customFormat="1" ht="36" customHeight="1" x14ac:dyDescent="0.35">
      <c r="A20" s="82" t="s">
        <v>29</v>
      </c>
      <c r="B20" s="69">
        <v>1</v>
      </c>
      <c r="C20" s="67">
        <f t="shared" si="0"/>
        <v>1</v>
      </c>
      <c r="D20" s="70">
        <f>37223.23/1.21</f>
        <v>30763.000000000004</v>
      </c>
      <c r="E20" s="71">
        <v>37223.230000000003</v>
      </c>
      <c r="F20" s="21">
        <f t="shared" si="1"/>
        <v>0.94001141451613313</v>
      </c>
      <c r="G20" s="69">
        <v>13</v>
      </c>
      <c r="H20" s="67">
        <f t="shared" si="2"/>
        <v>0.8666666666666667</v>
      </c>
      <c r="I20" s="70">
        <f>J20/1.21</f>
        <v>89589.057851239661</v>
      </c>
      <c r="J20" s="71">
        <v>108402.76</v>
      </c>
      <c r="K20" s="68">
        <f t="shared" si="3"/>
        <v>0.75472190459109889</v>
      </c>
      <c r="L20" s="69">
        <v>13</v>
      </c>
      <c r="M20" s="67">
        <f t="shared" si="4"/>
        <v>0.65</v>
      </c>
      <c r="N20" s="70">
        <f>O20/1.21</f>
        <v>53263.36363636364</v>
      </c>
      <c r="O20" s="71">
        <v>64448.67</v>
      </c>
      <c r="P20" s="68">
        <f t="shared" si="5"/>
        <v>0.75805563949164412</v>
      </c>
      <c r="Q20" s="69"/>
      <c r="R20" s="67" t="str">
        <f t="shared" si="6"/>
        <v/>
      </c>
      <c r="S20" s="70"/>
      <c r="T20" s="71"/>
      <c r="U20" s="68" t="str">
        <f t="shared" si="7"/>
        <v/>
      </c>
      <c r="V20" s="69"/>
      <c r="W20" s="67" t="str">
        <f t="shared" si="8"/>
        <v/>
      </c>
      <c r="X20" s="70"/>
      <c r="Y20" s="71"/>
      <c r="Z20" s="68" t="str">
        <f t="shared" si="9"/>
        <v/>
      </c>
      <c r="AA20" s="69"/>
      <c r="AB20" s="20" t="str">
        <f t="shared" si="10"/>
        <v/>
      </c>
      <c r="AC20" s="70"/>
      <c r="AD20" s="71"/>
      <c r="AE20" s="68" t="str">
        <f t="shared" si="11"/>
        <v/>
      </c>
    </row>
    <row r="21" spans="1:31" s="42" customFormat="1" ht="40.049999999999997" customHeight="1" x14ac:dyDescent="0.3">
      <c r="A21" s="46" t="s">
        <v>43</v>
      </c>
      <c r="B21" s="2"/>
      <c r="C21" s="20" t="str">
        <f t="shared" si="0"/>
        <v/>
      </c>
      <c r="D21" s="6">
        <f>E21/1.21</f>
        <v>1963.1983471074379</v>
      </c>
      <c r="E21" s="7">
        <v>2375.4699999999998</v>
      </c>
      <c r="F21" s="21">
        <f t="shared" si="1"/>
        <v>5.9988585483866881E-2</v>
      </c>
      <c r="G21" s="2"/>
      <c r="H21" s="20" t="str">
        <f t="shared" si="2"/>
        <v/>
      </c>
      <c r="I21" s="6">
        <f>J21/1.21</f>
        <v>1226.2561983471076</v>
      </c>
      <c r="J21" s="7">
        <v>1483.77</v>
      </c>
      <c r="K21" s="21">
        <f t="shared" si="3"/>
        <v>1.0330306353594085E-2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6" customHeight="1" x14ac:dyDescent="0.3">
      <c r="A22" s="82" t="s">
        <v>44</v>
      </c>
      <c r="B22" s="69"/>
      <c r="C22" s="67" t="str">
        <f t="shared" ref="C22" si="12">IF(B22,B22/$B$23,"")</f>
        <v/>
      </c>
      <c r="D22" s="70"/>
      <c r="E22" s="71"/>
      <c r="F22" s="68" t="str">
        <f t="shared" si="1"/>
        <v/>
      </c>
      <c r="G22" s="69"/>
      <c r="H22" s="67" t="str">
        <f t="shared" ref="H22" si="13">IF(G22,G22/$G$23,"")</f>
        <v/>
      </c>
      <c r="I22" s="70"/>
      <c r="J22" s="71"/>
      <c r="K22" s="68" t="str">
        <f t="shared" ref="K22" si="14">IF(J22,J22/$J$23,"")</f>
        <v/>
      </c>
      <c r="L22" s="69"/>
      <c r="M22" s="67" t="str">
        <f t="shared" ref="M22" si="15">IF(L22,L22/$L$23,"")</f>
        <v/>
      </c>
      <c r="N22" s="70"/>
      <c r="O22" s="71"/>
      <c r="P22" s="68" t="str">
        <f t="shared" ref="P22" si="16">IF(O22,O22/$O$23,"")</f>
        <v/>
      </c>
      <c r="Q22" s="69"/>
      <c r="R22" s="67" t="str">
        <f t="shared" ref="R22" si="17">IF(Q22,Q22/$Q$23,"")</f>
        <v/>
      </c>
      <c r="S22" s="70"/>
      <c r="T22" s="71"/>
      <c r="U22" s="68" t="str">
        <f t="shared" si="7"/>
        <v/>
      </c>
      <c r="V22" s="69"/>
      <c r="W22" s="67" t="str">
        <f t="shared" ref="W22" si="18">IF(V22,V22/$V$23,"")</f>
        <v/>
      </c>
      <c r="X22" s="70"/>
      <c r="Y22" s="71"/>
      <c r="Z22" s="68" t="str">
        <f t="shared" ref="Z22" si="19">IF(Y22,Y22/$Y$23,"")</f>
        <v/>
      </c>
      <c r="AA22" s="69"/>
      <c r="AB22" s="20" t="str">
        <f t="shared" ref="AB22" si="20">IF(AA22,AA22/$AA$23,"")</f>
        <v/>
      </c>
      <c r="AC22" s="70"/>
      <c r="AD22" s="71"/>
      <c r="AE22" s="68" t="str">
        <f t="shared" ref="AE22" si="21">IF(AD22,AD22/$AD$23,"")</f>
        <v/>
      </c>
    </row>
    <row r="23" spans="1:31" ht="33" customHeight="1" thickBot="1" x14ac:dyDescent="0.4">
      <c r="A23" s="84" t="s">
        <v>0</v>
      </c>
      <c r="B23" s="16">
        <f t="shared" ref="B23:AE23" si="22">SUM(B13:B22)</f>
        <v>1</v>
      </c>
      <c r="C23" s="17">
        <f t="shared" si="22"/>
        <v>1</v>
      </c>
      <c r="D23" s="18">
        <f t="shared" si="22"/>
        <v>32726.198347107442</v>
      </c>
      <c r="E23" s="18">
        <f t="shared" si="22"/>
        <v>39598.700000000004</v>
      </c>
      <c r="F23" s="19">
        <f t="shared" si="22"/>
        <v>1</v>
      </c>
      <c r="G23" s="16">
        <f t="shared" si="22"/>
        <v>15</v>
      </c>
      <c r="H23" s="17">
        <f t="shared" si="22"/>
        <v>1</v>
      </c>
      <c r="I23" s="18">
        <f t="shared" si="22"/>
        <v>118704.72727272726</v>
      </c>
      <c r="J23" s="18">
        <f t="shared" si="22"/>
        <v>143632.71999999997</v>
      </c>
      <c r="K23" s="19">
        <f t="shared" si="22"/>
        <v>1.0000000000000002</v>
      </c>
      <c r="L23" s="16">
        <f t="shared" si="22"/>
        <v>20</v>
      </c>
      <c r="M23" s="17">
        <f t="shared" si="22"/>
        <v>1</v>
      </c>
      <c r="N23" s="18">
        <f t="shared" si="22"/>
        <v>70263.132231404961</v>
      </c>
      <c r="O23" s="18">
        <f t="shared" si="22"/>
        <v>85018.39</v>
      </c>
      <c r="P23" s="19">
        <f t="shared" si="22"/>
        <v>1</v>
      </c>
      <c r="Q23" s="16">
        <f t="shared" si="22"/>
        <v>0</v>
      </c>
      <c r="R23" s="17">
        <f t="shared" si="22"/>
        <v>0</v>
      </c>
      <c r="S23" s="18">
        <f t="shared" si="22"/>
        <v>0</v>
      </c>
      <c r="T23" s="18">
        <f t="shared" si="22"/>
        <v>0</v>
      </c>
      <c r="U23" s="19">
        <f t="shared" si="22"/>
        <v>0</v>
      </c>
      <c r="V23" s="16">
        <f t="shared" si="22"/>
        <v>0</v>
      </c>
      <c r="W23" s="17">
        <f t="shared" si="22"/>
        <v>0</v>
      </c>
      <c r="X23" s="18">
        <f t="shared" si="22"/>
        <v>0</v>
      </c>
      <c r="Y23" s="18">
        <f t="shared" si="22"/>
        <v>0</v>
      </c>
      <c r="Z23" s="19">
        <f t="shared" si="22"/>
        <v>0</v>
      </c>
      <c r="AA23" s="16">
        <f t="shared" si="22"/>
        <v>0</v>
      </c>
      <c r="AB23" s="17">
        <f t="shared" si="22"/>
        <v>0</v>
      </c>
      <c r="AC23" s="18">
        <f t="shared" si="22"/>
        <v>0</v>
      </c>
      <c r="AD23" s="18">
        <f t="shared" si="22"/>
        <v>0</v>
      </c>
      <c r="AE23" s="19">
        <f t="shared" si="22"/>
        <v>0</v>
      </c>
    </row>
    <row r="24" spans="1:31" s="25" customFormat="1" ht="18.75" customHeight="1" x14ac:dyDescent="0.3">
      <c r="B24" s="26"/>
      <c r="H24" s="26"/>
      <c r="N24" s="26"/>
    </row>
    <row r="25" spans="1:31" s="49" customFormat="1" ht="48" customHeight="1" x14ac:dyDescent="0.3">
      <c r="A25" s="138" t="s">
        <v>53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8" customHeight="1" x14ac:dyDescent="0.3">
      <c r="A26" s="134" t="s">
        <v>36</v>
      </c>
      <c r="B26" s="134"/>
      <c r="C26" s="134"/>
      <c r="D26" s="134"/>
      <c r="E26" s="134"/>
      <c r="F26" s="134"/>
      <c r="G26" s="134"/>
      <c r="H26" s="134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55" customHeight="1" x14ac:dyDescent="0.3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8" customHeight="1" x14ac:dyDescent="0.3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35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3">
      <c r="A30" s="115" t="s">
        <v>10</v>
      </c>
      <c r="B30" s="120" t="s">
        <v>17</v>
      </c>
      <c r="C30" s="121"/>
      <c r="D30" s="121"/>
      <c r="E30" s="121"/>
      <c r="F30" s="122"/>
      <c r="G30" s="25"/>
      <c r="J30" s="126" t="s">
        <v>15</v>
      </c>
      <c r="K30" s="127"/>
      <c r="L30" s="120" t="s">
        <v>16</v>
      </c>
      <c r="M30" s="121"/>
      <c r="N30" s="121"/>
      <c r="O30" s="121"/>
      <c r="P30" s="122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5">
      <c r="A31" s="116"/>
      <c r="B31" s="135"/>
      <c r="C31" s="136"/>
      <c r="D31" s="136"/>
      <c r="E31" s="136"/>
      <c r="F31" s="137"/>
      <c r="G31" s="25"/>
      <c r="J31" s="128"/>
      <c r="K31" s="129"/>
      <c r="L31" s="123"/>
      <c r="M31" s="124"/>
      <c r="N31" s="124"/>
      <c r="O31" s="124"/>
      <c r="P31" s="125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55" customHeight="1" thickBot="1" x14ac:dyDescent="0.35">
      <c r="A32" s="117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30"/>
      <c r="K32" s="131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3">
      <c r="A33" s="41" t="s">
        <v>25</v>
      </c>
      <c r="B33" s="9">
        <f t="shared" ref="B33:B42" si="23">B13+G13+L13+Q13+AA13+V13</f>
        <v>1</v>
      </c>
      <c r="C33" s="8">
        <f t="shared" ref="C33:C41" si="24">IF(B33,B33/$B$43,"")</f>
        <v>2.7777777777777776E-2</v>
      </c>
      <c r="D33" s="10">
        <f t="shared" ref="D33:D42" si="25">D13+I13+N13+S13+AC13+X13</f>
        <v>27480.239669421484</v>
      </c>
      <c r="E33" s="11">
        <f t="shared" ref="E33:E42" si="26">E13+J13+O13+T13+AD13+Y13</f>
        <v>33251.089999999997</v>
      </c>
      <c r="F33" s="21">
        <f t="shared" ref="F33:F41" si="27">IF(E33,E33/$E$43,"")</f>
        <v>0.12395568891549263</v>
      </c>
      <c r="J33" s="95" t="s">
        <v>3</v>
      </c>
      <c r="K33" s="96"/>
      <c r="L33" s="58">
        <f>B23</f>
        <v>1</v>
      </c>
      <c r="M33" s="8">
        <f>IF(L33,L33/$L$39,"")</f>
        <v>2.7777777777777776E-2</v>
      </c>
      <c r="N33" s="59">
        <f>D23</f>
        <v>32726.198347107442</v>
      </c>
      <c r="O33" s="59">
        <f>E23</f>
        <v>39598.700000000004</v>
      </c>
      <c r="P33" s="60">
        <f>IF(O33,O33/$O$39,"")</f>
        <v>0.14761874388652876</v>
      </c>
    </row>
    <row r="34" spans="1:33" s="25" customFormat="1" ht="30" customHeight="1" x14ac:dyDescent="0.3">
      <c r="A34" s="43" t="s">
        <v>18</v>
      </c>
      <c r="B34" s="12">
        <f t="shared" si="23"/>
        <v>0</v>
      </c>
      <c r="C34" s="8" t="str">
        <f t="shared" si="24"/>
        <v/>
      </c>
      <c r="D34" s="13">
        <f t="shared" si="25"/>
        <v>0</v>
      </c>
      <c r="E34" s="14">
        <f t="shared" si="26"/>
        <v>0</v>
      </c>
      <c r="F34" s="21" t="str">
        <f t="shared" si="27"/>
        <v/>
      </c>
      <c r="J34" s="91" t="s">
        <v>1</v>
      </c>
      <c r="K34" s="92"/>
      <c r="L34" s="61">
        <f>G23</f>
        <v>15</v>
      </c>
      <c r="M34" s="8">
        <f>IF(L34,L34/$L$39,"")</f>
        <v>0.41666666666666669</v>
      </c>
      <c r="N34" s="62">
        <f>I23</f>
        <v>118704.72727272726</v>
      </c>
      <c r="O34" s="62">
        <f>J23</f>
        <v>143632.71999999997</v>
      </c>
      <c r="P34" s="60">
        <f>IF(O34,O34/$O$39,"")</f>
        <v>0.5354438834458074</v>
      </c>
    </row>
    <row r="35" spans="1:33" ht="30" customHeight="1" x14ac:dyDescent="0.3">
      <c r="A35" s="43" t="s">
        <v>19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G35" s="25"/>
      <c r="J35" s="91" t="s">
        <v>2</v>
      </c>
      <c r="K35" s="92"/>
      <c r="L35" s="61">
        <f>L23</f>
        <v>20</v>
      </c>
      <c r="M35" s="8">
        <f>IF(L35,L35/$L$39,"")</f>
        <v>0.55555555555555558</v>
      </c>
      <c r="N35" s="62">
        <f>N23</f>
        <v>70263.132231404961</v>
      </c>
      <c r="O35" s="62">
        <f>O23</f>
        <v>85018.39</v>
      </c>
      <c r="P35" s="60">
        <f>IF(O35,O35/$O$39,"")</f>
        <v>0.31693737266766375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">
      <c r="A36" s="43" t="s">
        <v>26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91" t="s">
        <v>34</v>
      </c>
      <c r="K36" s="92"/>
      <c r="L36" s="61">
        <f>Q23</f>
        <v>0</v>
      </c>
      <c r="M36" s="8" t="str">
        <f>IF(L36,L36/$L$39,"")</f>
        <v/>
      </c>
      <c r="N36" s="62">
        <f>S23</f>
        <v>0</v>
      </c>
      <c r="O36" s="62">
        <f>T23</f>
        <v>0</v>
      </c>
      <c r="P36" s="60" t="str">
        <f>IF(O36,O36/$O$39,"")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27</v>
      </c>
      <c r="B37" s="15">
        <f t="shared" si="23"/>
        <v>0</v>
      </c>
      <c r="C37" s="8" t="str">
        <f t="shared" si="24"/>
        <v/>
      </c>
      <c r="D37" s="13">
        <f t="shared" si="25"/>
        <v>0</v>
      </c>
      <c r="E37" s="22">
        <f t="shared" si="26"/>
        <v>0</v>
      </c>
      <c r="F37" s="21" t="str">
        <f t="shared" si="27"/>
        <v/>
      </c>
      <c r="G37" s="25"/>
      <c r="J37" s="91" t="s">
        <v>5</v>
      </c>
      <c r="K37" s="92"/>
      <c r="L37" s="61">
        <f>V23</f>
        <v>0</v>
      </c>
      <c r="M37" s="8" t="str">
        <f>IF(L37,L37/$L$39,"")</f>
        <v/>
      </c>
      <c r="N37" s="62">
        <f>X23</f>
        <v>0</v>
      </c>
      <c r="O37" s="62">
        <f>Y23</f>
        <v>0</v>
      </c>
      <c r="P37" s="60" t="str">
        <f>IF(O37,O37/$O$39,"")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4" t="s">
        <v>33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91" t="s">
        <v>4</v>
      </c>
      <c r="K38" s="92"/>
      <c r="L38" s="61">
        <f>AA23</f>
        <v>0</v>
      </c>
      <c r="M38" s="8" t="str">
        <f t="shared" ref="M38" si="28">IF(L38,L38/$L$39,"")</f>
        <v/>
      </c>
      <c r="N38" s="62">
        <f>AC23</f>
        <v>0</v>
      </c>
      <c r="O38" s="62">
        <f>AD23</f>
        <v>0</v>
      </c>
      <c r="P38" s="60" t="str">
        <f t="shared" ref="P38" si="29">IF(O38,O38/$O$39,"")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35">
      <c r="A39" s="44" t="s">
        <v>28</v>
      </c>
      <c r="B39" s="12">
        <f t="shared" si="23"/>
        <v>8</v>
      </c>
      <c r="C39" s="8">
        <f t="shared" si="24"/>
        <v>0.22222222222222221</v>
      </c>
      <c r="D39" s="13">
        <f t="shared" si="25"/>
        <v>17408.942148760332</v>
      </c>
      <c r="E39" s="23">
        <f t="shared" si="26"/>
        <v>21064.82</v>
      </c>
      <c r="F39" s="21">
        <f t="shared" si="27"/>
        <v>7.8526877614563839E-2</v>
      </c>
      <c r="G39" s="25"/>
      <c r="J39" s="93" t="s">
        <v>0</v>
      </c>
      <c r="K39" s="94"/>
      <c r="L39" s="85">
        <f>SUM(L33:L38)</f>
        <v>36</v>
      </c>
      <c r="M39" s="17">
        <f>SUM(M33:M38)</f>
        <v>1</v>
      </c>
      <c r="N39" s="86">
        <f>SUM(N33:N38)</f>
        <v>221694.05785123969</v>
      </c>
      <c r="O39" s="87">
        <f>SUM(O33:O38)</f>
        <v>268249.81</v>
      </c>
      <c r="P39" s="88">
        <f>SUM(P33:P38)</f>
        <v>0.99999999999999989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5" t="s">
        <v>29</v>
      </c>
      <c r="B40" s="12">
        <f t="shared" si="23"/>
        <v>27</v>
      </c>
      <c r="C40" s="8">
        <f t="shared" si="24"/>
        <v>0.75</v>
      </c>
      <c r="D40" s="13">
        <f t="shared" si="25"/>
        <v>173615.42148760331</v>
      </c>
      <c r="E40" s="23">
        <f t="shared" si="26"/>
        <v>210074.65999999997</v>
      </c>
      <c r="F40" s="21">
        <f t="shared" si="27"/>
        <v>0.78313069448213224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3">
      <c r="A41" s="46" t="s">
        <v>32</v>
      </c>
      <c r="B41" s="12">
        <f t="shared" si="23"/>
        <v>0</v>
      </c>
      <c r="C41" s="8" t="str">
        <f t="shared" si="24"/>
        <v/>
      </c>
      <c r="D41" s="13">
        <f t="shared" si="25"/>
        <v>3189.4545454545455</v>
      </c>
      <c r="E41" s="14">
        <f t="shared" si="26"/>
        <v>3859.24</v>
      </c>
      <c r="F41" s="21">
        <f t="shared" si="27"/>
        <v>1.4386738987811402E-2</v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3">
      <c r="A42" s="82" t="s">
        <v>44</v>
      </c>
      <c r="B42" s="12">
        <f t="shared" si="23"/>
        <v>0</v>
      </c>
      <c r="C42" s="8" t="str">
        <f t="shared" ref="C42" si="30">IF(B42,B42/$B$43,"")</f>
        <v/>
      </c>
      <c r="D42" s="13">
        <f t="shared" si="25"/>
        <v>0</v>
      </c>
      <c r="E42" s="14">
        <f t="shared" si="26"/>
        <v>0</v>
      </c>
      <c r="F42" s="21" t="str">
        <f t="shared" ref="F42" si="31">IF(E42,E42/$E$43,"")</f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35">
      <c r="A43" s="65" t="s">
        <v>0</v>
      </c>
      <c r="B43" s="16">
        <f>SUM(B33:B42)</f>
        <v>36</v>
      </c>
      <c r="C43" s="17">
        <f>SUM(C33:C42)</f>
        <v>1</v>
      </c>
      <c r="D43" s="18">
        <f>SUM(D33:D42)</f>
        <v>221694.05785123969</v>
      </c>
      <c r="E43" s="18">
        <f>SUM(E33:E42)</f>
        <v>268249.80999999994</v>
      </c>
      <c r="F43" s="19">
        <f>SUM(F33:F42)</f>
        <v>1.0000000000000002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">
      <c r="B45" s="26"/>
      <c r="H45" s="26"/>
      <c r="N45" s="26"/>
    </row>
    <row r="46" spans="1:33" s="25" customFormat="1" x14ac:dyDescent="0.3">
      <c r="B46" s="26"/>
      <c r="H46" s="26"/>
      <c r="N46" s="26"/>
    </row>
    <row r="47" spans="1:33" s="25" customFormat="1" x14ac:dyDescent="0.3">
      <c r="B47" s="26"/>
      <c r="H47" s="26"/>
      <c r="N47" s="26"/>
    </row>
    <row r="48" spans="1:33" s="25" customForma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3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3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J39:K39"/>
    <mergeCell ref="J33:K33"/>
    <mergeCell ref="J34:K34"/>
    <mergeCell ref="J35:K35"/>
    <mergeCell ref="J36:K36"/>
    <mergeCell ref="J37:K37"/>
    <mergeCell ref="J38:K38"/>
    <mergeCell ref="A25:Q25"/>
    <mergeCell ref="A26:H26"/>
    <mergeCell ref="A30:A32"/>
    <mergeCell ref="B30:F31"/>
    <mergeCell ref="J30:K32"/>
    <mergeCell ref="L30:P31"/>
    <mergeCell ref="B10:AE10"/>
    <mergeCell ref="A11:A12"/>
    <mergeCell ref="B11:F11"/>
    <mergeCell ref="G11:K11"/>
    <mergeCell ref="L11:P11"/>
    <mergeCell ref="Q11:U11"/>
    <mergeCell ref="V11:Z11"/>
    <mergeCell ref="AA11:AE11"/>
  </mergeCells>
  <pageMargins left="0.39370078740157483" right="0" top="0.55118110236220474" bottom="0.35433070866141736" header="0.31496062992125984" footer="0.31496062992125984"/>
  <pageSetup paperSize="8" scale="65" orientation="landscape" r:id="rId1"/>
  <ignoredErrors>
    <ignoredError sqref="C40:C42 M33:M36 C33:C39 M37:M3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5"/>
  <sheetViews>
    <sheetView showZeros="0" tabSelected="1" zoomScale="85" zoomScaleNormal="85" workbookViewId="0">
      <selection activeCell="A5" sqref="A5"/>
    </sheetView>
  </sheetViews>
  <sheetFormatPr defaultColWidth="9.21875" defaultRowHeight="14.4" x14ac:dyDescent="0.3"/>
  <cols>
    <col min="1" max="1" width="26.21875" style="27" customWidth="1"/>
    <col min="2" max="2" width="11.5546875" style="63" customWidth="1"/>
    <col min="3" max="3" width="10.5546875" style="27" customWidth="1"/>
    <col min="4" max="4" width="19.21875" style="27" customWidth="1"/>
    <col min="5" max="5" width="18.21875" style="27" customWidth="1"/>
    <col min="6" max="6" width="11.44140625" style="27" customWidth="1"/>
    <col min="7" max="7" width="9.21875" style="27" customWidth="1"/>
    <col min="8" max="8" width="10.77734375" style="63" customWidth="1"/>
    <col min="9" max="9" width="17.44140625" style="27" customWidth="1"/>
    <col min="10" max="10" width="20" style="27" customWidth="1"/>
    <col min="11" max="12" width="11.44140625" style="27" customWidth="1"/>
    <col min="13" max="13" width="10.5546875" style="27" customWidth="1"/>
    <col min="14" max="14" width="18.77734375" style="63" customWidth="1"/>
    <col min="15" max="15" width="19.5546875" style="27" customWidth="1"/>
    <col min="16" max="16" width="11.44140625" style="27" customWidth="1"/>
    <col min="17" max="17" width="9.21875" style="27" customWidth="1"/>
    <col min="18" max="18" width="11" style="27" customWidth="1"/>
    <col min="19" max="19" width="18.77734375" style="27" customWidth="1"/>
    <col min="20" max="20" width="19.5546875" style="27" customWidth="1"/>
    <col min="21" max="21" width="11.21875" style="27" customWidth="1"/>
    <col min="22" max="22" width="9" style="27" customWidth="1"/>
    <col min="23" max="23" width="10" style="27" customWidth="1"/>
    <col min="24" max="24" width="19" style="27" customWidth="1"/>
    <col min="25" max="25" width="17.44140625" style="27" customWidth="1"/>
    <col min="26" max="26" width="9.5546875" style="27" customWidth="1"/>
    <col min="27" max="27" width="9.21875" style="27" customWidth="1"/>
    <col min="28" max="28" width="10.77734375" style="27" customWidth="1"/>
    <col min="29" max="29" width="18.21875" style="27" customWidth="1"/>
    <col min="30" max="30" width="18.77734375" style="27" customWidth="1"/>
    <col min="31" max="31" width="10.77734375" style="27" customWidth="1"/>
    <col min="32" max="16384" width="9.218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55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49</v>
      </c>
      <c r="C7" s="32"/>
      <c r="D7" s="32"/>
      <c r="E7" s="32"/>
      <c r="F7" s="32"/>
      <c r="G7" s="33"/>
      <c r="H7" s="75"/>
      <c r="I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5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97" t="s">
        <v>6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9"/>
    </row>
    <row r="11" spans="1:31" ht="30" customHeight="1" thickBot="1" x14ac:dyDescent="0.35">
      <c r="A11" s="132" t="s">
        <v>10</v>
      </c>
      <c r="B11" s="100" t="s">
        <v>3</v>
      </c>
      <c r="C11" s="101"/>
      <c r="D11" s="101"/>
      <c r="E11" s="101"/>
      <c r="F11" s="102"/>
      <c r="G11" s="103" t="s">
        <v>1</v>
      </c>
      <c r="H11" s="104"/>
      <c r="I11" s="104"/>
      <c r="J11" s="104"/>
      <c r="K11" s="105"/>
      <c r="L11" s="118" t="s">
        <v>2</v>
      </c>
      <c r="M11" s="119"/>
      <c r="N11" s="119"/>
      <c r="O11" s="119"/>
      <c r="P11" s="119"/>
      <c r="Q11" s="106" t="s">
        <v>34</v>
      </c>
      <c r="R11" s="107"/>
      <c r="S11" s="107"/>
      <c r="T11" s="107"/>
      <c r="U11" s="108"/>
      <c r="V11" s="112" t="s">
        <v>5</v>
      </c>
      <c r="W11" s="113"/>
      <c r="X11" s="113"/>
      <c r="Y11" s="113"/>
      <c r="Z11" s="114"/>
      <c r="AA11" s="109" t="s">
        <v>4</v>
      </c>
      <c r="AB11" s="110"/>
      <c r="AC11" s="110"/>
      <c r="AD11" s="110"/>
      <c r="AE11" s="111"/>
    </row>
    <row r="12" spans="1:31" ht="39" customHeight="1" thickBot="1" x14ac:dyDescent="0.35">
      <c r="A12" s="133"/>
      <c r="B12" s="34" t="s">
        <v>7</v>
      </c>
      <c r="C12" s="35" t="s">
        <v>8</v>
      </c>
      <c r="D12" s="36" t="s">
        <v>54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IF(B13,B13/$B$23,"")</f>
        <v/>
      </c>
      <c r="D13" s="4"/>
      <c r="E13" s="5"/>
      <c r="F13" s="21" t="str">
        <f t="shared" ref="F13:F22" si="1">IF(E13,E13/$E$23,"")</f>
        <v/>
      </c>
      <c r="G13" s="1"/>
      <c r="H13" s="20" t="str">
        <f t="shared" ref="H13:H21" si="2">IF(G13,G13/$G$23,"")</f>
        <v/>
      </c>
      <c r="I13" s="4"/>
      <c r="J13" s="5"/>
      <c r="K13" s="21" t="str">
        <f t="shared" ref="K13:K21" si="3">IF(J13,J13/$J$23,"")</f>
        <v/>
      </c>
      <c r="L13" s="1">
        <v>2</v>
      </c>
      <c r="M13" s="20">
        <f>IF(L13,L13/$L$23,"")</f>
        <v>7.1428571428571425E-2</v>
      </c>
      <c r="N13" s="4">
        <f>O13/1.21</f>
        <v>54833.198347107442</v>
      </c>
      <c r="O13" s="5">
        <v>66348.17</v>
      </c>
      <c r="P13" s="21">
        <f>IF(O13,O13/$O$23,"")</f>
        <v>0.41956300122482887</v>
      </c>
      <c r="Q13" s="1"/>
      <c r="R13" s="20" t="str">
        <f t="shared" ref="R13:R21" si="4">IF(Q13,Q13/$Q$23,"")</f>
        <v/>
      </c>
      <c r="S13" s="4"/>
      <c r="T13" s="5"/>
      <c r="U13" s="21" t="str">
        <f t="shared" ref="U13:U22" si="5">IF(T13,T13/$T$23,"")</f>
        <v/>
      </c>
      <c r="V13" s="1">
        <v>1</v>
      </c>
      <c r="W13" s="20">
        <f t="shared" ref="W13:W21" si="6">IF(V13,V13/$V$23,"")</f>
        <v>1</v>
      </c>
      <c r="X13" s="4">
        <v>11822.82</v>
      </c>
      <c r="Y13" s="5">
        <v>11822.82</v>
      </c>
      <c r="Z13" s="21">
        <f t="shared" ref="Z13:Z21" si="7">IF(Y13,Y13/$Y$23,"")</f>
        <v>1</v>
      </c>
      <c r="AA13" s="1"/>
      <c r="AB13" s="20" t="str">
        <f t="shared" ref="AB13:AB21" si="8">IF(AA13,AA13/$AA$23,"")</f>
        <v/>
      </c>
      <c r="AC13" s="4"/>
      <c r="AD13" s="5"/>
      <c r="AE13" s="21" t="str">
        <f t="shared" ref="AE13:AE21" si="9">IF(AD13,AD13/$AD$23,"")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IF(L14,L14/$L$23,"")</f>
        <v/>
      </c>
      <c r="N14" s="6"/>
      <c r="O14" s="7"/>
      <c r="P14" s="21" t="str">
        <f>IF(O14,O14/$O$23,"")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4.7619047619047616E-2</v>
      </c>
      <c r="I15" s="6">
        <f>J15/1.21</f>
        <v>14580</v>
      </c>
      <c r="J15" s="7">
        <v>17641.8</v>
      </c>
      <c r="K15" s="21">
        <f t="shared" si="3"/>
        <v>0.15258634714678371</v>
      </c>
      <c r="L15" s="2">
        <v>1</v>
      </c>
      <c r="M15" s="20">
        <f>IF(L15,L15/$L$23,"")</f>
        <v>3.5714285714285712E-2</v>
      </c>
      <c r="N15" s="6">
        <f>O15/1.21</f>
        <v>20820.371900826449</v>
      </c>
      <c r="O15" s="7">
        <v>25192.65</v>
      </c>
      <c r="P15" s="21">
        <f>IF(O15,O15/$O$23,"")</f>
        <v>0.15930965153683493</v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IF(L16,L16/$L$23,"")</f>
        <v/>
      </c>
      <c r="N16" s="6"/>
      <c r="O16" s="7"/>
      <c r="P16" s="21" t="str">
        <f>IF(O16,O16/$O$23,"")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81" customFormat="1" ht="36" customHeight="1" x14ac:dyDescent="0.25">
      <c r="A18" s="78" t="s">
        <v>33</v>
      </c>
      <c r="B18" s="72"/>
      <c r="C18" s="67" t="str">
        <f t="shared" si="0"/>
        <v/>
      </c>
      <c r="D18" s="70"/>
      <c r="E18" s="71"/>
      <c r="F18" s="68" t="str">
        <f t="shared" si="1"/>
        <v/>
      </c>
      <c r="G18" s="72"/>
      <c r="H18" s="67" t="str">
        <f t="shared" si="2"/>
        <v/>
      </c>
      <c r="I18" s="70"/>
      <c r="J18" s="71"/>
      <c r="K18" s="68" t="str">
        <f t="shared" si="3"/>
        <v/>
      </c>
      <c r="L18" s="72"/>
      <c r="M18" s="67" t="str">
        <f>IF(L18,L18/$L$23,"")</f>
        <v/>
      </c>
      <c r="N18" s="70"/>
      <c r="O18" s="71"/>
      <c r="P18" s="68" t="str">
        <f>IF(O18,O18/$O$23,"")</f>
        <v/>
      </c>
      <c r="Q18" s="72"/>
      <c r="R18" s="67" t="str">
        <f t="shared" si="4"/>
        <v/>
      </c>
      <c r="S18" s="70"/>
      <c r="T18" s="71"/>
      <c r="U18" s="68" t="str">
        <f t="shared" si="5"/>
        <v/>
      </c>
      <c r="V18" s="72"/>
      <c r="W18" s="67" t="str">
        <f t="shared" si="6"/>
        <v/>
      </c>
      <c r="X18" s="70"/>
      <c r="Y18" s="71"/>
      <c r="Z18" s="68" t="str">
        <f t="shared" si="7"/>
        <v/>
      </c>
      <c r="AA18" s="72"/>
      <c r="AB18" s="20" t="str">
        <f t="shared" si="8"/>
        <v/>
      </c>
      <c r="AC18" s="70"/>
      <c r="AD18" s="71"/>
      <c r="AE18" s="68" t="str">
        <f t="shared" si="9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4</v>
      </c>
      <c r="H19" s="20">
        <f t="shared" si="2"/>
        <v>0.19047619047619047</v>
      </c>
      <c r="I19" s="6">
        <f>J19/1.21</f>
        <v>25115.89256198347</v>
      </c>
      <c r="J19" s="7">
        <v>30390.23</v>
      </c>
      <c r="K19" s="21">
        <f t="shared" si="3"/>
        <v>0.26284926621153176</v>
      </c>
      <c r="L19" s="2">
        <v>12</v>
      </c>
      <c r="M19" s="20">
        <f>IF(L19,L19/$L$23,"")</f>
        <v>0.42857142857142855</v>
      </c>
      <c r="N19" s="6">
        <f>O19/1.21</f>
        <v>18198.619834710746</v>
      </c>
      <c r="O19" s="7">
        <v>22020.33</v>
      </c>
      <c r="P19" s="21">
        <f>IF(O19,O19/$O$23,"")</f>
        <v>0.13924899123459075</v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81" customFormat="1" ht="36" customHeight="1" x14ac:dyDescent="0.25">
      <c r="A20" s="82" t="s">
        <v>29</v>
      </c>
      <c r="B20" s="69"/>
      <c r="C20" s="67" t="str">
        <f t="shared" si="0"/>
        <v/>
      </c>
      <c r="D20" s="70"/>
      <c r="E20" s="71"/>
      <c r="F20" s="21" t="str">
        <f t="shared" si="1"/>
        <v/>
      </c>
      <c r="G20" s="69">
        <v>16</v>
      </c>
      <c r="H20" s="67">
        <f t="shared" si="2"/>
        <v>0.76190476190476186</v>
      </c>
      <c r="I20" s="70">
        <v>49391.86</v>
      </c>
      <c r="J20" s="71">
        <f>1800+56175.55</f>
        <v>57975.55</v>
      </c>
      <c r="K20" s="68">
        <f t="shared" si="3"/>
        <v>0.50143848123919998</v>
      </c>
      <c r="L20" s="69">
        <v>13</v>
      </c>
      <c r="M20" s="67">
        <f>IF(L20,L20/$L$23,"")</f>
        <v>0.4642857142857143</v>
      </c>
      <c r="N20" s="70">
        <f t="shared" ref="N20:N21" si="10">O20/1.21</f>
        <v>30363.735537190085</v>
      </c>
      <c r="O20" s="71">
        <v>36740.120000000003</v>
      </c>
      <c r="P20" s="68">
        <f>IF(O20,O20/$O$23,"")</f>
        <v>0.23233187912432793</v>
      </c>
      <c r="Q20" s="69"/>
      <c r="R20" s="67" t="str">
        <f t="shared" si="4"/>
        <v/>
      </c>
      <c r="S20" s="70"/>
      <c r="T20" s="71"/>
      <c r="U20" s="68" t="str">
        <f t="shared" si="5"/>
        <v/>
      </c>
      <c r="V20" s="69"/>
      <c r="W20" s="67" t="str">
        <f t="shared" si="6"/>
        <v/>
      </c>
      <c r="X20" s="70"/>
      <c r="Y20" s="71"/>
      <c r="Z20" s="68" t="str">
        <f t="shared" si="7"/>
        <v/>
      </c>
      <c r="AA20" s="69"/>
      <c r="AB20" s="20" t="str">
        <f t="shared" si="8"/>
        <v/>
      </c>
      <c r="AC20" s="70"/>
      <c r="AD20" s="71"/>
      <c r="AE20" s="68" t="str">
        <f t="shared" si="9"/>
        <v/>
      </c>
    </row>
    <row r="21" spans="1:31" s="42" customFormat="1" ht="40.049999999999997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>
        <v>9942.8799999999992</v>
      </c>
      <c r="J21" s="7">
        <v>9610.89</v>
      </c>
      <c r="K21" s="21">
        <f t="shared" si="3"/>
        <v>8.312590540248456E-2</v>
      </c>
      <c r="L21" s="2"/>
      <c r="M21" s="20" t="str">
        <f>IF(L21,L21/$L$23,"")</f>
        <v/>
      </c>
      <c r="N21" s="6">
        <f t="shared" si="10"/>
        <v>6475.2892561983472</v>
      </c>
      <c r="O21" s="7">
        <v>7835.1</v>
      </c>
      <c r="P21" s="21">
        <f>IF(O21,O21/$O$23,"")</f>
        <v>4.9546476879417427E-2</v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6" customHeight="1" x14ac:dyDescent="0.3">
      <c r="A22" s="82" t="s">
        <v>44</v>
      </c>
      <c r="B22" s="69"/>
      <c r="C22" s="67" t="str">
        <f t="shared" ref="C22" si="11">IF(B22,B22/$B$23,"")</f>
        <v/>
      </c>
      <c r="D22" s="70"/>
      <c r="E22" s="71"/>
      <c r="F22" s="68" t="str">
        <f t="shared" si="1"/>
        <v/>
      </c>
      <c r="G22" s="69"/>
      <c r="H22" s="67" t="str">
        <f t="shared" ref="H22" si="12">IF(G22,G22/$G$23,"")</f>
        <v/>
      </c>
      <c r="I22" s="70"/>
      <c r="J22" s="71"/>
      <c r="K22" s="68" t="str">
        <f t="shared" ref="K22" si="13">IF(J22,J22/$J$23,"")</f>
        <v/>
      </c>
      <c r="L22" s="69"/>
      <c r="M22" s="67" t="str">
        <f t="shared" ref="M22" si="14">IF(L22,L22/$L$23,"")</f>
        <v/>
      </c>
      <c r="N22" s="70"/>
      <c r="O22" s="71"/>
      <c r="P22" s="68" t="str">
        <f t="shared" ref="P22" si="15">IF(O22,O22/$O$23,"")</f>
        <v/>
      </c>
      <c r="Q22" s="69"/>
      <c r="R22" s="67" t="str">
        <f t="shared" ref="R22" si="16">IF(Q22,Q22/$Q$23,"")</f>
        <v/>
      </c>
      <c r="S22" s="70"/>
      <c r="T22" s="71"/>
      <c r="U22" s="68" t="str">
        <f t="shared" si="5"/>
        <v/>
      </c>
      <c r="V22" s="69"/>
      <c r="W22" s="67" t="str">
        <f t="shared" ref="W22" si="17">IF(V22,V22/$V$23,"")</f>
        <v/>
      </c>
      <c r="X22" s="70"/>
      <c r="Y22" s="71"/>
      <c r="Z22" s="68" t="str">
        <f t="shared" ref="Z22" si="18">IF(Y22,Y22/$Y$23,"")</f>
        <v/>
      </c>
      <c r="AA22" s="69"/>
      <c r="AB22" s="20" t="str">
        <f t="shared" ref="AB22" si="19">IF(AA22,AA22/$AA$23,"")</f>
        <v/>
      </c>
      <c r="AC22" s="70"/>
      <c r="AD22" s="71"/>
      <c r="AE22" s="68" t="str">
        <f t="shared" ref="AE22" si="20">IF(AD22,AD22/$AD$23,"")</f>
        <v/>
      </c>
    </row>
    <row r="23" spans="1:31" ht="33" customHeight="1" thickBot="1" x14ac:dyDescent="0.3">
      <c r="A23" s="84" t="s">
        <v>0</v>
      </c>
      <c r="B23" s="16">
        <f t="shared" ref="B23:AE23" si="21">SUM(B13:B22)</f>
        <v>0</v>
      </c>
      <c r="C23" s="17">
        <f t="shared" si="21"/>
        <v>0</v>
      </c>
      <c r="D23" s="18">
        <f t="shared" si="21"/>
        <v>0</v>
      </c>
      <c r="E23" s="18">
        <f t="shared" si="21"/>
        <v>0</v>
      </c>
      <c r="F23" s="19">
        <f t="shared" si="21"/>
        <v>0</v>
      </c>
      <c r="G23" s="16">
        <f t="shared" si="21"/>
        <v>21</v>
      </c>
      <c r="H23" s="17">
        <f t="shared" si="21"/>
        <v>1</v>
      </c>
      <c r="I23" s="18">
        <f t="shared" si="21"/>
        <v>99030.632561983482</v>
      </c>
      <c r="J23" s="18">
        <f t="shared" si="21"/>
        <v>115618.47</v>
      </c>
      <c r="K23" s="19">
        <f t="shared" si="21"/>
        <v>1</v>
      </c>
      <c r="L23" s="16">
        <f t="shared" si="21"/>
        <v>28</v>
      </c>
      <c r="M23" s="17">
        <f t="shared" si="21"/>
        <v>1</v>
      </c>
      <c r="N23" s="18">
        <f t="shared" si="21"/>
        <v>130691.21487603306</v>
      </c>
      <c r="O23" s="18">
        <f t="shared" si="21"/>
        <v>158136.37000000002</v>
      </c>
      <c r="P23" s="19">
        <f t="shared" si="21"/>
        <v>0.99999999999999989</v>
      </c>
      <c r="Q23" s="16">
        <f t="shared" si="21"/>
        <v>0</v>
      </c>
      <c r="R23" s="17">
        <f t="shared" si="21"/>
        <v>0</v>
      </c>
      <c r="S23" s="18">
        <f t="shared" si="21"/>
        <v>0</v>
      </c>
      <c r="T23" s="18">
        <f t="shared" si="21"/>
        <v>0</v>
      </c>
      <c r="U23" s="19">
        <f t="shared" si="21"/>
        <v>0</v>
      </c>
      <c r="V23" s="16">
        <f t="shared" si="21"/>
        <v>1</v>
      </c>
      <c r="W23" s="17">
        <f t="shared" si="21"/>
        <v>1</v>
      </c>
      <c r="X23" s="18">
        <f t="shared" si="21"/>
        <v>11822.82</v>
      </c>
      <c r="Y23" s="18">
        <f t="shared" si="21"/>
        <v>11822.82</v>
      </c>
      <c r="Z23" s="19">
        <f t="shared" si="21"/>
        <v>1</v>
      </c>
      <c r="AA23" s="16">
        <f t="shared" si="21"/>
        <v>0</v>
      </c>
      <c r="AB23" s="17">
        <f t="shared" si="21"/>
        <v>0</v>
      </c>
      <c r="AC23" s="18">
        <f t="shared" si="21"/>
        <v>0</v>
      </c>
      <c r="AD23" s="18">
        <f t="shared" si="21"/>
        <v>0</v>
      </c>
      <c r="AE23" s="19">
        <f t="shared" si="21"/>
        <v>0</v>
      </c>
    </row>
    <row r="24" spans="1:31" s="25" customFormat="1" ht="18.75" customHeight="1" x14ac:dyDescent="0.25">
      <c r="B24" s="26"/>
      <c r="H24" s="26"/>
      <c r="N24" s="26"/>
    </row>
    <row r="25" spans="1:31" s="49" customFormat="1" ht="48" customHeight="1" x14ac:dyDescent="0.3">
      <c r="A25" s="138" t="s">
        <v>53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8" customHeight="1" x14ac:dyDescent="0.3">
      <c r="A26" s="134" t="s">
        <v>36</v>
      </c>
      <c r="B26" s="134"/>
      <c r="C26" s="134"/>
      <c r="D26" s="134"/>
      <c r="E26" s="134"/>
      <c r="F26" s="134"/>
      <c r="G26" s="134"/>
      <c r="H26" s="134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ht="14.55" customHeight="1" x14ac:dyDescent="0.25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8" customHeight="1" x14ac:dyDescent="0.25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thickBot="1" x14ac:dyDescent="0.3">
      <c r="A29" s="74"/>
      <c r="B29" s="74"/>
      <c r="C29" s="74"/>
      <c r="D29" s="74"/>
      <c r="E29" s="74"/>
      <c r="F29" s="74"/>
      <c r="G29" s="52"/>
      <c r="H29" s="52"/>
      <c r="I29" s="50"/>
      <c r="J29" s="50"/>
      <c r="K29" s="50"/>
      <c r="L29" s="74"/>
      <c r="M29" s="51"/>
      <c r="N29" s="47"/>
      <c r="O29" s="47"/>
      <c r="P29" s="50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x14ac:dyDescent="0.3">
      <c r="A30" s="115" t="s">
        <v>10</v>
      </c>
      <c r="B30" s="120" t="s">
        <v>17</v>
      </c>
      <c r="C30" s="121"/>
      <c r="D30" s="121"/>
      <c r="E30" s="121"/>
      <c r="F30" s="122"/>
      <c r="G30" s="25"/>
      <c r="J30" s="126" t="s">
        <v>15</v>
      </c>
      <c r="K30" s="127"/>
      <c r="L30" s="120" t="s">
        <v>16</v>
      </c>
      <c r="M30" s="121"/>
      <c r="N30" s="121"/>
      <c r="O30" s="121"/>
      <c r="P30" s="122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18" customHeight="1" thickBot="1" x14ac:dyDescent="0.35">
      <c r="A31" s="116"/>
      <c r="B31" s="135"/>
      <c r="C31" s="136"/>
      <c r="D31" s="136"/>
      <c r="E31" s="136"/>
      <c r="F31" s="137"/>
      <c r="G31" s="25"/>
      <c r="J31" s="128"/>
      <c r="K31" s="129"/>
      <c r="L31" s="123"/>
      <c r="M31" s="124"/>
      <c r="N31" s="124"/>
      <c r="O31" s="124"/>
      <c r="P31" s="125"/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55" customHeight="1" thickBot="1" x14ac:dyDescent="0.35">
      <c r="A32" s="117"/>
      <c r="B32" s="56" t="s">
        <v>14</v>
      </c>
      <c r="C32" s="35" t="s">
        <v>8</v>
      </c>
      <c r="D32" s="36" t="s">
        <v>30</v>
      </c>
      <c r="E32" s="37" t="s">
        <v>31</v>
      </c>
      <c r="F32" s="57" t="s">
        <v>9</v>
      </c>
      <c r="J32" s="130"/>
      <c r="K32" s="131"/>
      <c r="L32" s="56" t="s">
        <v>14</v>
      </c>
      <c r="M32" s="35" t="s">
        <v>8</v>
      </c>
      <c r="N32" s="36" t="s">
        <v>30</v>
      </c>
      <c r="O32" s="37" t="s">
        <v>31</v>
      </c>
      <c r="P32" s="57" t="s">
        <v>9</v>
      </c>
    </row>
    <row r="33" spans="1:33" s="25" customFormat="1" ht="30" customHeight="1" x14ac:dyDescent="0.25">
      <c r="A33" s="41" t="s">
        <v>25</v>
      </c>
      <c r="B33" s="9">
        <f t="shared" ref="B33:B42" si="22">B13+G13+L13+Q13+AA13+V13</f>
        <v>3</v>
      </c>
      <c r="C33" s="8">
        <f t="shared" ref="C33:C42" si="23">IF(B33,B33/$B$43,"")</f>
        <v>0.06</v>
      </c>
      <c r="D33" s="10">
        <f t="shared" ref="D33:D42" si="24">D13+I13+N13+S13+AC13+X13</f>
        <v>66656.018347107442</v>
      </c>
      <c r="E33" s="11">
        <f t="shared" ref="E33:E42" si="25">E13+J13+O13+T13+AD13+Y13</f>
        <v>78170.989999999991</v>
      </c>
      <c r="F33" s="21">
        <f t="shared" ref="F33:F42" si="26">IF(E33,E33/$E$43,"")</f>
        <v>0.2737293596424874</v>
      </c>
      <c r="J33" s="95" t="s">
        <v>3</v>
      </c>
      <c r="K33" s="96"/>
      <c r="L33" s="58">
        <f>B23</f>
        <v>0</v>
      </c>
      <c r="M33" s="8" t="str">
        <f t="shared" ref="M33:M38" si="27">IF(L33,L33/$L$39,"")</f>
        <v/>
      </c>
      <c r="N33" s="59">
        <f>D23</f>
        <v>0</v>
      </c>
      <c r="O33" s="59">
        <f>E23</f>
        <v>0</v>
      </c>
      <c r="P33" s="60" t="str">
        <f t="shared" ref="P33:P38" si="28">IF(O33,O33/$O$39,"")</f>
        <v/>
      </c>
    </row>
    <row r="34" spans="1:33" s="25" customFormat="1" ht="30" customHeight="1" x14ac:dyDescent="0.25">
      <c r="A34" s="43" t="s">
        <v>18</v>
      </c>
      <c r="B34" s="12">
        <f t="shared" si="22"/>
        <v>0</v>
      </c>
      <c r="C34" s="8" t="str">
        <f t="shared" si="23"/>
        <v/>
      </c>
      <c r="D34" s="13">
        <f t="shared" si="24"/>
        <v>0</v>
      </c>
      <c r="E34" s="14">
        <f t="shared" si="25"/>
        <v>0</v>
      </c>
      <c r="F34" s="21" t="str">
        <f t="shared" si="26"/>
        <v/>
      </c>
      <c r="J34" s="91" t="s">
        <v>1</v>
      </c>
      <c r="K34" s="92"/>
      <c r="L34" s="61">
        <f>G23</f>
        <v>21</v>
      </c>
      <c r="M34" s="8">
        <f t="shared" si="27"/>
        <v>0.42</v>
      </c>
      <c r="N34" s="62">
        <f>I23</f>
        <v>99030.632561983482</v>
      </c>
      <c r="O34" s="62">
        <f>J23</f>
        <v>115618.47</v>
      </c>
      <c r="P34" s="60">
        <f t="shared" si="28"/>
        <v>0.40485824416377664</v>
      </c>
    </row>
    <row r="35" spans="1:33" ht="30" customHeight="1" x14ac:dyDescent="0.25">
      <c r="A35" s="43" t="s">
        <v>19</v>
      </c>
      <c r="B35" s="12">
        <f t="shared" si="22"/>
        <v>2</v>
      </c>
      <c r="C35" s="8">
        <f t="shared" si="23"/>
        <v>0.04</v>
      </c>
      <c r="D35" s="13">
        <f t="shared" si="24"/>
        <v>35400.371900826445</v>
      </c>
      <c r="E35" s="14">
        <f t="shared" si="25"/>
        <v>42834.45</v>
      </c>
      <c r="F35" s="21">
        <f t="shared" si="26"/>
        <v>0.14999229981784987</v>
      </c>
      <c r="G35" s="25"/>
      <c r="J35" s="91" t="s">
        <v>2</v>
      </c>
      <c r="K35" s="92"/>
      <c r="L35" s="61">
        <f>L23</f>
        <v>28</v>
      </c>
      <c r="M35" s="8">
        <f t="shared" si="27"/>
        <v>0.56000000000000005</v>
      </c>
      <c r="N35" s="62">
        <f>N23</f>
        <v>130691.21487603306</v>
      </c>
      <c r="O35" s="62">
        <f>O23</f>
        <v>158136.37000000002</v>
      </c>
      <c r="P35" s="60">
        <f t="shared" si="28"/>
        <v>0.55374208892950527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25">
      <c r="A36" s="43" t="s">
        <v>26</v>
      </c>
      <c r="B36" s="12">
        <f t="shared" si="22"/>
        <v>0</v>
      </c>
      <c r="C36" s="8" t="str">
        <f t="shared" si="23"/>
        <v/>
      </c>
      <c r="D36" s="13">
        <f t="shared" si="24"/>
        <v>0</v>
      </c>
      <c r="E36" s="14">
        <f t="shared" si="25"/>
        <v>0</v>
      </c>
      <c r="F36" s="21" t="str">
        <f t="shared" si="26"/>
        <v/>
      </c>
      <c r="G36" s="25"/>
      <c r="J36" s="91" t="s">
        <v>34</v>
      </c>
      <c r="K36" s="92"/>
      <c r="L36" s="61">
        <f>Q23</f>
        <v>0</v>
      </c>
      <c r="M36" s="8" t="str">
        <f t="shared" si="27"/>
        <v/>
      </c>
      <c r="N36" s="62">
        <f>S23</f>
        <v>0</v>
      </c>
      <c r="O36" s="62">
        <f>T23</f>
        <v>0</v>
      </c>
      <c r="P36" s="60" t="str">
        <f t="shared" si="28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27</v>
      </c>
      <c r="B37" s="15">
        <f t="shared" si="22"/>
        <v>0</v>
      </c>
      <c r="C37" s="8" t="str">
        <f t="shared" si="23"/>
        <v/>
      </c>
      <c r="D37" s="13">
        <f t="shared" si="24"/>
        <v>0</v>
      </c>
      <c r="E37" s="22">
        <f t="shared" si="25"/>
        <v>0</v>
      </c>
      <c r="F37" s="21" t="str">
        <f t="shared" si="26"/>
        <v/>
      </c>
      <c r="G37" s="25"/>
      <c r="J37" s="91" t="s">
        <v>5</v>
      </c>
      <c r="K37" s="92"/>
      <c r="L37" s="61">
        <f>V23</f>
        <v>1</v>
      </c>
      <c r="M37" s="8">
        <f t="shared" si="27"/>
        <v>0.02</v>
      </c>
      <c r="N37" s="62">
        <f>X23</f>
        <v>11822.82</v>
      </c>
      <c r="O37" s="62">
        <f>Y23</f>
        <v>11822.82</v>
      </c>
      <c r="P37" s="60">
        <f t="shared" si="28"/>
        <v>4.1399666906718119E-2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4" t="s">
        <v>33</v>
      </c>
      <c r="B38" s="15">
        <f t="shared" si="22"/>
        <v>0</v>
      </c>
      <c r="C38" s="8" t="str">
        <f t="shared" si="23"/>
        <v/>
      </c>
      <c r="D38" s="13">
        <f t="shared" si="24"/>
        <v>0</v>
      </c>
      <c r="E38" s="22">
        <f t="shared" si="25"/>
        <v>0</v>
      </c>
      <c r="F38" s="21" t="str">
        <f t="shared" si="26"/>
        <v/>
      </c>
      <c r="G38" s="25"/>
      <c r="J38" s="91" t="s">
        <v>4</v>
      </c>
      <c r="K38" s="92"/>
      <c r="L38" s="61">
        <f>AA23</f>
        <v>0</v>
      </c>
      <c r="M38" s="8" t="str">
        <f t="shared" si="27"/>
        <v/>
      </c>
      <c r="N38" s="62">
        <f>AC23</f>
        <v>0</v>
      </c>
      <c r="O38" s="62">
        <f>AD23</f>
        <v>0</v>
      </c>
      <c r="P38" s="60" t="str">
        <f t="shared" si="28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thickBot="1" x14ac:dyDescent="0.3">
      <c r="A39" s="44" t="s">
        <v>28</v>
      </c>
      <c r="B39" s="12">
        <f t="shared" si="22"/>
        <v>16</v>
      </c>
      <c r="C39" s="8">
        <f t="shared" si="23"/>
        <v>0.32</v>
      </c>
      <c r="D39" s="13">
        <f t="shared" si="24"/>
        <v>43314.512396694219</v>
      </c>
      <c r="E39" s="23">
        <f t="shared" si="25"/>
        <v>52410.559999999998</v>
      </c>
      <c r="F39" s="21">
        <f t="shared" si="26"/>
        <v>0.18352471968570647</v>
      </c>
      <c r="G39" s="25"/>
      <c r="J39" s="93" t="s">
        <v>0</v>
      </c>
      <c r="K39" s="94"/>
      <c r="L39" s="85">
        <f>SUM(L33:L38)</f>
        <v>50</v>
      </c>
      <c r="M39" s="17">
        <f>SUM(M33:M38)</f>
        <v>1</v>
      </c>
      <c r="N39" s="86">
        <f>SUM(N33:N38)</f>
        <v>241544.66743801656</v>
      </c>
      <c r="O39" s="87">
        <f>SUM(O33:O38)</f>
        <v>285577.66000000003</v>
      </c>
      <c r="P39" s="88">
        <f>SUM(P33:P38)</f>
        <v>1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5">
      <c r="A40" s="45" t="s">
        <v>29</v>
      </c>
      <c r="B40" s="12">
        <f t="shared" si="22"/>
        <v>29</v>
      </c>
      <c r="C40" s="8">
        <f t="shared" si="23"/>
        <v>0.57999999999999996</v>
      </c>
      <c r="D40" s="13">
        <f t="shared" si="24"/>
        <v>79755.595537190093</v>
      </c>
      <c r="E40" s="23">
        <f t="shared" si="25"/>
        <v>94715.670000000013</v>
      </c>
      <c r="F40" s="21">
        <f t="shared" si="26"/>
        <v>0.33166344314187601</v>
      </c>
      <c r="G40" s="25"/>
      <c r="H40" s="26"/>
      <c r="I40" s="64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54" customFormat="1" ht="30" customHeight="1" x14ac:dyDescent="0.3">
      <c r="A41" s="46" t="s">
        <v>32</v>
      </c>
      <c r="B41" s="12">
        <f t="shared" si="22"/>
        <v>0</v>
      </c>
      <c r="C41" s="8" t="str">
        <f t="shared" si="23"/>
        <v/>
      </c>
      <c r="D41" s="13">
        <f t="shared" si="24"/>
        <v>16418.169256198347</v>
      </c>
      <c r="E41" s="14">
        <f t="shared" si="25"/>
        <v>17445.989999999998</v>
      </c>
      <c r="F41" s="21">
        <f t="shared" si="26"/>
        <v>6.1090177712080126E-2</v>
      </c>
      <c r="G41" s="52"/>
      <c r="H41" s="52"/>
      <c r="I41" s="50"/>
      <c r="J41" s="50"/>
      <c r="K41" s="50"/>
      <c r="L41" s="74"/>
      <c r="M41" s="51"/>
      <c r="N41" s="47"/>
      <c r="O41" s="47"/>
      <c r="P41" s="50"/>
      <c r="Q41" s="50"/>
      <c r="R41" s="74"/>
      <c r="S41" s="47"/>
      <c r="T41" s="47"/>
      <c r="U41" s="47"/>
      <c r="V41" s="50"/>
      <c r="W41" s="50"/>
      <c r="X41" s="74"/>
      <c r="Y41" s="49"/>
      <c r="Z41" s="49"/>
      <c r="AA41" s="49"/>
      <c r="AB41" s="49"/>
      <c r="AC41" s="50"/>
      <c r="AD41" s="50"/>
      <c r="AE41" s="74"/>
    </row>
    <row r="42" spans="1:33" s="54" customFormat="1" ht="30" customHeight="1" x14ac:dyDescent="0.3">
      <c r="A42" s="82" t="s">
        <v>44</v>
      </c>
      <c r="B42" s="12">
        <f t="shared" si="22"/>
        <v>0</v>
      </c>
      <c r="C42" s="8" t="str">
        <f t="shared" si="23"/>
        <v/>
      </c>
      <c r="D42" s="13">
        <f t="shared" si="24"/>
        <v>0</v>
      </c>
      <c r="E42" s="14">
        <f t="shared" si="25"/>
        <v>0</v>
      </c>
      <c r="F42" s="21" t="str">
        <f t="shared" si="26"/>
        <v/>
      </c>
      <c r="G42" s="52"/>
      <c r="H42" s="52"/>
      <c r="I42" s="50"/>
      <c r="J42" s="50"/>
      <c r="K42" s="50"/>
      <c r="L42" s="74"/>
      <c r="M42" s="51"/>
      <c r="N42" s="47"/>
      <c r="O42" s="47"/>
      <c r="P42" s="50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thickBot="1" x14ac:dyDescent="0.4">
      <c r="A43" s="65" t="s">
        <v>0</v>
      </c>
      <c r="B43" s="16">
        <f>SUM(B33:B42)</f>
        <v>50</v>
      </c>
      <c r="C43" s="17">
        <f>SUM(C33:C42)</f>
        <v>1</v>
      </c>
      <c r="D43" s="18">
        <f>SUM(D33:D42)</f>
        <v>241544.66743801654</v>
      </c>
      <c r="E43" s="18">
        <f>SUM(E33:E42)</f>
        <v>285577.66000000003</v>
      </c>
      <c r="F43" s="19">
        <f>SUM(F33:F42)</f>
        <v>0.99999999999999989</v>
      </c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5">
      <c r="A44" s="74"/>
      <c r="B44" s="74"/>
      <c r="C44" s="74"/>
      <c r="D44" s="74"/>
      <c r="E44" s="74"/>
      <c r="F44" s="74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5">
      <c r="B45" s="26"/>
      <c r="H45" s="26"/>
      <c r="N45" s="26"/>
    </row>
    <row r="46" spans="1:33" s="25" customFormat="1" ht="14.55" x14ac:dyDescent="0.35">
      <c r="B46" s="26"/>
      <c r="H46" s="26"/>
      <c r="N46" s="26"/>
    </row>
    <row r="47" spans="1:33" s="25" customFormat="1" ht="14.55" x14ac:dyDescent="0.35">
      <c r="B47" s="26"/>
      <c r="H47" s="26"/>
      <c r="N47" s="26"/>
    </row>
    <row r="48" spans="1:33" s="25" customFormat="1" ht="14.55" x14ac:dyDescent="0.35">
      <c r="B48" s="26"/>
      <c r="H48" s="26"/>
      <c r="N48" s="26"/>
    </row>
    <row r="49" spans="2:14" s="25" customFormat="1" ht="14.55" x14ac:dyDescent="0.35">
      <c r="B49" s="26"/>
      <c r="H49" s="26"/>
      <c r="N49" s="26"/>
    </row>
    <row r="50" spans="2:14" s="25" customFormat="1" ht="14.55" x14ac:dyDescent="0.35">
      <c r="B50" s="26"/>
      <c r="H50" s="26"/>
      <c r="N50" s="26"/>
    </row>
    <row r="51" spans="2:14" s="25" customFormat="1" ht="14.55" x14ac:dyDescent="0.35">
      <c r="B51" s="26"/>
      <c r="H51" s="26"/>
      <c r="N51" s="26"/>
    </row>
    <row r="52" spans="2:14" s="25" customFormat="1" ht="14.55" x14ac:dyDescent="0.35">
      <c r="B52" s="26"/>
      <c r="H52" s="26"/>
      <c r="N52" s="26"/>
    </row>
    <row r="53" spans="2:14" s="25" customFormat="1" ht="14.55" x14ac:dyDescent="0.35">
      <c r="B53" s="26"/>
      <c r="H53" s="26"/>
      <c r="N53" s="26"/>
    </row>
    <row r="54" spans="2:14" s="25" customFormat="1" ht="14.55" x14ac:dyDescent="0.35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2:21" s="25" customFormat="1" x14ac:dyDescent="0.3">
      <c r="B104" s="26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2:21" s="25" customFormat="1" x14ac:dyDescent="0.3">
      <c r="B105" s="26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J39:K39"/>
    <mergeCell ref="J33:K33"/>
    <mergeCell ref="J34:K34"/>
    <mergeCell ref="J35:K35"/>
    <mergeCell ref="J36:K36"/>
    <mergeCell ref="J38:K38"/>
    <mergeCell ref="J37:K37"/>
    <mergeCell ref="A25:Q25"/>
    <mergeCell ref="A26:H26"/>
    <mergeCell ref="A30:A32"/>
    <mergeCell ref="B30:F31"/>
    <mergeCell ref="J30:K32"/>
    <mergeCell ref="L30:P31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33:C42 M33:M3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05"/>
  <sheetViews>
    <sheetView showZeros="0" topLeftCell="A28" zoomScale="85" zoomScaleNormal="85" workbookViewId="0">
      <selection activeCell="F8" sqref="F8"/>
    </sheetView>
  </sheetViews>
  <sheetFormatPr defaultColWidth="9.21875" defaultRowHeight="14.4" x14ac:dyDescent="0.3"/>
  <cols>
    <col min="1" max="1" width="30.44140625" style="27" customWidth="1"/>
    <col min="2" max="2" width="11.21875" style="63" customWidth="1"/>
    <col min="3" max="3" width="10.5546875" style="27" customWidth="1"/>
    <col min="4" max="4" width="19.21875" style="27" customWidth="1"/>
    <col min="5" max="5" width="19.77734375" style="27" customWidth="1"/>
    <col min="6" max="6" width="11.44140625" style="27" customWidth="1"/>
    <col min="7" max="7" width="9.21875" style="27" customWidth="1"/>
    <col min="8" max="8" width="10.77734375" style="63" customWidth="1"/>
    <col min="9" max="9" width="17.44140625" style="27" customWidth="1"/>
    <col min="10" max="10" width="20" style="27" customWidth="1"/>
    <col min="11" max="11" width="11.44140625" style="27" customWidth="1"/>
    <col min="12" max="12" width="11.5546875" style="27" customWidth="1"/>
    <col min="13" max="13" width="10.5546875" style="27" customWidth="1"/>
    <col min="14" max="14" width="20.21875" style="63" customWidth="1"/>
    <col min="15" max="15" width="19.5546875" style="27" customWidth="1"/>
    <col min="16" max="16" width="11.44140625" style="27" customWidth="1"/>
    <col min="17" max="17" width="9.21875" style="27" customWidth="1"/>
    <col min="18" max="18" width="11" style="27" customWidth="1"/>
    <col min="19" max="19" width="18.77734375" style="27" customWidth="1"/>
    <col min="20" max="20" width="19.5546875" style="27" customWidth="1"/>
    <col min="21" max="21" width="11.218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5546875" style="27" customWidth="1"/>
    <col min="27" max="27" width="9.21875" style="27" customWidth="1"/>
    <col min="28" max="28" width="10.77734375" style="27" customWidth="1"/>
    <col min="29" max="29" width="18.21875" style="27" customWidth="1"/>
    <col min="30" max="30" width="18.77734375" style="27" customWidth="1"/>
    <col min="31" max="31" width="10.77734375" style="27" customWidth="1"/>
    <col min="32" max="16384" width="9.218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55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51</v>
      </c>
      <c r="B7" s="31" t="s">
        <v>50</v>
      </c>
      <c r="C7" s="32"/>
      <c r="D7" s="32"/>
      <c r="E7" s="32"/>
      <c r="F7" s="32"/>
      <c r="G7" s="33"/>
      <c r="H7" s="75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5">
      <c r="A8" s="30" t="s">
        <v>11</v>
      </c>
      <c r="B8" s="24" t="s">
        <v>55</v>
      </c>
      <c r="C8" s="76"/>
      <c r="D8" s="76"/>
      <c r="E8" s="76"/>
      <c r="F8" s="76"/>
      <c r="G8" s="77"/>
      <c r="H8" s="77"/>
      <c r="I8" s="77"/>
      <c r="J8" s="77"/>
      <c r="K8" s="77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39" t="s">
        <v>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1"/>
    </row>
    <row r="11" spans="1:31" ht="30" customHeight="1" thickBot="1" x14ac:dyDescent="0.35">
      <c r="A11" s="142" t="s">
        <v>10</v>
      </c>
      <c r="B11" s="100" t="s">
        <v>3</v>
      </c>
      <c r="C11" s="101"/>
      <c r="D11" s="101"/>
      <c r="E11" s="101"/>
      <c r="F11" s="102"/>
      <c r="G11" s="103" t="s">
        <v>1</v>
      </c>
      <c r="H11" s="104"/>
      <c r="I11" s="104"/>
      <c r="J11" s="104"/>
      <c r="K11" s="105"/>
      <c r="L11" s="118" t="s">
        <v>2</v>
      </c>
      <c r="M11" s="119"/>
      <c r="N11" s="119"/>
      <c r="O11" s="119"/>
      <c r="P11" s="119"/>
      <c r="Q11" s="106" t="s">
        <v>34</v>
      </c>
      <c r="R11" s="107"/>
      <c r="S11" s="107"/>
      <c r="T11" s="107"/>
      <c r="U11" s="108"/>
      <c r="V11" s="109" t="s">
        <v>4</v>
      </c>
      <c r="W11" s="110"/>
      <c r="X11" s="110"/>
      <c r="Y11" s="110"/>
      <c r="Z11" s="111"/>
      <c r="AA11" s="112" t="s">
        <v>5</v>
      </c>
      <c r="AB11" s="113"/>
      <c r="AC11" s="113"/>
      <c r="AD11" s="113"/>
      <c r="AE11" s="114"/>
    </row>
    <row r="12" spans="1:31" ht="39" customHeight="1" thickBot="1" x14ac:dyDescent="0.35">
      <c r="A12" s="143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'1T'!B13+'2T'!B13+'3T'!B13+'4T'!B13</f>
        <v>0</v>
      </c>
      <c r="C13" s="20" t="str">
        <f>IF(B13,B13/$B$23,"")</f>
        <v/>
      </c>
      <c r="D13" s="10">
        <f>'1T'!D13+'2T'!D13+'3T'!D13+'4T'!D13</f>
        <v>0</v>
      </c>
      <c r="E13" s="10">
        <f>'1T'!E13+'2T'!E13+'3T'!E13+'4T'!E13</f>
        <v>0</v>
      </c>
      <c r="F13" s="21" t="str">
        <f>IF(E13,E13/$E$23,"")</f>
        <v/>
      </c>
      <c r="G13" s="9">
        <f>'1T'!G13+'2T'!G13+'3T'!G13+'4T'!G13</f>
        <v>2</v>
      </c>
      <c r="H13" s="20">
        <f>IF(G13,G13/$G$23,"")</f>
        <v>2.2222222222222223E-2</v>
      </c>
      <c r="I13" s="10">
        <f>'1T'!I13+'2T'!I13+'3T'!I13+'4T'!I13</f>
        <v>1611788.5289256198</v>
      </c>
      <c r="J13" s="10">
        <f>'1T'!J13+'2T'!J13+'3T'!J13+'4T'!J13</f>
        <v>1950264.12</v>
      </c>
      <c r="K13" s="21">
        <f>IF(J13,J13/$J$23,"")</f>
        <v>0.76926804288120876</v>
      </c>
      <c r="L13" s="9">
        <f>'1T'!L13+'2T'!L13+'3T'!L13+'4T'!L13</f>
        <v>2</v>
      </c>
      <c r="M13" s="20">
        <f>IF(L13,L13/$L$23,"")</f>
        <v>2.2988505747126436E-2</v>
      </c>
      <c r="N13" s="10">
        <f>'1T'!N13+'2T'!N13+'3T'!N13+'4T'!N13</f>
        <v>54833.198347107442</v>
      </c>
      <c r="O13" s="10">
        <f>'1T'!O13+'2T'!O13+'3T'!O13+'4T'!O13</f>
        <v>66348.17</v>
      </c>
      <c r="P13" s="21">
        <f>IF(O13,O13/$O$23,"")</f>
        <v>5.8257387005539972E-2</v>
      </c>
      <c r="Q13" s="9">
        <f>'1T'!Q13+'2T'!Q13+'3T'!Q13+'4T'!Q13</f>
        <v>0</v>
      </c>
      <c r="R13" s="20" t="str">
        <f>IF(Q13,Q13/$Q$23,"")</f>
        <v/>
      </c>
      <c r="S13" s="10">
        <f>'1T'!S13+'2T'!S13+'3T'!S13+'4T'!S13</f>
        <v>0</v>
      </c>
      <c r="T13" s="10">
        <f>'1T'!T13+'2T'!T13+'3T'!T13+'4T'!T13</f>
        <v>0</v>
      </c>
      <c r="U13" s="21" t="str">
        <f>IF(T13,T13/$T$23,"")</f>
        <v/>
      </c>
      <c r="V13" s="9">
        <f>'1T'!AA13+'2T'!AA13+'3T'!AA13+'4T'!AA13</f>
        <v>0</v>
      </c>
      <c r="W13" s="20" t="str">
        <f>IF(V13,V13/$V$23,"")</f>
        <v/>
      </c>
      <c r="X13" s="10">
        <f>'1T'!AC13+'2T'!AC13+'3T'!AC13+'4T'!AC13</f>
        <v>0</v>
      </c>
      <c r="Y13" s="10">
        <f>'1T'!AD13+'2T'!AD13+'3T'!AD13+'4T'!AD13</f>
        <v>0</v>
      </c>
      <c r="Z13" s="21" t="str">
        <f>IF(Y13,Y13/$Y$23,"")</f>
        <v/>
      </c>
      <c r="AA13" s="9">
        <f>'1T'!V13+'2T'!V13+'3T'!V13+'4T'!V13</f>
        <v>1</v>
      </c>
      <c r="AB13" s="20">
        <f>IF(AA13,AA13/$AA$23,"")</f>
        <v>1</v>
      </c>
      <c r="AC13" s="10">
        <f>'1T'!X13+'2T'!X13+'3T'!X13+'4T'!X13</f>
        <v>11822.82</v>
      </c>
      <c r="AD13" s="10">
        <f>'1T'!Y13+'2T'!Y13+'3T'!Y13+'4T'!Y13</f>
        <v>11822.82</v>
      </c>
      <c r="AE13" s="21">
        <f>IF(AD13,AD13/$AD$23,"")</f>
        <v>1</v>
      </c>
    </row>
    <row r="14" spans="1:31" s="42" customFormat="1" ht="36" customHeight="1" x14ac:dyDescent="0.35">
      <c r="A14" s="43" t="s">
        <v>18</v>
      </c>
      <c r="B14" s="9">
        <f>'1T'!B14+'2T'!B14+'3T'!B14+'4T'!B14</f>
        <v>0</v>
      </c>
      <c r="C14" s="20" t="str">
        <f t="shared" ref="C14:C22" si="0">IF(B14,B14/$B$23,"")</f>
        <v/>
      </c>
      <c r="D14" s="13">
        <f>'1T'!D14+'2T'!D14+'3T'!D14+'4T'!D14</f>
        <v>0</v>
      </c>
      <c r="E14" s="13">
        <f>'1T'!E14+'2T'!E14+'3T'!E14+'4T'!E14</f>
        <v>0</v>
      </c>
      <c r="F14" s="21" t="str">
        <f t="shared" ref="F14:F22" si="1">IF(E14,E14/$E$23,"")</f>
        <v/>
      </c>
      <c r="G14" s="9">
        <f>'1T'!G14+'2T'!G14+'3T'!G14+'4T'!G14</f>
        <v>0</v>
      </c>
      <c r="H14" s="20" t="str">
        <f t="shared" ref="H14:H22" si="2">IF(G14,G14/$G$23,"")</f>
        <v/>
      </c>
      <c r="I14" s="13">
        <f>'1T'!I14+'2T'!I14+'3T'!I14+'4T'!I14</f>
        <v>0</v>
      </c>
      <c r="J14" s="13">
        <f>'1T'!J14+'2T'!J14+'3T'!J14+'4T'!J14</f>
        <v>0</v>
      </c>
      <c r="K14" s="21" t="str">
        <f t="shared" ref="K14:K22" si="3">IF(J14,J14/$J$23,"")</f>
        <v/>
      </c>
      <c r="L14" s="9">
        <f>'1T'!L14+'2T'!L14+'3T'!L14+'4T'!L14</f>
        <v>0</v>
      </c>
      <c r="M14" s="20" t="str">
        <f t="shared" ref="M14:M22" si="4">IF(L14,L14/$L$23,"")</f>
        <v/>
      </c>
      <c r="N14" s="13">
        <f>'1T'!N14+'2T'!N14+'3T'!N14+'4T'!N14</f>
        <v>0</v>
      </c>
      <c r="O14" s="13">
        <f>'1T'!O14+'2T'!O14+'3T'!O14+'4T'!O14</f>
        <v>0</v>
      </c>
      <c r="P14" s="21" t="str">
        <f t="shared" ref="P14:P22" si="5">IF(O14,O14/$O$23,"")</f>
        <v/>
      </c>
      <c r="Q14" s="9">
        <f>'1T'!Q14+'2T'!Q14+'3T'!Q14+'4T'!Q14</f>
        <v>0</v>
      </c>
      <c r="R14" s="20" t="str">
        <f t="shared" ref="R14:R22" si="6">IF(Q14,Q14/$Q$23,"")</f>
        <v/>
      </c>
      <c r="S14" s="13">
        <f>'1T'!S14+'2T'!S14+'3T'!S14+'4T'!S14</f>
        <v>0</v>
      </c>
      <c r="T14" s="13">
        <f>'1T'!T14+'2T'!T14+'3T'!T14+'4T'!T14</f>
        <v>0</v>
      </c>
      <c r="U14" s="21" t="str">
        <f t="shared" ref="U14:U22" si="7">IF(T14,T14/$T$23,"")</f>
        <v/>
      </c>
      <c r="V14" s="9">
        <f>'1T'!AA14+'2T'!AA14+'3T'!AA14+'4T'!AA14</f>
        <v>0</v>
      </c>
      <c r="W14" s="20" t="str">
        <f t="shared" ref="W14:W22" si="8">IF(V14,V14/$V$23,"")</f>
        <v/>
      </c>
      <c r="X14" s="13">
        <f>'1T'!AC14+'2T'!AC14+'3T'!AC14+'4T'!AC14</f>
        <v>0</v>
      </c>
      <c r="Y14" s="13">
        <f>'1T'!AD14+'2T'!AD14+'3T'!AD14+'4T'!AD14</f>
        <v>0</v>
      </c>
      <c r="Z14" s="21" t="str">
        <f t="shared" ref="Z14:Z22" si="9">IF(Y14,Y14/$Y$23,"")</f>
        <v/>
      </c>
      <c r="AA14" s="9">
        <f>'1T'!V14+'2T'!V14+'3T'!V14+'4T'!V14</f>
        <v>0</v>
      </c>
      <c r="AB14" s="20" t="str">
        <f t="shared" ref="AB14:AB22" si="10">IF(AA14,AA14/$AA$23,"")</f>
        <v/>
      </c>
      <c r="AC14" s="13">
        <f>'1T'!X14+'2T'!X14+'3T'!X14+'4T'!X14</f>
        <v>0</v>
      </c>
      <c r="AD14" s="13">
        <f>'1T'!Y14+'2T'!Y14+'3T'!Y14+'4T'!Y14</f>
        <v>0</v>
      </c>
      <c r="AE14" s="21" t="str">
        <f t="shared" ref="AE14:AE22" si="11">IF(AD14,AD14/$AD$23,"")</f>
        <v/>
      </c>
    </row>
    <row r="15" spans="1:31" s="42" customFormat="1" ht="36" customHeight="1" x14ac:dyDescent="0.35">
      <c r="A15" s="43" t="s">
        <v>19</v>
      </c>
      <c r="B15" s="9">
        <f>'1T'!B15+'2T'!B15+'3T'!B15+'4T'!B15</f>
        <v>0</v>
      </c>
      <c r="C15" s="20" t="str">
        <f t="shared" si="0"/>
        <v/>
      </c>
      <c r="D15" s="13">
        <f>'1T'!D15+'2T'!D15+'3T'!D15+'4T'!D15</f>
        <v>0</v>
      </c>
      <c r="E15" s="13">
        <f>'1T'!E15+'2T'!E15+'3T'!E15+'4T'!E15</f>
        <v>0</v>
      </c>
      <c r="F15" s="21" t="str">
        <f t="shared" si="1"/>
        <v/>
      </c>
      <c r="G15" s="9">
        <f>'1T'!G15+'2T'!G15+'3T'!G15+'4T'!G15</f>
        <v>1</v>
      </c>
      <c r="H15" s="20">
        <f t="shared" si="2"/>
        <v>1.1111111111111112E-2</v>
      </c>
      <c r="I15" s="13">
        <f>'1T'!I15+'2T'!I15+'3T'!I15+'4T'!I15</f>
        <v>14580</v>
      </c>
      <c r="J15" s="13">
        <f>'1T'!J15+'2T'!J15+'3T'!J15+'4T'!J15</f>
        <v>17641.8</v>
      </c>
      <c r="K15" s="21">
        <f t="shared" si="3"/>
        <v>6.9586846313419879E-3</v>
      </c>
      <c r="L15" s="9">
        <f>'1T'!L15+'2T'!L15+'3T'!L15+'4T'!L15</f>
        <v>1</v>
      </c>
      <c r="M15" s="20">
        <f t="shared" si="4"/>
        <v>1.1494252873563218E-2</v>
      </c>
      <c r="N15" s="13">
        <f>'1T'!N15+'2T'!N15+'3T'!N15+'4T'!N15</f>
        <v>20820.371900826449</v>
      </c>
      <c r="O15" s="13">
        <f>'1T'!O15+'2T'!O15+'3T'!O15+'4T'!O15</f>
        <v>25192.65</v>
      </c>
      <c r="P15" s="21">
        <f t="shared" si="5"/>
        <v>2.2120549229091273E-2</v>
      </c>
      <c r="Q15" s="9">
        <f>'1T'!Q15+'2T'!Q15+'3T'!Q15+'4T'!Q15</f>
        <v>0</v>
      </c>
      <c r="R15" s="20" t="str">
        <f t="shared" si="6"/>
        <v/>
      </c>
      <c r="S15" s="13">
        <f>'1T'!S15+'2T'!S15+'3T'!S15+'4T'!S15</f>
        <v>0</v>
      </c>
      <c r="T15" s="13">
        <f>'1T'!T15+'2T'!T15+'3T'!T15+'4T'!T15</f>
        <v>0</v>
      </c>
      <c r="U15" s="21" t="str">
        <f t="shared" si="7"/>
        <v/>
      </c>
      <c r="V15" s="9">
        <f>'1T'!AA15+'2T'!AA15+'3T'!AA15+'4T'!AA15</f>
        <v>0</v>
      </c>
      <c r="W15" s="20" t="str">
        <f t="shared" si="8"/>
        <v/>
      </c>
      <c r="X15" s="13">
        <f>'1T'!AC15+'2T'!AC15+'3T'!AC15+'4T'!AC15</f>
        <v>0</v>
      </c>
      <c r="Y15" s="13">
        <f>'1T'!AD15+'2T'!AD15+'3T'!AD15+'4T'!AD15</f>
        <v>0</v>
      </c>
      <c r="Z15" s="21" t="str">
        <f t="shared" si="9"/>
        <v/>
      </c>
      <c r="AA15" s="9">
        <f>'1T'!V15+'2T'!V15+'3T'!V15+'4T'!V15</f>
        <v>0</v>
      </c>
      <c r="AB15" s="20" t="str">
        <f t="shared" si="10"/>
        <v/>
      </c>
      <c r="AC15" s="13">
        <f>'1T'!X15+'2T'!X15+'3T'!X15+'4T'!X15</f>
        <v>0</v>
      </c>
      <c r="AD15" s="13">
        <f>'1T'!Y15+'2T'!Y15+'3T'!Y15+'4T'!Y15</f>
        <v>0</v>
      </c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9">
        <f>'1T'!B16+'2T'!B16+'3T'!B16+'4T'!B16</f>
        <v>0</v>
      </c>
      <c r="C16" s="20" t="str">
        <f t="shared" si="0"/>
        <v/>
      </c>
      <c r="D16" s="13">
        <f>'1T'!D16+'2T'!D16+'3T'!D16+'4T'!D16</f>
        <v>0</v>
      </c>
      <c r="E16" s="13">
        <f>'1T'!E16+'2T'!E16+'3T'!E16+'4T'!E16</f>
        <v>0</v>
      </c>
      <c r="F16" s="21" t="str">
        <f t="shared" si="1"/>
        <v/>
      </c>
      <c r="G16" s="9">
        <f>'1T'!G16+'2T'!G16+'3T'!G16+'4T'!G16</f>
        <v>0</v>
      </c>
      <c r="H16" s="20" t="str">
        <f t="shared" si="2"/>
        <v/>
      </c>
      <c r="I16" s="13">
        <f>'1T'!I16+'2T'!I16+'3T'!I16+'4T'!I16</f>
        <v>0</v>
      </c>
      <c r="J16" s="13">
        <f>'1T'!J16+'2T'!J16+'3T'!J16+'4T'!J16</f>
        <v>0</v>
      </c>
      <c r="K16" s="21" t="str">
        <f t="shared" si="3"/>
        <v/>
      </c>
      <c r="L16" s="9">
        <f>'1T'!L16+'2T'!L16+'3T'!L16+'4T'!L16</f>
        <v>0</v>
      </c>
      <c r="M16" s="20" t="str">
        <f t="shared" si="4"/>
        <v/>
      </c>
      <c r="N16" s="13">
        <f>'1T'!N16+'2T'!N16+'3T'!N16+'4T'!N16</f>
        <v>0</v>
      </c>
      <c r="O16" s="13">
        <f>'1T'!O16+'2T'!O16+'3T'!O16+'4T'!O16</f>
        <v>0</v>
      </c>
      <c r="P16" s="21" t="str">
        <f t="shared" si="5"/>
        <v/>
      </c>
      <c r="Q16" s="9">
        <f>'1T'!Q16+'2T'!Q16+'3T'!Q16+'4T'!Q16</f>
        <v>0</v>
      </c>
      <c r="R16" s="20" t="str">
        <f t="shared" si="6"/>
        <v/>
      </c>
      <c r="S16" s="13">
        <f>'1T'!S16+'2T'!S16+'3T'!S16+'4T'!S16</f>
        <v>0</v>
      </c>
      <c r="T16" s="13">
        <f>'1T'!T16+'2T'!T16+'3T'!T16+'4T'!T16</f>
        <v>0</v>
      </c>
      <c r="U16" s="21" t="str">
        <f t="shared" si="7"/>
        <v/>
      </c>
      <c r="V16" s="9">
        <f>'1T'!AA16+'2T'!AA16+'3T'!AA16+'4T'!AA16</f>
        <v>0</v>
      </c>
      <c r="W16" s="20" t="str">
        <f t="shared" si="8"/>
        <v/>
      </c>
      <c r="X16" s="13">
        <f>'1T'!AC16+'2T'!AC16+'3T'!AC16+'4T'!AC16</f>
        <v>0</v>
      </c>
      <c r="Y16" s="13">
        <f>'1T'!AD16+'2T'!AD16+'3T'!AD16+'4T'!AD16</f>
        <v>0</v>
      </c>
      <c r="Z16" s="21" t="str">
        <f t="shared" si="9"/>
        <v/>
      </c>
      <c r="AA16" s="9">
        <f>'1T'!V16+'2T'!V16+'3T'!V16+'4T'!V16</f>
        <v>0</v>
      </c>
      <c r="AB16" s="20" t="str">
        <f t="shared" si="10"/>
        <v/>
      </c>
      <c r="AC16" s="13">
        <f>'1T'!X16+'2T'!X16+'3T'!X16+'4T'!X16</f>
        <v>0</v>
      </c>
      <c r="AD16" s="13">
        <f>'1T'!Y16+'2T'!Y16+'3T'!Y16+'4T'!Y16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'1T'!B17+'2T'!B17+'3T'!B17+'4T'!B17</f>
        <v>0</v>
      </c>
      <c r="C17" s="20" t="str">
        <f t="shared" si="0"/>
        <v/>
      </c>
      <c r="D17" s="13">
        <f>'1T'!D17+'2T'!D17+'3T'!D17+'4T'!D17</f>
        <v>0</v>
      </c>
      <c r="E17" s="13">
        <f>'1T'!E17+'2T'!E17+'3T'!E17+'4T'!E17</f>
        <v>0</v>
      </c>
      <c r="F17" s="21" t="str">
        <f t="shared" si="1"/>
        <v/>
      </c>
      <c r="G17" s="9">
        <f>'1T'!G17+'2T'!G17+'3T'!G17+'4T'!G17</f>
        <v>0</v>
      </c>
      <c r="H17" s="20" t="str">
        <f t="shared" si="2"/>
        <v/>
      </c>
      <c r="I17" s="13">
        <f>'1T'!I17+'2T'!I17+'3T'!I17+'4T'!I17</f>
        <v>0</v>
      </c>
      <c r="J17" s="13">
        <f>'1T'!J17+'2T'!J17+'3T'!J17+'4T'!J17</f>
        <v>0</v>
      </c>
      <c r="K17" s="21" t="str">
        <f t="shared" si="3"/>
        <v/>
      </c>
      <c r="L17" s="9">
        <f>'1T'!L17+'2T'!L17+'3T'!L17+'4T'!L17</f>
        <v>0</v>
      </c>
      <c r="M17" s="20" t="str">
        <f t="shared" si="4"/>
        <v/>
      </c>
      <c r="N17" s="13">
        <f>'1T'!N17+'2T'!N17+'3T'!N17+'4T'!N17</f>
        <v>0</v>
      </c>
      <c r="O17" s="13">
        <f>'1T'!O17+'2T'!O17+'3T'!O17+'4T'!O17</f>
        <v>0</v>
      </c>
      <c r="P17" s="21" t="str">
        <f t="shared" si="5"/>
        <v/>
      </c>
      <c r="Q17" s="9">
        <f>'1T'!Q17+'2T'!Q17+'3T'!Q17+'4T'!Q17</f>
        <v>0</v>
      </c>
      <c r="R17" s="20" t="str">
        <f t="shared" si="6"/>
        <v/>
      </c>
      <c r="S17" s="13">
        <f>'1T'!S17+'2T'!S17+'3T'!S17+'4T'!S17</f>
        <v>0</v>
      </c>
      <c r="T17" s="13">
        <f>'1T'!T17+'2T'!T17+'3T'!T17+'4T'!T17</f>
        <v>0</v>
      </c>
      <c r="U17" s="21" t="str">
        <f t="shared" si="7"/>
        <v/>
      </c>
      <c r="V17" s="9">
        <f>'1T'!AA17+'2T'!AA17+'3T'!AA17+'4T'!AA17</f>
        <v>0</v>
      </c>
      <c r="W17" s="20" t="str">
        <f t="shared" si="8"/>
        <v/>
      </c>
      <c r="X17" s="13">
        <f>'1T'!AC17+'2T'!AC17+'3T'!AC17+'4T'!AC17</f>
        <v>0</v>
      </c>
      <c r="Y17" s="13">
        <f>'1T'!AD17+'2T'!AD17+'3T'!AD17+'4T'!AD17</f>
        <v>0</v>
      </c>
      <c r="Z17" s="21" t="str">
        <f t="shared" si="9"/>
        <v/>
      </c>
      <c r="AA17" s="9">
        <f>'1T'!V17+'2T'!V17+'3T'!V17+'4T'!V17</f>
        <v>0</v>
      </c>
      <c r="AB17" s="20" t="str">
        <f t="shared" si="10"/>
        <v/>
      </c>
      <c r="AC17" s="13">
        <f>'1T'!X17+'2T'!X17+'3T'!X17+'4T'!X17</f>
        <v>0</v>
      </c>
      <c r="AD17" s="13">
        <f>'1T'!Y17+'2T'!Y17+'3T'!Y17+'4T'!Y17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'1T'!B18+'2T'!B18+'3T'!B18+'4T'!B18</f>
        <v>0</v>
      </c>
      <c r="C18" s="20" t="str">
        <f t="shared" si="0"/>
        <v/>
      </c>
      <c r="D18" s="13">
        <f>'1T'!D18+'2T'!D18+'3T'!D18+'4T'!D18</f>
        <v>0</v>
      </c>
      <c r="E18" s="13">
        <f>'1T'!E18+'2T'!E18+'3T'!E18+'4T'!E18</f>
        <v>0</v>
      </c>
      <c r="F18" s="21" t="str">
        <f t="shared" si="1"/>
        <v/>
      </c>
      <c r="G18" s="9">
        <f>'1T'!G18+'2T'!G18+'3T'!G18+'4T'!G18</f>
        <v>0</v>
      </c>
      <c r="H18" s="20" t="str">
        <f t="shared" si="2"/>
        <v/>
      </c>
      <c r="I18" s="13">
        <f>'1T'!I18+'2T'!I18+'3T'!I18+'4T'!I18</f>
        <v>0</v>
      </c>
      <c r="J18" s="13">
        <f>'1T'!J18+'2T'!J18+'3T'!J18+'4T'!J18</f>
        <v>0</v>
      </c>
      <c r="K18" s="21" t="str">
        <f t="shared" si="3"/>
        <v/>
      </c>
      <c r="L18" s="9">
        <f>'1T'!L18+'2T'!L18+'3T'!L18+'4T'!L18</f>
        <v>0</v>
      </c>
      <c r="M18" s="20" t="str">
        <f t="shared" si="4"/>
        <v/>
      </c>
      <c r="N18" s="13">
        <f>'1T'!N18+'2T'!N18+'3T'!N18+'4T'!N18</f>
        <v>0</v>
      </c>
      <c r="O18" s="13">
        <f>'1T'!O18+'2T'!O18+'3T'!O18+'4T'!O18</f>
        <v>0</v>
      </c>
      <c r="P18" s="21" t="str">
        <f t="shared" si="5"/>
        <v/>
      </c>
      <c r="Q18" s="9">
        <f>'1T'!Q18+'2T'!Q18+'3T'!Q18+'4T'!Q18</f>
        <v>0</v>
      </c>
      <c r="R18" s="20" t="str">
        <f t="shared" si="6"/>
        <v/>
      </c>
      <c r="S18" s="13">
        <f>'1T'!S18+'2T'!S18+'3T'!S18+'4T'!S18</f>
        <v>0</v>
      </c>
      <c r="T18" s="13">
        <f>'1T'!T18+'2T'!T18+'3T'!T18+'4T'!T18</f>
        <v>0</v>
      </c>
      <c r="U18" s="21" t="str">
        <f t="shared" si="7"/>
        <v/>
      </c>
      <c r="V18" s="9">
        <f>'1T'!AA18+'2T'!AA18+'3T'!AA18+'4T'!AA18</f>
        <v>0</v>
      </c>
      <c r="W18" s="20" t="str">
        <f t="shared" si="8"/>
        <v/>
      </c>
      <c r="X18" s="13">
        <f>'1T'!AC18+'2T'!AC18+'3T'!AC18+'4T'!AC18</f>
        <v>0</v>
      </c>
      <c r="Y18" s="13">
        <f>'1T'!AD18+'2T'!AD18+'3T'!AD18+'4T'!AD18</f>
        <v>0</v>
      </c>
      <c r="Z18" s="21" t="str">
        <f t="shared" si="9"/>
        <v/>
      </c>
      <c r="AA18" s="9">
        <f>'1T'!V18+'2T'!V18+'3T'!V18+'4T'!V18</f>
        <v>0</v>
      </c>
      <c r="AB18" s="20" t="str">
        <f t="shared" si="10"/>
        <v/>
      </c>
      <c r="AC18" s="13">
        <f>'1T'!X18+'2T'!X18+'3T'!X18+'4T'!X18</f>
        <v>0</v>
      </c>
      <c r="AD18" s="13">
        <f>'1T'!Y18+'2T'!Y18+'3T'!Y18+'4T'!Y18</f>
        <v>0</v>
      </c>
      <c r="AE18" s="21" t="str">
        <f t="shared" si="11"/>
        <v/>
      </c>
    </row>
    <row r="19" spans="1:31" s="42" customFormat="1" ht="36" customHeight="1" x14ac:dyDescent="0.35">
      <c r="A19" s="44" t="s">
        <v>28</v>
      </c>
      <c r="B19" s="9">
        <f>'1T'!B19+'2T'!B19+'3T'!B19+'4T'!B19</f>
        <v>0</v>
      </c>
      <c r="C19" s="20" t="str">
        <f t="shared" si="0"/>
        <v/>
      </c>
      <c r="D19" s="13">
        <f>'1T'!D19+'2T'!D19+'3T'!D19+'4T'!D19</f>
        <v>0</v>
      </c>
      <c r="E19" s="13">
        <f>'1T'!E19+'2T'!E19+'3T'!E19+'4T'!E19</f>
        <v>0</v>
      </c>
      <c r="F19" s="21" t="str">
        <f t="shared" si="1"/>
        <v/>
      </c>
      <c r="G19" s="9">
        <f>'1T'!G19+'2T'!G19+'3T'!G19+'4T'!G19</f>
        <v>11</v>
      </c>
      <c r="H19" s="20">
        <f t="shared" si="2"/>
        <v>0.12222222222222222</v>
      </c>
      <c r="I19" s="13">
        <f>'1T'!I19+'2T'!I19+'3T'!I19+'4T'!I19</f>
        <v>36054.946115702478</v>
      </c>
      <c r="J19" s="13">
        <f>'1T'!J19+'2T'!J19+'3T'!J19+'4T'!J19</f>
        <v>43327.11</v>
      </c>
      <c r="K19" s="21">
        <f t="shared" si="3"/>
        <v>1.709007552956409E-2</v>
      </c>
      <c r="L19" s="9">
        <f>'1T'!L19+'2T'!L19+'3T'!L19+'4T'!L19</f>
        <v>44</v>
      </c>
      <c r="M19" s="20">
        <f t="shared" si="4"/>
        <v>0.50574712643678166</v>
      </c>
      <c r="N19" s="13">
        <f>'1T'!N19+'2T'!N19+'3T'!N19+'4T'!N19</f>
        <v>719581.66842975211</v>
      </c>
      <c r="O19" s="13">
        <f>'1T'!O19+'2T'!O19+'3T'!O19+'4T'!O19</f>
        <v>870693.82</v>
      </c>
      <c r="P19" s="21">
        <f t="shared" si="5"/>
        <v>0.76451764736046157</v>
      </c>
      <c r="Q19" s="9">
        <f>'1T'!Q19+'2T'!Q19+'3T'!Q19+'4T'!Q19</f>
        <v>0</v>
      </c>
      <c r="R19" s="20" t="str">
        <f t="shared" si="6"/>
        <v/>
      </c>
      <c r="S19" s="13">
        <f>'1T'!S19+'2T'!S19+'3T'!S19+'4T'!S19</f>
        <v>0</v>
      </c>
      <c r="T19" s="13">
        <f>'1T'!T19+'2T'!T19+'3T'!T19+'4T'!T19</f>
        <v>0</v>
      </c>
      <c r="U19" s="21" t="str">
        <f t="shared" si="7"/>
        <v/>
      </c>
      <c r="V19" s="9">
        <f>'1T'!AA19+'2T'!AA19+'3T'!AA19+'4T'!AA19</f>
        <v>0</v>
      </c>
      <c r="W19" s="20" t="str">
        <f t="shared" si="8"/>
        <v/>
      </c>
      <c r="X19" s="13">
        <f>'1T'!AC19+'2T'!AC19+'3T'!AC19+'4T'!AC19</f>
        <v>0</v>
      </c>
      <c r="Y19" s="13">
        <f>'1T'!AD19+'2T'!AD19+'3T'!AD19+'4T'!AD19</f>
        <v>0</v>
      </c>
      <c r="Z19" s="21" t="str">
        <f t="shared" si="9"/>
        <v/>
      </c>
      <c r="AA19" s="9">
        <f>'1T'!V19+'2T'!V19+'3T'!V19+'4T'!V19</f>
        <v>0</v>
      </c>
      <c r="AB19" s="20" t="str">
        <f t="shared" si="10"/>
        <v/>
      </c>
      <c r="AC19" s="13">
        <f>'1T'!X19+'2T'!X19+'3T'!X19+'4T'!X19</f>
        <v>0</v>
      </c>
      <c r="AD19" s="13">
        <f>'1T'!Y19+'2T'!Y19+'3T'!Y19+'4T'!Y19</f>
        <v>0</v>
      </c>
      <c r="AE19" s="21" t="str">
        <f t="shared" si="11"/>
        <v/>
      </c>
    </row>
    <row r="20" spans="1:31" s="42" customFormat="1" ht="36" customHeight="1" x14ac:dyDescent="0.35">
      <c r="A20" s="45" t="s">
        <v>29</v>
      </c>
      <c r="B20" s="9">
        <f>'1T'!B20+'2T'!B20+'3T'!B20+'4T'!B20</f>
        <v>4</v>
      </c>
      <c r="C20" s="20">
        <f t="shared" si="0"/>
        <v>1</v>
      </c>
      <c r="D20" s="13">
        <f>'1T'!D20+'2T'!D20+'3T'!D20+'4T'!D20</f>
        <v>89854.510000000009</v>
      </c>
      <c r="E20" s="13">
        <f>'1T'!E20+'2T'!E20+'3T'!E20+'4T'!E20</f>
        <v>108723.95999999999</v>
      </c>
      <c r="F20" s="21">
        <f t="shared" si="1"/>
        <v>0.97861852216523526</v>
      </c>
      <c r="G20" s="9">
        <f>'1T'!G20+'2T'!G20+'3T'!G20+'4T'!G20</f>
        <v>76</v>
      </c>
      <c r="H20" s="20">
        <f t="shared" si="2"/>
        <v>0.84444444444444444</v>
      </c>
      <c r="I20" s="13">
        <f>'1T'!I20+'2T'!I20+'3T'!I20+'4T'!I20</f>
        <v>396070.40785123967</v>
      </c>
      <c r="J20" s="13">
        <f>'1T'!J20+'2T'!J20+'3T'!J20+'4T'!J20</f>
        <v>486138.85000000003</v>
      </c>
      <c r="K20" s="21">
        <f t="shared" si="3"/>
        <v>0.19175406955034455</v>
      </c>
      <c r="L20" s="9">
        <f>'1T'!L20+'2T'!L20+'3T'!L20+'4T'!L20</f>
        <v>40</v>
      </c>
      <c r="M20" s="20">
        <f t="shared" si="4"/>
        <v>0.45977011494252873</v>
      </c>
      <c r="N20" s="13">
        <f>'1T'!N20+'2T'!N20+'3T'!N20+'4T'!N20</f>
        <v>135534.11917355371</v>
      </c>
      <c r="O20" s="13">
        <f>'1T'!O20+'2T'!O20+'3T'!O20+'4T'!O20</f>
        <v>164647.16</v>
      </c>
      <c r="P20" s="21">
        <f t="shared" si="5"/>
        <v>0.14456937274205245</v>
      </c>
      <c r="Q20" s="9">
        <f>'1T'!Q20+'2T'!Q20+'3T'!Q20+'4T'!Q20</f>
        <v>0</v>
      </c>
      <c r="R20" s="20" t="str">
        <f t="shared" si="6"/>
        <v/>
      </c>
      <c r="S20" s="13">
        <f>'1T'!S20+'2T'!S20+'3T'!S20+'4T'!S20</f>
        <v>0</v>
      </c>
      <c r="T20" s="13">
        <f>'1T'!T20+'2T'!T20+'3T'!T20+'4T'!T20</f>
        <v>0</v>
      </c>
      <c r="U20" s="21" t="str">
        <f t="shared" si="7"/>
        <v/>
      </c>
      <c r="V20" s="9">
        <f>'1T'!AA20+'2T'!AA20+'3T'!AA20+'4T'!AA20</f>
        <v>0</v>
      </c>
      <c r="W20" s="20" t="str">
        <f t="shared" si="8"/>
        <v/>
      </c>
      <c r="X20" s="13">
        <f>'1T'!AC20+'2T'!AC20+'3T'!AC20+'4T'!AC20</f>
        <v>0</v>
      </c>
      <c r="Y20" s="13">
        <f>'1T'!AD20+'2T'!AD20+'3T'!AD20+'4T'!AD20</f>
        <v>0</v>
      </c>
      <c r="Z20" s="21" t="str">
        <f t="shared" si="9"/>
        <v/>
      </c>
      <c r="AA20" s="9">
        <f>'1T'!V20+'2T'!V20+'3T'!V20+'4T'!V20</f>
        <v>0</v>
      </c>
      <c r="AB20" s="20" t="str">
        <f t="shared" si="10"/>
        <v/>
      </c>
      <c r="AC20" s="13">
        <f>'1T'!X20+'2T'!X20+'3T'!X20+'4T'!X20</f>
        <v>0</v>
      </c>
      <c r="AD20" s="13">
        <f>'1T'!Y20+'2T'!Y20+'3T'!Y20+'4T'!Y20</f>
        <v>0</v>
      </c>
      <c r="AE20" s="21" t="str">
        <f t="shared" si="11"/>
        <v/>
      </c>
    </row>
    <row r="21" spans="1:31" s="42" customFormat="1" ht="40.049999999999997" customHeight="1" x14ac:dyDescent="0.3">
      <c r="A21" s="46" t="s">
        <v>35</v>
      </c>
      <c r="B21" s="9">
        <f>'1T'!B21+'2T'!B21+'3T'!B21+'4T'!B21</f>
        <v>0</v>
      </c>
      <c r="C21" s="20" t="str">
        <f t="shared" si="0"/>
        <v/>
      </c>
      <c r="D21" s="13">
        <f>'1T'!D21+'2T'!D21+'3T'!D21+'4T'!D21</f>
        <v>1963.1983471074379</v>
      </c>
      <c r="E21" s="13">
        <f>'1T'!E21+'2T'!E21+'3T'!E21+'4T'!E21</f>
        <v>2375.4699999999998</v>
      </c>
      <c r="F21" s="21">
        <f t="shared" si="1"/>
        <v>2.1381477834764767E-2</v>
      </c>
      <c r="G21" s="9">
        <f>'1T'!G21+'2T'!G21+'3T'!G21+'4T'!G21</f>
        <v>0</v>
      </c>
      <c r="H21" s="20" t="str">
        <f t="shared" si="2"/>
        <v/>
      </c>
      <c r="I21" s="13">
        <f>'1T'!I21+'2T'!I21+'3T'!I21+'4T'!I21</f>
        <v>33279.856198347108</v>
      </c>
      <c r="J21" s="13">
        <f>'1T'!J21+'2T'!J21+'3T'!J21+'4T'!J21</f>
        <v>37848.630000000005</v>
      </c>
      <c r="K21" s="21">
        <f t="shared" si="3"/>
        <v>1.4929127407540578E-2</v>
      </c>
      <c r="L21" s="9">
        <f>'1T'!L21+'2T'!L21+'3T'!L21+'4T'!L21</f>
        <v>0</v>
      </c>
      <c r="M21" s="20" t="str">
        <f t="shared" si="4"/>
        <v/>
      </c>
      <c r="N21" s="13">
        <f>'1T'!N21+'2T'!N21+'3T'!N21+'4T'!N21</f>
        <v>9915.8292561983471</v>
      </c>
      <c r="O21" s="13">
        <f>'1T'!O21+'2T'!O21+'3T'!O21+'4T'!O21</f>
        <v>11998.150000000001</v>
      </c>
      <c r="P21" s="21">
        <f t="shared" si="5"/>
        <v>1.0535043662854899E-2</v>
      </c>
      <c r="Q21" s="9">
        <f>'1T'!Q21+'2T'!Q21+'3T'!Q21+'4T'!Q21</f>
        <v>0</v>
      </c>
      <c r="R21" s="20" t="str">
        <f t="shared" si="6"/>
        <v/>
      </c>
      <c r="S21" s="13">
        <f>'1T'!S21+'2T'!S21+'3T'!S21+'4T'!S21</f>
        <v>0</v>
      </c>
      <c r="T21" s="13">
        <f>'1T'!T21+'2T'!T21+'3T'!T21+'4T'!T21</f>
        <v>0</v>
      </c>
      <c r="U21" s="21" t="str">
        <f t="shared" si="7"/>
        <v/>
      </c>
      <c r="V21" s="9">
        <f>'1T'!AA21+'2T'!AA21+'3T'!AA21+'4T'!AA21</f>
        <v>0</v>
      </c>
      <c r="W21" s="20" t="str">
        <f t="shared" si="8"/>
        <v/>
      </c>
      <c r="X21" s="13">
        <f>'1T'!AC21+'2T'!AC21+'3T'!AC21+'4T'!AC21</f>
        <v>0</v>
      </c>
      <c r="Y21" s="13">
        <f>'1T'!AD21+'2T'!AD21+'3T'!AD21+'4T'!AD21</f>
        <v>0</v>
      </c>
      <c r="Z21" s="21" t="str">
        <f t="shared" si="9"/>
        <v/>
      </c>
      <c r="AA21" s="9">
        <f>'1T'!V21+'2T'!V21+'3T'!V21+'4T'!V21</f>
        <v>0</v>
      </c>
      <c r="AB21" s="20" t="str">
        <f t="shared" si="10"/>
        <v/>
      </c>
      <c r="AC21" s="13">
        <f>'1T'!X21+'2T'!X21+'3T'!X21+'4T'!X21</f>
        <v>0</v>
      </c>
      <c r="AD21" s="13">
        <f>'1T'!Y21+'2T'!Y21+'3T'!Y21+'4T'!Y21</f>
        <v>0</v>
      </c>
      <c r="AE21" s="21" t="str">
        <f t="shared" si="11"/>
        <v/>
      </c>
    </row>
    <row r="22" spans="1:31" s="42" customFormat="1" ht="36" customHeight="1" x14ac:dyDescent="0.3">
      <c r="A22" s="82" t="s">
        <v>44</v>
      </c>
      <c r="B22" s="83">
        <f>'1T'!B22+'2T'!B22+'3T'!B22+'4T'!B22</f>
        <v>0</v>
      </c>
      <c r="C22" s="67" t="str">
        <f t="shared" si="0"/>
        <v/>
      </c>
      <c r="D22" s="79">
        <f>'1T'!D22+'2T'!D22+'3T'!D22+'4T'!D22</f>
        <v>0</v>
      </c>
      <c r="E22" s="80">
        <f>'1T'!E22+'2T'!E22+'3T'!E22+'4T'!E22</f>
        <v>0</v>
      </c>
      <c r="F22" s="68" t="str">
        <f t="shared" si="1"/>
        <v/>
      </c>
      <c r="G22" s="83">
        <f>'1T'!G22+'2T'!G22+'3T'!G22+'4T'!G22</f>
        <v>0</v>
      </c>
      <c r="H22" s="67" t="str">
        <f t="shared" si="2"/>
        <v/>
      </c>
      <c r="I22" s="79">
        <f>'1T'!I22+'2T'!I22+'3T'!I22+'4T'!I22</f>
        <v>0</v>
      </c>
      <c r="J22" s="80">
        <f>'1T'!J22+'2T'!J22+'3T'!J22+'4T'!J22</f>
        <v>0</v>
      </c>
      <c r="K22" s="68" t="str">
        <f t="shared" si="3"/>
        <v/>
      </c>
      <c r="L22" s="83">
        <f>'1T'!L22+'2T'!L22+'3T'!L22+'4T'!L22</f>
        <v>0</v>
      </c>
      <c r="M22" s="67" t="str">
        <f t="shared" si="4"/>
        <v/>
      </c>
      <c r="N22" s="79">
        <f>'1T'!N22+'2T'!N22+'3T'!N22+'4T'!N22</f>
        <v>0</v>
      </c>
      <c r="O22" s="80">
        <f>'1T'!O22+'2T'!O22+'3T'!O22+'4T'!O22</f>
        <v>0</v>
      </c>
      <c r="P22" s="68" t="str">
        <f t="shared" si="5"/>
        <v/>
      </c>
      <c r="Q22" s="83">
        <f>'1T'!Q22+'2T'!Q22+'3T'!Q22+'4T'!Q22</f>
        <v>0</v>
      </c>
      <c r="R22" s="67" t="str">
        <f t="shared" si="6"/>
        <v/>
      </c>
      <c r="S22" s="79">
        <f>'1T'!S22+'2T'!S22+'3T'!S22+'4T'!S22</f>
        <v>0</v>
      </c>
      <c r="T22" s="80">
        <f>'1T'!T22+'2T'!T22+'3T'!T22+'4T'!T22</f>
        <v>0</v>
      </c>
      <c r="U22" s="68" t="str">
        <f t="shared" si="7"/>
        <v/>
      </c>
      <c r="V22" s="83">
        <f>'1T'!AA22+'2T'!AA22+'3T'!AA22+'4T'!AA22</f>
        <v>0</v>
      </c>
      <c r="W22" s="67" t="str">
        <f t="shared" si="8"/>
        <v/>
      </c>
      <c r="X22" s="79">
        <f>'1T'!AC22+'2T'!AC22+'3T'!AC22+'4T'!AC22</f>
        <v>0</v>
      </c>
      <c r="Y22" s="80">
        <f>'1T'!AD22+'2T'!AD22+'3T'!AD22+'4T'!AD22</f>
        <v>0</v>
      </c>
      <c r="Z22" s="68" t="str">
        <f t="shared" si="9"/>
        <v/>
      </c>
      <c r="AA22" s="83">
        <f>'1T'!V22+'2T'!V22+'3T'!V22+'4T'!V22</f>
        <v>0</v>
      </c>
      <c r="AB22" s="20" t="str">
        <f t="shared" si="10"/>
        <v/>
      </c>
      <c r="AC22" s="79">
        <f>'1T'!X22+'2T'!X22+'3T'!X22+'4T'!X22</f>
        <v>0</v>
      </c>
      <c r="AD22" s="80">
        <f>'1T'!Y22+'2T'!Y22+'3T'!Y22+'4T'!Y22</f>
        <v>0</v>
      </c>
      <c r="AE22" s="68" t="str">
        <f t="shared" si="11"/>
        <v/>
      </c>
    </row>
    <row r="23" spans="1:31" ht="33" customHeight="1" thickBot="1" x14ac:dyDescent="0.35">
      <c r="A23" s="84" t="s">
        <v>0</v>
      </c>
      <c r="B23" s="16">
        <f t="shared" ref="B23:AE23" si="12">SUM(B13:B22)</f>
        <v>4</v>
      </c>
      <c r="C23" s="17">
        <f t="shared" si="12"/>
        <v>1</v>
      </c>
      <c r="D23" s="18">
        <f t="shared" si="12"/>
        <v>91817.708347107444</v>
      </c>
      <c r="E23" s="18">
        <f t="shared" si="12"/>
        <v>111099.43</v>
      </c>
      <c r="F23" s="19">
        <f t="shared" si="12"/>
        <v>1</v>
      </c>
      <c r="G23" s="16">
        <f t="shared" si="12"/>
        <v>90</v>
      </c>
      <c r="H23" s="17">
        <f t="shared" si="12"/>
        <v>1</v>
      </c>
      <c r="I23" s="18">
        <f t="shared" si="12"/>
        <v>2091773.739090909</v>
      </c>
      <c r="J23" s="18">
        <f t="shared" si="12"/>
        <v>2535220.5100000002</v>
      </c>
      <c r="K23" s="19">
        <f t="shared" si="12"/>
        <v>1</v>
      </c>
      <c r="L23" s="16">
        <f t="shared" si="12"/>
        <v>87</v>
      </c>
      <c r="M23" s="17">
        <f t="shared" si="12"/>
        <v>1</v>
      </c>
      <c r="N23" s="18">
        <f t="shared" si="12"/>
        <v>940685.18710743799</v>
      </c>
      <c r="O23" s="18">
        <f t="shared" si="12"/>
        <v>1138879.9499999997</v>
      </c>
      <c r="P23" s="19">
        <f t="shared" si="12"/>
        <v>1.0000000000000002</v>
      </c>
      <c r="Q23" s="16">
        <f t="shared" si="12"/>
        <v>0</v>
      </c>
      <c r="R23" s="17">
        <f t="shared" si="12"/>
        <v>0</v>
      </c>
      <c r="S23" s="18">
        <f t="shared" si="12"/>
        <v>0</v>
      </c>
      <c r="T23" s="18">
        <f t="shared" si="12"/>
        <v>0</v>
      </c>
      <c r="U23" s="19">
        <f t="shared" si="12"/>
        <v>0</v>
      </c>
      <c r="V23" s="16">
        <f t="shared" si="12"/>
        <v>0</v>
      </c>
      <c r="W23" s="17">
        <f t="shared" si="12"/>
        <v>0</v>
      </c>
      <c r="X23" s="18">
        <f t="shared" si="12"/>
        <v>0</v>
      </c>
      <c r="Y23" s="18">
        <f t="shared" si="12"/>
        <v>0</v>
      </c>
      <c r="Z23" s="19">
        <f t="shared" si="12"/>
        <v>0</v>
      </c>
      <c r="AA23" s="16">
        <f t="shared" si="12"/>
        <v>1</v>
      </c>
      <c r="AB23" s="17">
        <f t="shared" si="12"/>
        <v>1</v>
      </c>
      <c r="AC23" s="18">
        <f t="shared" si="12"/>
        <v>11822.82</v>
      </c>
      <c r="AD23" s="18">
        <f t="shared" si="12"/>
        <v>11822.82</v>
      </c>
      <c r="AE23" s="19">
        <f t="shared" si="12"/>
        <v>1</v>
      </c>
    </row>
    <row r="24" spans="1:31" s="25" customFormat="1" ht="26.55" customHeight="1" x14ac:dyDescent="0.3">
      <c r="B24" s="26"/>
      <c r="H24" s="26"/>
      <c r="N24" s="26"/>
    </row>
    <row r="25" spans="1:31" s="49" customFormat="1" ht="48" customHeight="1" x14ac:dyDescent="0.3">
      <c r="A25" s="138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47"/>
      <c r="S25" s="47"/>
      <c r="T25" s="47"/>
      <c r="U25" s="47"/>
      <c r="V25" s="48"/>
      <c r="W25" s="48"/>
      <c r="X25" s="48"/>
      <c r="AC25" s="48"/>
      <c r="AD25" s="48"/>
      <c r="AE25" s="48"/>
    </row>
    <row r="26" spans="1:31" s="49" customFormat="1" ht="43.8" customHeight="1" x14ac:dyDescent="0.3">
      <c r="A26" s="134" t="s">
        <v>36</v>
      </c>
      <c r="B26" s="134"/>
      <c r="C26" s="134"/>
      <c r="D26" s="134"/>
      <c r="E26" s="134"/>
      <c r="F26" s="134"/>
      <c r="G26" s="134"/>
      <c r="H26" s="134"/>
      <c r="I26" s="50"/>
      <c r="J26" s="50"/>
      <c r="K26" s="50"/>
      <c r="L26" s="74"/>
      <c r="M26" s="51"/>
      <c r="N26" s="47"/>
      <c r="O26" s="47"/>
      <c r="P26" s="50"/>
      <c r="Q26" s="50"/>
      <c r="R26" s="74"/>
      <c r="S26" s="47"/>
      <c r="T26" s="47"/>
      <c r="U26" s="47"/>
      <c r="V26" s="48"/>
      <c r="W26" s="48"/>
      <c r="X26" s="48"/>
      <c r="AC26" s="48"/>
      <c r="AD26" s="48"/>
      <c r="AE26" s="48"/>
    </row>
    <row r="27" spans="1:31" s="53" customFormat="1" x14ac:dyDescent="0.3">
      <c r="A27" s="74"/>
      <c r="B27" s="74"/>
      <c r="C27" s="74"/>
      <c r="D27" s="74"/>
      <c r="E27" s="74"/>
      <c r="F27" s="74"/>
      <c r="G27" s="52"/>
      <c r="H27" s="52"/>
      <c r="I27" s="50"/>
      <c r="J27" s="50"/>
      <c r="K27" s="50"/>
      <c r="L27" s="74"/>
      <c r="M27" s="51"/>
      <c r="N27" s="47"/>
      <c r="O27" s="47"/>
      <c r="P27" s="50"/>
      <c r="Q27" s="50"/>
      <c r="R27" s="74"/>
      <c r="S27" s="47"/>
      <c r="T27" s="47"/>
      <c r="U27" s="47"/>
      <c r="V27" s="48"/>
      <c r="W27" s="48"/>
      <c r="X27" s="48"/>
      <c r="Y27" s="49"/>
      <c r="Z27" s="49"/>
      <c r="AA27" s="49"/>
      <c r="AB27" s="49"/>
      <c r="AC27" s="48"/>
      <c r="AD27" s="48"/>
      <c r="AE27" s="48"/>
    </row>
    <row r="28" spans="1:31" s="54" customFormat="1" ht="13.8" customHeight="1" thickBot="1" x14ac:dyDescent="0.35">
      <c r="A28" s="74"/>
      <c r="B28" s="74"/>
      <c r="C28" s="74"/>
      <c r="D28" s="74"/>
      <c r="E28" s="74"/>
      <c r="F28" s="74"/>
      <c r="G28" s="52"/>
      <c r="H28" s="52"/>
      <c r="I28" s="50"/>
      <c r="J28" s="50"/>
      <c r="K28" s="50"/>
      <c r="L28" s="74"/>
      <c r="M28" s="51"/>
      <c r="N28" s="47"/>
      <c r="O28" s="47"/>
      <c r="P28" s="50"/>
      <c r="Q28" s="50"/>
      <c r="R28" s="74"/>
      <c r="S28" s="47"/>
      <c r="T28" s="47"/>
      <c r="U28" s="47"/>
      <c r="V28" s="47"/>
      <c r="W28" s="47"/>
      <c r="X28" s="47"/>
      <c r="Y28" s="49"/>
      <c r="Z28" s="49"/>
      <c r="AA28" s="49"/>
      <c r="AB28" s="49"/>
      <c r="AC28" s="47"/>
      <c r="AD28" s="47"/>
      <c r="AE28" s="47"/>
    </row>
    <row r="29" spans="1:31" s="54" customFormat="1" ht="18" customHeight="1" x14ac:dyDescent="0.3">
      <c r="A29" s="144" t="s">
        <v>10</v>
      </c>
      <c r="B29" s="147" t="s">
        <v>17</v>
      </c>
      <c r="C29" s="148"/>
      <c r="D29" s="148"/>
      <c r="E29" s="148"/>
      <c r="F29" s="149"/>
      <c r="G29" s="25"/>
      <c r="H29" s="55"/>
      <c r="I29" s="55"/>
      <c r="J29" s="153" t="s">
        <v>15</v>
      </c>
      <c r="K29" s="154"/>
      <c r="L29" s="147" t="s">
        <v>16</v>
      </c>
      <c r="M29" s="148"/>
      <c r="N29" s="148"/>
      <c r="O29" s="148"/>
      <c r="P29" s="149"/>
      <c r="Q29" s="50"/>
      <c r="R29" s="74"/>
      <c r="S29" s="47"/>
      <c r="T29" s="47"/>
      <c r="U29" s="47"/>
      <c r="V29" s="50"/>
      <c r="W29" s="50"/>
      <c r="X29" s="74"/>
      <c r="Y29" s="49"/>
      <c r="Z29" s="49"/>
      <c r="AA29" s="49"/>
      <c r="AB29" s="49"/>
      <c r="AC29" s="50"/>
      <c r="AD29" s="50"/>
      <c r="AE29" s="74"/>
    </row>
    <row r="30" spans="1:31" s="55" customFormat="1" ht="18" customHeight="1" thickBot="1" x14ac:dyDescent="0.35">
      <c r="A30" s="145"/>
      <c r="B30" s="150"/>
      <c r="C30" s="151"/>
      <c r="D30" s="151"/>
      <c r="E30" s="151"/>
      <c r="F30" s="152"/>
      <c r="G30" s="25"/>
      <c r="J30" s="155"/>
      <c r="K30" s="156"/>
      <c r="L30" s="159"/>
      <c r="M30" s="160"/>
      <c r="N30" s="160"/>
      <c r="O30" s="160"/>
      <c r="P30" s="161"/>
      <c r="Q30" s="50"/>
      <c r="R30" s="74"/>
      <c r="S30" s="47"/>
      <c r="T30" s="47"/>
      <c r="U30" s="47"/>
      <c r="V30" s="50"/>
      <c r="W30" s="50"/>
      <c r="X30" s="74"/>
      <c r="AC30" s="50"/>
      <c r="AD30" s="50"/>
      <c r="AE30" s="74"/>
    </row>
    <row r="31" spans="1:31" s="55" customFormat="1" ht="40.049999999999997" customHeight="1" thickBot="1" x14ac:dyDescent="0.35">
      <c r="A31" s="146"/>
      <c r="B31" s="56" t="s">
        <v>14</v>
      </c>
      <c r="C31" s="35" t="s">
        <v>8</v>
      </c>
      <c r="D31" s="36" t="s">
        <v>30</v>
      </c>
      <c r="E31" s="37" t="s">
        <v>31</v>
      </c>
      <c r="F31" s="57" t="s">
        <v>9</v>
      </c>
      <c r="G31" s="25"/>
      <c r="H31" s="25"/>
      <c r="I31" s="25"/>
      <c r="J31" s="157"/>
      <c r="K31" s="158"/>
      <c r="L31" s="56" t="s">
        <v>14</v>
      </c>
      <c r="M31" s="35" t="s">
        <v>8</v>
      </c>
      <c r="N31" s="36" t="s">
        <v>30</v>
      </c>
      <c r="O31" s="37" t="s">
        <v>31</v>
      </c>
      <c r="P31" s="57" t="s">
        <v>9</v>
      </c>
      <c r="Q31" s="50"/>
      <c r="R31" s="74"/>
      <c r="S31" s="47"/>
      <c r="T31" s="47"/>
      <c r="U31" s="47"/>
      <c r="V31" s="50"/>
      <c r="W31" s="50"/>
      <c r="X31" s="74"/>
      <c r="AC31" s="50"/>
      <c r="AD31" s="50"/>
      <c r="AE31" s="74"/>
    </row>
    <row r="32" spans="1:31" s="25" customFormat="1" ht="47.55" customHeight="1" x14ac:dyDescent="0.3">
      <c r="A32" s="41" t="s">
        <v>25</v>
      </c>
      <c r="B32" s="9">
        <f t="shared" ref="B32:B41" si="13">B13+G13+L13+Q13+V13+AA13</f>
        <v>5</v>
      </c>
      <c r="C32" s="8">
        <f t="shared" ref="C32:C38" si="14">IF(B32,B32/$B$42,"")</f>
        <v>2.7472527472527472E-2</v>
      </c>
      <c r="D32" s="10">
        <f t="shared" ref="D32:D41" si="15">D13+I13+N13+S13+X13+AC13</f>
        <v>1678444.5472727274</v>
      </c>
      <c r="E32" s="11">
        <f t="shared" ref="E32:E41" si="16">E13+J13+O13+T13+Y13+AD13</f>
        <v>2028435.11</v>
      </c>
      <c r="F32" s="21">
        <f t="shared" ref="F32:F38" si="17">IF(E32,E32/$E$42,"")</f>
        <v>0.53421727098387561</v>
      </c>
      <c r="J32" s="95" t="s">
        <v>3</v>
      </c>
      <c r="K32" s="96"/>
      <c r="L32" s="58">
        <f>B23</f>
        <v>4</v>
      </c>
      <c r="M32" s="8">
        <f t="shared" ref="M32:M37" si="18">IF(L32,L32/$L$38,"")</f>
        <v>2.197802197802198E-2</v>
      </c>
      <c r="N32" s="59">
        <f>D23</f>
        <v>91817.708347107444</v>
      </c>
      <c r="O32" s="59">
        <f>E23</f>
        <v>111099.43</v>
      </c>
      <c r="P32" s="60">
        <f t="shared" ref="P32:P37" si="19">IF(O32,O32/$O$38,"")</f>
        <v>2.9259616938135193E-2</v>
      </c>
    </row>
    <row r="33" spans="1:33" s="25" customFormat="1" ht="30" customHeight="1" x14ac:dyDescent="0.3">
      <c r="A33" s="43" t="s">
        <v>18</v>
      </c>
      <c r="B33" s="12">
        <f t="shared" si="13"/>
        <v>0</v>
      </c>
      <c r="C33" s="8" t="str">
        <f t="shared" si="14"/>
        <v/>
      </c>
      <c r="D33" s="13">
        <f t="shared" si="15"/>
        <v>0</v>
      </c>
      <c r="E33" s="14">
        <f t="shared" si="16"/>
        <v>0</v>
      </c>
      <c r="F33" s="21" t="str">
        <f t="shared" si="17"/>
        <v/>
      </c>
      <c r="J33" s="91" t="s">
        <v>1</v>
      </c>
      <c r="K33" s="92"/>
      <c r="L33" s="61">
        <f>G23</f>
        <v>90</v>
      </c>
      <c r="M33" s="8">
        <f t="shared" si="18"/>
        <v>0.49450549450549453</v>
      </c>
      <c r="N33" s="62">
        <f>I23</f>
        <v>2091773.739090909</v>
      </c>
      <c r="O33" s="62">
        <f>J23</f>
        <v>2535220.5100000002</v>
      </c>
      <c r="P33" s="60">
        <f t="shared" si="19"/>
        <v>0.66768642266034806</v>
      </c>
    </row>
    <row r="34" spans="1:33" s="25" customFormat="1" ht="30" customHeight="1" x14ac:dyDescent="0.3">
      <c r="A34" s="43" t="s">
        <v>19</v>
      </c>
      <c r="B34" s="12">
        <f t="shared" si="13"/>
        <v>2</v>
      </c>
      <c r="C34" s="8">
        <f t="shared" si="14"/>
        <v>1.098901098901099E-2</v>
      </c>
      <c r="D34" s="13">
        <f t="shared" si="15"/>
        <v>35400.371900826445</v>
      </c>
      <c r="E34" s="14">
        <f t="shared" si="16"/>
        <v>42834.45</v>
      </c>
      <c r="F34" s="21">
        <f t="shared" si="17"/>
        <v>1.1281062366887975E-2</v>
      </c>
      <c r="J34" s="91" t="s">
        <v>2</v>
      </c>
      <c r="K34" s="92"/>
      <c r="L34" s="61">
        <f>L23</f>
        <v>87</v>
      </c>
      <c r="M34" s="8">
        <f t="shared" si="18"/>
        <v>0.47802197802197804</v>
      </c>
      <c r="N34" s="62">
        <f>N23</f>
        <v>940685.18710743799</v>
      </c>
      <c r="O34" s="62">
        <f>O23</f>
        <v>1138879.9499999997</v>
      </c>
      <c r="P34" s="60">
        <f t="shared" si="19"/>
        <v>0.29994025239843763</v>
      </c>
    </row>
    <row r="35" spans="1:33" ht="30" customHeight="1" x14ac:dyDescent="0.3">
      <c r="A35" s="43" t="s">
        <v>26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G35" s="25"/>
      <c r="H35" s="25"/>
      <c r="I35" s="25"/>
      <c r="J35" s="91" t="s">
        <v>34</v>
      </c>
      <c r="K35" s="92"/>
      <c r="L35" s="61">
        <f>Q23</f>
        <v>0</v>
      </c>
      <c r="M35" s="8" t="str">
        <f t="shared" si="18"/>
        <v/>
      </c>
      <c r="N35" s="62">
        <f>S23</f>
        <v>0</v>
      </c>
      <c r="O35" s="62">
        <f>T23</f>
        <v>0</v>
      </c>
      <c r="P35" s="60" t="str">
        <f t="shared" si="19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3">
      <c r="A36" s="43" t="s">
        <v>27</v>
      </c>
      <c r="B36" s="15">
        <f t="shared" si="13"/>
        <v>0</v>
      </c>
      <c r="C36" s="8" t="str">
        <f t="shared" si="14"/>
        <v/>
      </c>
      <c r="D36" s="13">
        <f t="shared" si="15"/>
        <v>0</v>
      </c>
      <c r="E36" s="22">
        <f t="shared" si="16"/>
        <v>0</v>
      </c>
      <c r="F36" s="21" t="str">
        <f t="shared" si="17"/>
        <v/>
      </c>
      <c r="G36" s="25"/>
      <c r="H36" s="25"/>
      <c r="I36" s="25"/>
      <c r="J36" s="91" t="s">
        <v>5</v>
      </c>
      <c r="K36" s="92"/>
      <c r="L36" s="61">
        <f>AA23</f>
        <v>1</v>
      </c>
      <c r="M36" s="8">
        <f t="shared" si="18"/>
        <v>5.4945054945054949E-3</v>
      </c>
      <c r="N36" s="62">
        <f>AC23</f>
        <v>11822.82</v>
      </c>
      <c r="O36" s="62">
        <f>AD23</f>
        <v>11822.82</v>
      </c>
      <c r="P36" s="60">
        <f t="shared" si="19"/>
        <v>3.1137080030790754E-3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4" t="s">
        <v>33</v>
      </c>
      <c r="B37" s="15">
        <f t="shared" si="13"/>
        <v>0</v>
      </c>
      <c r="C37" s="8" t="str">
        <f t="shared" si="14"/>
        <v/>
      </c>
      <c r="D37" s="13">
        <f t="shared" si="15"/>
        <v>0</v>
      </c>
      <c r="E37" s="22">
        <f t="shared" si="16"/>
        <v>0</v>
      </c>
      <c r="F37" s="21" t="str">
        <f t="shared" si="17"/>
        <v/>
      </c>
      <c r="G37" s="25"/>
      <c r="H37" s="25"/>
      <c r="I37" s="25"/>
      <c r="J37" s="91" t="s">
        <v>4</v>
      </c>
      <c r="K37" s="92"/>
      <c r="L37" s="61">
        <f>V23</f>
        <v>0</v>
      </c>
      <c r="M37" s="8" t="str">
        <f t="shared" si="18"/>
        <v/>
      </c>
      <c r="N37" s="62">
        <f>X23</f>
        <v>0</v>
      </c>
      <c r="O37" s="62">
        <f>Y23</f>
        <v>0</v>
      </c>
      <c r="P37" s="60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thickBot="1" x14ac:dyDescent="0.35">
      <c r="A38" s="44" t="s">
        <v>28</v>
      </c>
      <c r="B38" s="12">
        <f t="shared" si="13"/>
        <v>55</v>
      </c>
      <c r="C38" s="8">
        <f t="shared" si="14"/>
        <v>0.30219780219780218</v>
      </c>
      <c r="D38" s="13">
        <f t="shared" si="15"/>
        <v>755636.61454545462</v>
      </c>
      <c r="E38" s="23">
        <f t="shared" si="16"/>
        <v>914020.92999999993</v>
      </c>
      <c r="F38" s="21">
        <f t="shared" si="17"/>
        <v>0.24072042750568637</v>
      </c>
      <c r="G38" s="25"/>
      <c r="H38" s="25"/>
      <c r="I38" s="25"/>
      <c r="J38" s="93" t="s">
        <v>0</v>
      </c>
      <c r="K38" s="94"/>
      <c r="L38" s="85">
        <f>SUM(L32:L37)</f>
        <v>182</v>
      </c>
      <c r="M38" s="17">
        <f>SUM(M32:M37)</f>
        <v>1</v>
      </c>
      <c r="N38" s="86">
        <f>SUM(N32:N37)</f>
        <v>3136099.4545454546</v>
      </c>
      <c r="O38" s="87">
        <f>SUM(O32:O37)</f>
        <v>3797022.71</v>
      </c>
      <c r="P38" s="88">
        <f>SUM(P32:P37)</f>
        <v>0.99999999999999989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5" t="s">
        <v>29</v>
      </c>
      <c r="B39" s="12">
        <f t="shared" si="13"/>
        <v>120</v>
      </c>
      <c r="C39" s="8">
        <f>IF(B39,B39/$B$42,"")</f>
        <v>0.65934065934065933</v>
      </c>
      <c r="D39" s="13">
        <f t="shared" si="15"/>
        <v>621459.03702479345</v>
      </c>
      <c r="E39" s="23">
        <f t="shared" si="16"/>
        <v>759509.97000000009</v>
      </c>
      <c r="F39" s="21">
        <f>IF(E39,E39/$E$42,"")</f>
        <v>0.2000277659650869</v>
      </c>
      <c r="G39" s="25"/>
      <c r="H39" s="25"/>
      <c r="I39" s="25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6" t="s">
        <v>32</v>
      </c>
      <c r="B40" s="12">
        <f t="shared" si="13"/>
        <v>0</v>
      </c>
      <c r="C40" s="8" t="str">
        <f>IF(B40,B40/$B$42,"")</f>
        <v/>
      </c>
      <c r="D40" s="13">
        <f t="shared" si="15"/>
        <v>45158.88380165289</v>
      </c>
      <c r="E40" s="14">
        <f t="shared" si="16"/>
        <v>52222.250000000007</v>
      </c>
      <c r="F40" s="21">
        <f>IF(E40,E40/$E$42,"")</f>
        <v>1.3753473178463028E-2</v>
      </c>
      <c r="G40" s="25"/>
      <c r="H40" s="25"/>
      <c r="I40" s="25"/>
      <c r="J40" s="50"/>
      <c r="K40" s="50"/>
      <c r="L40" s="74"/>
      <c r="M40" s="51"/>
      <c r="N40" s="47"/>
      <c r="O40" s="47"/>
      <c r="P40" s="50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73" t="s">
        <v>45</v>
      </c>
      <c r="B41" s="12">
        <f t="shared" si="13"/>
        <v>0</v>
      </c>
      <c r="C41" s="8" t="str">
        <f>IF(B41,B41/$B$42,"")</f>
        <v/>
      </c>
      <c r="D41" s="13">
        <f t="shared" si="15"/>
        <v>0</v>
      </c>
      <c r="E41" s="14">
        <f t="shared" si="16"/>
        <v>0</v>
      </c>
      <c r="F41" s="21" t="str">
        <f>IF(E41,E41/$E$42,"")</f>
        <v/>
      </c>
      <c r="G41" s="25"/>
      <c r="H41" s="25"/>
      <c r="I41" s="25"/>
      <c r="J41" s="50"/>
      <c r="K41" s="50"/>
      <c r="L41" s="74"/>
      <c r="M41" s="51"/>
      <c r="N41" s="47"/>
      <c r="O41" s="47"/>
      <c r="P41" s="50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4" customFormat="1" ht="30" customHeight="1" thickBot="1" x14ac:dyDescent="0.35">
      <c r="A42" s="65" t="s">
        <v>0</v>
      </c>
      <c r="B42" s="16">
        <f>SUM(B32:B41)</f>
        <v>182</v>
      </c>
      <c r="C42" s="17">
        <f>SUM(C32:C41)</f>
        <v>1</v>
      </c>
      <c r="D42" s="18">
        <f>SUM(D32:D41)</f>
        <v>3136099.4545454551</v>
      </c>
      <c r="E42" s="18">
        <f>SUM(E32:E41)</f>
        <v>3797022.7100000004</v>
      </c>
      <c r="F42" s="19">
        <f>SUM(F32:F41)</f>
        <v>0.99999999999999978</v>
      </c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50"/>
      <c r="R42" s="74"/>
      <c r="S42" s="47"/>
      <c r="T42" s="47"/>
      <c r="U42" s="47"/>
      <c r="V42" s="50"/>
      <c r="W42" s="50"/>
      <c r="X42" s="74"/>
      <c r="Y42" s="49"/>
      <c r="Z42" s="49"/>
      <c r="AA42" s="49"/>
      <c r="AB42" s="49"/>
      <c r="AC42" s="50"/>
      <c r="AD42" s="50"/>
      <c r="AE42" s="74"/>
    </row>
    <row r="43" spans="1:33" s="54" customFormat="1" ht="30" customHeight="1" x14ac:dyDescent="0.3">
      <c r="A43" s="74"/>
      <c r="B43" s="74"/>
      <c r="C43" s="74"/>
      <c r="D43" s="74"/>
      <c r="E43" s="74"/>
      <c r="F43" s="74"/>
      <c r="G43" s="25"/>
      <c r="H43" s="26"/>
      <c r="I43" s="25"/>
      <c r="J43" s="25"/>
      <c r="K43" s="25"/>
      <c r="L43" s="25"/>
      <c r="M43" s="25"/>
      <c r="N43" s="26"/>
      <c r="O43" s="25"/>
      <c r="P43" s="25"/>
      <c r="Q43" s="25"/>
      <c r="R43" s="25"/>
      <c r="S43" s="25"/>
      <c r="T43" s="25"/>
      <c r="U43" s="66"/>
      <c r="V43" s="50"/>
      <c r="W43" s="50"/>
      <c r="X43" s="74"/>
      <c r="Y43" s="49"/>
      <c r="Z43" s="49"/>
      <c r="AA43" s="49"/>
      <c r="AB43" s="49"/>
      <c r="AC43" s="50"/>
      <c r="AD43" s="50"/>
      <c r="AE43" s="74"/>
    </row>
    <row r="44" spans="1:33" ht="36" customHeight="1" x14ac:dyDescent="0.3">
      <c r="A44" s="25"/>
      <c r="B44" s="26"/>
      <c r="C44" s="25"/>
      <c r="D44" s="25"/>
      <c r="E44" s="25"/>
      <c r="F44" s="25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25" customFormat="1" ht="23.1" customHeight="1" x14ac:dyDescent="0.3">
      <c r="B45" s="26"/>
      <c r="H45" s="26"/>
      <c r="N45" s="26"/>
    </row>
    <row r="46" spans="1:33" s="25" customFormat="1" x14ac:dyDescent="0.3">
      <c r="B46" s="26"/>
      <c r="H46" s="26"/>
      <c r="N46" s="26"/>
    </row>
    <row r="47" spans="1:33" s="25" customFormat="1" x14ac:dyDescent="0.3">
      <c r="B47" s="26"/>
      <c r="H47" s="26"/>
      <c r="N47" s="26"/>
    </row>
    <row r="48" spans="1:33" s="25" customForma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G102" s="27"/>
      <c r="H102" s="63"/>
      <c r="I102" s="27"/>
      <c r="J102" s="27"/>
      <c r="K102" s="27"/>
      <c r="L102" s="27"/>
      <c r="M102" s="27"/>
      <c r="N102" s="63"/>
      <c r="O102" s="27"/>
      <c r="P102" s="27"/>
    </row>
    <row r="103" spans="1:21" s="25" customFormat="1" x14ac:dyDescent="0.3">
      <c r="B103" s="26"/>
      <c r="G103" s="27"/>
      <c r="H103" s="63"/>
      <c r="I103" s="27"/>
      <c r="J103" s="27"/>
      <c r="K103" s="27"/>
      <c r="L103" s="27"/>
      <c r="M103" s="27"/>
      <c r="N103" s="63"/>
      <c r="O103" s="27"/>
      <c r="P103" s="27"/>
      <c r="Q103" s="27"/>
      <c r="R103" s="27"/>
      <c r="S103" s="27"/>
      <c r="T103" s="27"/>
      <c r="U103" s="27"/>
    </row>
    <row r="104" spans="1:21" s="25" customFormat="1" x14ac:dyDescent="0.3">
      <c r="B104" s="26"/>
      <c r="F104" s="27"/>
      <c r="G104" s="27"/>
      <c r="H104" s="63"/>
      <c r="I104" s="27"/>
      <c r="J104" s="27"/>
      <c r="K104" s="27"/>
      <c r="L104" s="27"/>
      <c r="M104" s="27"/>
      <c r="N104" s="63"/>
      <c r="O104" s="27"/>
      <c r="P104" s="27"/>
      <c r="Q104" s="27"/>
      <c r="R104" s="27"/>
      <c r="S104" s="27"/>
      <c r="T104" s="27"/>
      <c r="U104" s="27"/>
    </row>
    <row r="105" spans="1:21" s="25" customFormat="1" x14ac:dyDescent="0.3">
      <c r="A105" s="27"/>
      <c r="B105" s="63"/>
      <c r="C105" s="27"/>
      <c r="D105" s="27"/>
      <c r="E105" s="27"/>
      <c r="F105" s="27"/>
      <c r="G105" s="27"/>
      <c r="H105" s="63"/>
      <c r="I105" s="27"/>
      <c r="J105" s="27"/>
      <c r="K105" s="27"/>
      <c r="L105" s="27"/>
      <c r="M105" s="27"/>
      <c r="N105" s="63"/>
      <c r="O105" s="27"/>
      <c r="P105" s="27"/>
      <c r="Q105" s="27"/>
      <c r="R105" s="27"/>
      <c r="S105" s="27"/>
      <c r="T105" s="27"/>
      <c r="U105" s="27"/>
    </row>
  </sheetData>
  <sheetProtection password="C9C3" sheet="1" objects="1" scenarios="1"/>
  <mergeCells count="21">
    <mergeCell ref="J38:K38"/>
    <mergeCell ref="J32:K32"/>
    <mergeCell ref="J33:K33"/>
    <mergeCell ref="J34:K34"/>
    <mergeCell ref="J35:K35"/>
    <mergeCell ref="J37:K37"/>
    <mergeCell ref="J36:K36"/>
    <mergeCell ref="A25:Q25"/>
    <mergeCell ref="A26:H26"/>
    <mergeCell ref="A29:A31"/>
    <mergeCell ref="B29:F30"/>
    <mergeCell ref="J29:K31"/>
    <mergeCell ref="L29:P30"/>
    <mergeCell ref="B10:AE10"/>
    <mergeCell ref="A11:A12"/>
    <mergeCell ref="B11:F11"/>
    <mergeCell ref="G11:K11"/>
    <mergeCell ref="L11:P11"/>
    <mergeCell ref="Q11:U11"/>
    <mergeCell ref="V11:Z11"/>
    <mergeCell ref="AA11:AE11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I13:J13 N13:O13 S13:T13 X13:Y13 AC13:AD13 G13 L13 Q13 V13 AA13 D13:E13 B13 B21:F22 G21:K22 L21:U22 V21:Z22 AA21:AE22" unlockedFormula="1"/>
    <ignoredError sqref="C39:C41 M32:M35 C32:C38 M36:M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1T</vt:lpstr>
      <vt:lpstr>2T</vt:lpstr>
      <vt:lpstr>3T</vt:lpstr>
      <vt:lpstr>4T</vt:lpstr>
      <vt:lpstr>2019 - CONTRACTACIÓ ANUAL</vt:lpstr>
      <vt:lpstr>'1T'!Àrea_d'impressió</vt:lpstr>
      <vt:lpstr>'2019 - CONTRACTACIÓ ANUAL'!Àrea_d'impressió</vt:lpstr>
      <vt:lpstr>'2T'!Àrea_d'impressió</vt:lpstr>
      <vt:lpstr>'3T'!Àrea_d'impressió</vt:lpstr>
      <vt:lpstr>'4T'!Àrea_d'impressió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2019-12-05T13:02:24Z</cp:lastPrinted>
  <dcterms:created xsi:type="dcterms:W3CDTF">2016-02-03T12:33:15Z</dcterms:created>
  <dcterms:modified xsi:type="dcterms:W3CDTF">2020-03-05T12:10:55Z</dcterms:modified>
</cp:coreProperties>
</file>