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649" activeTab="4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45621"/>
</workbook>
</file>

<file path=xl/calcChain.xml><?xml version="1.0" encoding="utf-8"?>
<calcChain xmlns="http://schemas.openxmlformats.org/spreadsheetml/2006/main">
  <c r="N20" i="6" l="1"/>
  <c r="I20" i="6"/>
  <c r="I13" i="6"/>
  <c r="D20" i="6"/>
  <c r="D15" i="6"/>
  <c r="D13" i="6"/>
  <c r="E20" i="1" l="1"/>
  <c r="B13" i="7" l="1"/>
  <c r="C13" i="1" l="1"/>
  <c r="B16" i="7"/>
  <c r="D16" i="7"/>
  <c r="J21" i="7"/>
  <c r="E21" i="7"/>
  <c r="F21" i="7" s="1"/>
  <c r="O21" i="7"/>
  <c r="T21" i="7"/>
  <c r="Y21" i="7"/>
  <c r="AD21" i="7"/>
  <c r="E13" i="7"/>
  <c r="J13" i="7"/>
  <c r="O13" i="7"/>
  <c r="T13" i="7"/>
  <c r="Y13" i="7"/>
  <c r="AD13" i="7"/>
  <c r="E20" i="7"/>
  <c r="J20" i="7"/>
  <c r="O20" i="7"/>
  <c r="AD20" i="7"/>
  <c r="T20" i="7"/>
  <c r="Y20" i="7"/>
  <c r="J14" i="7"/>
  <c r="K14" i="7" s="1"/>
  <c r="O14" i="7"/>
  <c r="P14" i="7" s="1"/>
  <c r="E14" i="7"/>
  <c r="F14" i="7" s="1"/>
  <c r="T14" i="7"/>
  <c r="Y14" i="7"/>
  <c r="AD14" i="7"/>
  <c r="J15" i="7"/>
  <c r="O15" i="7"/>
  <c r="P15" i="7" s="1"/>
  <c r="E15" i="7"/>
  <c r="T15" i="7"/>
  <c r="Y15" i="7"/>
  <c r="AD15" i="7"/>
  <c r="J16" i="7"/>
  <c r="K16" i="7" s="1"/>
  <c r="O16" i="7"/>
  <c r="P16" i="7" s="1"/>
  <c r="E16" i="7"/>
  <c r="F16" i="7" s="1"/>
  <c r="T16" i="7"/>
  <c r="Y16" i="7"/>
  <c r="AD16" i="7"/>
  <c r="J17" i="7"/>
  <c r="E17" i="7"/>
  <c r="F17" i="7" s="1"/>
  <c r="T17" i="7"/>
  <c r="Y17" i="7"/>
  <c r="AD17" i="7"/>
  <c r="J18" i="7"/>
  <c r="O18" i="7"/>
  <c r="AD18" i="7"/>
  <c r="E18" i="7"/>
  <c r="T18" i="7"/>
  <c r="Y18" i="7"/>
  <c r="J19" i="7"/>
  <c r="O19" i="7"/>
  <c r="P19" i="7" s="1"/>
  <c r="AD19" i="7"/>
  <c r="E19" i="7"/>
  <c r="F19" i="7" s="1"/>
  <c r="T19" i="7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I14" i="7"/>
  <c r="N14" i="7"/>
  <c r="D14" i="7"/>
  <c r="D32" i="7" s="1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1" i="7"/>
  <c r="H21" i="7" s="1"/>
  <c r="B21" i="7"/>
  <c r="L21" i="7"/>
  <c r="M21" i="7" s="1"/>
  <c r="Q21" i="7"/>
  <c r="V21" i="7"/>
  <c r="AA21" i="7"/>
  <c r="G16" i="7"/>
  <c r="H16" i="7" s="1"/>
  <c r="L16" i="7"/>
  <c r="M16" i="7" s="1"/>
  <c r="Q16" i="7"/>
  <c r="V16" i="7"/>
  <c r="AA16" i="7"/>
  <c r="G13" i="7"/>
  <c r="L13" i="7"/>
  <c r="Q13" i="7"/>
  <c r="V13" i="7"/>
  <c r="AA13" i="7"/>
  <c r="B20" i="7"/>
  <c r="G20" i="7"/>
  <c r="L20" i="7"/>
  <c r="AA20" i="7"/>
  <c r="Q20" i="7"/>
  <c r="V20" i="7"/>
  <c r="G14" i="7"/>
  <c r="H14" i="7" s="1"/>
  <c r="L14" i="7"/>
  <c r="M14" i="7" s="1"/>
  <c r="B14" i="7"/>
  <c r="C14" i="7" s="1"/>
  <c r="Q14" i="7"/>
  <c r="V14" i="7"/>
  <c r="AA14" i="7"/>
  <c r="G15" i="7"/>
  <c r="L15" i="7"/>
  <c r="M15" i="7" s="1"/>
  <c r="B15" i="7"/>
  <c r="Q15" i="7"/>
  <c r="V15" i="7"/>
  <c r="AA15" i="7"/>
  <c r="G17" i="7"/>
  <c r="L17" i="7"/>
  <c r="M17" i="7" s="1"/>
  <c r="B17" i="7"/>
  <c r="C17" i="7" s="1"/>
  <c r="Q17" i="7"/>
  <c r="V17" i="7"/>
  <c r="AA17" i="7"/>
  <c r="G18" i="7"/>
  <c r="L18" i="7"/>
  <c r="AA18" i="7"/>
  <c r="B18" i="7"/>
  <c r="Q18" i="7"/>
  <c r="V18" i="7"/>
  <c r="G19" i="7"/>
  <c r="L19" i="7"/>
  <c r="M19" i="7" s="1"/>
  <c r="AA19" i="7"/>
  <c r="B19" i="7"/>
  <c r="Q19" i="7"/>
  <c r="V19" i="7"/>
  <c r="T22" i="7"/>
  <c r="O34" i="7"/>
  <c r="AD22" i="7"/>
  <c r="O35" i="7"/>
  <c r="Y22" i="7"/>
  <c r="O36" i="7"/>
  <c r="P34" i="7"/>
  <c r="P35" i="7"/>
  <c r="P36" i="7"/>
  <c r="S22" i="7"/>
  <c r="N34" i="7"/>
  <c r="AC22" i="7"/>
  <c r="N35" i="7"/>
  <c r="X22" i="7"/>
  <c r="N36" i="7"/>
  <c r="Q22" i="7"/>
  <c r="L34" i="7"/>
  <c r="AA22" i="7"/>
  <c r="L35" i="7"/>
  <c r="V22" i="7"/>
  <c r="L36" i="7"/>
  <c r="M34" i="7"/>
  <c r="M35" i="7"/>
  <c r="M36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1" i="7"/>
  <c r="AE13" i="7"/>
  <c r="AE22" i="7"/>
  <c r="AB13" i="7"/>
  <c r="AB22" i="7"/>
  <c r="Z13" i="7"/>
  <c r="Z22" i="7"/>
  <c r="W13" i="7"/>
  <c r="W22" i="7"/>
  <c r="U13" i="7"/>
  <c r="U22" i="7"/>
  <c r="R13" i="7"/>
  <c r="R22" i="7"/>
  <c r="P13" i="7"/>
  <c r="K17" i="7"/>
  <c r="K21" i="7"/>
  <c r="H17" i="7"/>
  <c r="C19" i="7"/>
  <c r="C21" i="7"/>
  <c r="J22" i="6"/>
  <c r="K13" i="6" s="1"/>
  <c r="E22" i="6"/>
  <c r="F15" i="6" s="1"/>
  <c r="Y22" i="6"/>
  <c r="O36" i="6"/>
  <c r="T22" i="6"/>
  <c r="O35" i="6"/>
  <c r="AD22" i="6"/>
  <c r="O37" i="6"/>
  <c r="P35" i="6"/>
  <c r="P36" i="6"/>
  <c r="P37" i="6"/>
  <c r="I22" i="6"/>
  <c r="N33" i="6" s="1"/>
  <c r="D22" i="6"/>
  <c r="N32" i="6" s="1"/>
  <c r="N22" i="6"/>
  <c r="N34" i="6" s="1"/>
  <c r="X22" i="6"/>
  <c r="N36" i="6"/>
  <c r="S22" i="6"/>
  <c r="N35" i="6"/>
  <c r="AC22" i="6"/>
  <c r="N37" i="6"/>
  <c r="G22" i="6"/>
  <c r="L33" i="6"/>
  <c r="B22" i="6"/>
  <c r="C20" i="6" s="1"/>
  <c r="L32" i="6"/>
  <c r="L22" i="6"/>
  <c r="L34" i="6" s="1"/>
  <c r="V22" i="6"/>
  <c r="L36" i="6"/>
  <c r="Q22" i="6"/>
  <c r="L35" i="6"/>
  <c r="AA22" i="6"/>
  <c r="L37" i="6"/>
  <c r="M35" i="6"/>
  <c r="M36" i="6"/>
  <c r="M37" i="6"/>
  <c r="E40" i="6"/>
  <c r="F40" i="6" s="1"/>
  <c r="E32" i="6"/>
  <c r="E33" i="6"/>
  <c r="F33" i="6" s="1"/>
  <c r="E34" i="6"/>
  <c r="E35" i="6"/>
  <c r="F35" i="6" s="1"/>
  <c r="E37" i="6"/>
  <c r="E38" i="6"/>
  <c r="F38" i="6" s="1"/>
  <c r="E39" i="6"/>
  <c r="D40" i="6"/>
  <c r="D32" i="6"/>
  <c r="D33" i="6"/>
  <c r="D34" i="6"/>
  <c r="D35" i="6"/>
  <c r="D36" i="6"/>
  <c r="D37" i="6"/>
  <c r="D38" i="6"/>
  <c r="D39" i="6"/>
  <c r="B40" i="6"/>
  <c r="C40" i="6" s="1"/>
  <c r="B32" i="6"/>
  <c r="B33" i="6"/>
  <c r="C33" i="6" s="1"/>
  <c r="B34" i="6"/>
  <c r="B35" i="6"/>
  <c r="B36" i="6"/>
  <c r="C36" i="6" s="1"/>
  <c r="B37" i="6"/>
  <c r="B38" i="6"/>
  <c r="C38" i="6" s="1"/>
  <c r="B39" i="6"/>
  <c r="C35" i="6"/>
  <c r="AE13" i="6"/>
  <c r="AE14" i="6"/>
  <c r="AE15" i="6"/>
  <c r="AE16" i="6"/>
  <c r="AE17" i="6"/>
  <c r="AE18" i="6"/>
  <c r="AE19" i="6"/>
  <c r="AE20" i="6"/>
  <c r="AE21" i="6"/>
  <c r="AE22" i="6"/>
  <c r="AB13" i="6"/>
  <c r="AB14" i="6"/>
  <c r="AB15" i="6"/>
  <c r="AB16" i="6"/>
  <c r="AB17" i="6"/>
  <c r="AB18" i="6"/>
  <c r="AB19" i="6"/>
  <c r="AB20" i="6"/>
  <c r="AB21" i="6"/>
  <c r="AB22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W22" i="6"/>
  <c r="U13" i="6"/>
  <c r="U14" i="6"/>
  <c r="U15" i="6"/>
  <c r="U16" i="6"/>
  <c r="U17" i="6"/>
  <c r="U18" i="6"/>
  <c r="U19" i="6"/>
  <c r="U20" i="6"/>
  <c r="U21" i="6"/>
  <c r="U22" i="6"/>
  <c r="R13" i="6"/>
  <c r="R14" i="6"/>
  <c r="R15" i="6"/>
  <c r="R16" i="6"/>
  <c r="R17" i="6"/>
  <c r="R18" i="6"/>
  <c r="R19" i="6"/>
  <c r="R20" i="6"/>
  <c r="R21" i="6"/>
  <c r="R22" i="6"/>
  <c r="P13" i="6"/>
  <c r="P14" i="6"/>
  <c r="P15" i="6"/>
  <c r="P16" i="6"/>
  <c r="P18" i="6"/>
  <c r="P19" i="6"/>
  <c r="P21" i="6"/>
  <c r="M13" i="6"/>
  <c r="M14" i="6"/>
  <c r="M15" i="6"/>
  <c r="M22" i="6" s="1"/>
  <c r="M16" i="6"/>
  <c r="M18" i="6"/>
  <c r="M19" i="6"/>
  <c r="M20" i="6"/>
  <c r="M21" i="6"/>
  <c r="K14" i="6"/>
  <c r="K15" i="6"/>
  <c r="K16" i="6"/>
  <c r="K17" i="6"/>
  <c r="K18" i="6"/>
  <c r="K19" i="6"/>
  <c r="K21" i="6"/>
  <c r="H13" i="6"/>
  <c r="H14" i="6"/>
  <c r="H15" i="6"/>
  <c r="H16" i="6"/>
  <c r="H17" i="6"/>
  <c r="H18" i="6"/>
  <c r="H19" i="6"/>
  <c r="H20" i="6"/>
  <c r="H21" i="6"/>
  <c r="H22" i="6"/>
  <c r="F13" i="6"/>
  <c r="F14" i="6"/>
  <c r="F16" i="6"/>
  <c r="F17" i="6"/>
  <c r="F19" i="6"/>
  <c r="F20" i="6"/>
  <c r="F21" i="6"/>
  <c r="C13" i="6"/>
  <c r="C14" i="6"/>
  <c r="C16" i="6"/>
  <c r="C17" i="6"/>
  <c r="C18" i="6"/>
  <c r="C19" i="6"/>
  <c r="C21" i="6"/>
  <c r="AD22" i="5"/>
  <c r="O37" i="5"/>
  <c r="P37" i="5"/>
  <c r="AC22" i="5"/>
  <c r="N37" i="5"/>
  <c r="AA22" i="5"/>
  <c r="L37" i="5"/>
  <c r="M37" i="5"/>
  <c r="E22" i="5"/>
  <c r="O32" i="5"/>
  <c r="J22" i="5"/>
  <c r="O33" i="5"/>
  <c r="O22" i="5"/>
  <c r="O34" i="5"/>
  <c r="T22" i="5"/>
  <c r="O35" i="5"/>
  <c r="Y22" i="5"/>
  <c r="O36" i="5"/>
  <c r="P35" i="5"/>
  <c r="P36" i="5"/>
  <c r="D22" i="5"/>
  <c r="N32" i="5" s="1"/>
  <c r="I22" i="5"/>
  <c r="N33" i="5" s="1"/>
  <c r="N22" i="5"/>
  <c r="N34" i="5" s="1"/>
  <c r="S22" i="5"/>
  <c r="N35" i="5"/>
  <c r="X22" i="5"/>
  <c r="N36" i="5"/>
  <c r="B22" i="5"/>
  <c r="L32" i="5" s="1"/>
  <c r="G22" i="5"/>
  <c r="H13" i="5" s="1"/>
  <c r="L33" i="5"/>
  <c r="L22" i="5"/>
  <c r="M20" i="5" s="1"/>
  <c r="Q22" i="5"/>
  <c r="L35" i="5"/>
  <c r="V22" i="5"/>
  <c r="L36" i="5"/>
  <c r="M35" i="5"/>
  <c r="M36" i="5"/>
  <c r="E32" i="5"/>
  <c r="E33" i="5"/>
  <c r="F33" i="5" s="1"/>
  <c r="E34" i="5"/>
  <c r="E39" i="5"/>
  <c r="E37" i="5"/>
  <c r="F37" i="5" s="1"/>
  <c r="E38" i="5"/>
  <c r="F38" i="5" s="1"/>
  <c r="E40" i="5"/>
  <c r="F40" i="5" s="1"/>
  <c r="E35" i="5"/>
  <c r="F35" i="5" s="1"/>
  <c r="E36" i="5"/>
  <c r="F36" i="5" s="1"/>
  <c r="D32" i="5"/>
  <c r="D33" i="5"/>
  <c r="D34" i="5"/>
  <c r="D39" i="5"/>
  <c r="D37" i="5"/>
  <c r="D38" i="5"/>
  <c r="D40" i="5"/>
  <c r="D35" i="5"/>
  <c r="D36" i="5"/>
  <c r="B32" i="5"/>
  <c r="B33" i="5"/>
  <c r="C33" i="5" s="1"/>
  <c r="B34" i="5"/>
  <c r="B39" i="5"/>
  <c r="B40" i="5"/>
  <c r="C40" i="5" s="1"/>
  <c r="B37" i="5"/>
  <c r="C37" i="5" s="1"/>
  <c r="B38" i="5"/>
  <c r="B35" i="5"/>
  <c r="C35" i="5" s="1"/>
  <c r="B36" i="5"/>
  <c r="C36" i="5" s="1"/>
  <c r="C38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16" i="5"/>
  <c r="AB17" i="5"/>
  <c r="AB18" i="5"/>
  <c r="AB19" i="5"/>
  <c r="AB20" i="5"/>
  <c r="AB22" i="5"/>
  <c r="Z13" i="5"/>
  <c r="Z14" i="5"/>
  <c r="Z15" i="5"/>
  <c r="Z16" i="5"/>
  <c r="Z17" i="5"/>
  <c r="Z18" i="5"/>
  <c r="Z19" i="5"/>
  <c r="Z20" i="5"/>
  <c r="Z22" i="5"/>
  <c r="W13" i="5"/>
  <c r="W14" i="5"/>
  <c r="W15" i="5"/>
  <c r="W16" i="5"/>
  <c r="W17" i="5"/>
  <c r="W18" i="5"/>
  <c r="W19" i="5"/>
  <c r="W20" i="5"/>
  <c r="W22" i="5"/>
  <c r="U13" i="5"/>
  <c r="U14" i="5"/>
  <c r="U15" i="5"/>
  <c r="U16" i="5"/>
  <c r="U17" i="5"/>
  <c r="U18" i="5"/>
  <c r="U19" i="5"/>
  <c r="U20" i="5"/>
  <c r="U22" i="5"/>
  <c r="R13" i="5"/>
  <c r="R14" i="5"/>
  <c r="R15" i="5"/>
  <c r="R16" i="5"/>
  <c r="R17" i="5"/>
  <c r="R18" i="5"/>
  <c r="R19" i="5"/>
  <c r="R20" i="5"/>
  <c r="R22" i="5"/>
  <c r="P13" i="5"/>
  <c r="P14" i="5"/>
  <c r="P22" i="5" s="1"/>
  <c r="P15" i="5"/>
  <c r="P16" i="5"/>
  <c r="P17" i="5"/>
  <c r="P18" i="5"/>
  <c r="P19" i="5"/>
  <c r="P20" i="5"/>
  <c r="M13" i="5"/>
  <c r="M22" i="5" s="1"/>
  <c r="M14" i="5"/>
  <c r="M15" i="5"/>
  <c r="M16" i="5"/>
  <c r="M17" i="5"/>
  <c r="M18" i="5"/>
  <c r="M19" i="5"/>
  <c r="K13" i="5"/>
  <c r="K14" i="5"/>
  <c r="K15" i="5"/>
  <c r="K16" i="5"/>
  <c r="K17" i="5"/>
  <c r="K18" i="5"/>
  <c r="K19" i="5"/>
  <c r="K20" i="5"/>
  <c r="H14" i="5"/>
  <c r="H15" i="5"/>
  <c r="H16" i="5"/>
  <c r="H17" i="5"/>
  <c r="H18" i="5"/>
  <c r="H19" i="5"/>
  <c r="F13" i="5"/>
  <c r="F14" i="5"/>
  <c r="F15" i="5"/>
  <c r="F16" i="5"/>
  <c r="F17" i="5"/>
  <c r="F18" i="5"/>
  <c r="F19" i="5"/>
  <c r="F20" i="5"/>
  <c r="C14" i="5"/>
  <c r="C15" i="5"/>
  <c r="C16" i="5"/>
  <c r="C17" i="5"/>
  <c r="C18" i="5"/>
  <c r="C19" i="5"/>
  <c r="E40" i="4"/>
  <c r="F40" i="4" s="1"/>
  <c r="E32" i="4"/>
  <c r="E33" i="4"/>
  <c r="F33" i="4" s="1"/>
  <c r="E34" i="4"/>
  <c r="E35" i="4"/>
  <c r="F35" i="4" s="1"/>
  <c r="E36" i="4"/>
  <c r="E37" i="4"/>
  <c r="E38" i="4"/>
  <c r="E39" i="4"/>
  <c r="D40" i="4"/>
  <c r="B40" i="4"/>
  <c r="C40" i="4" s="1"/>
  <c r="B32" i="4"/>
  <c r="B33" i="4"/>
  <c r="C33" i="4" s="1"/>
  <c r="B34" i="4"/>
  <c r="B35" i="4"/>
  <c r="B36" i="4"/>
  <c r="B37" i="4"/>
  <c r="B38" i="4"/>
  <c r="B39" i="4"/>
  <c r="AE13" i="4"/>
  <c r="AE14" i="4"/>
  <c r="AE15" i="4"/>
  <c r="AE16" i="4"/>
  <c r="AE17" i="4"/>
  <c r="AE18" i="4"/>
  <c r="AE19" i="4"/>
  <c r="AE20" i="4"/>
  <c r="AE21" i="4"/>
  <c r="AE22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Z22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U22" i="4"/>
  <c r="S22" i="4"/>
  <c r="Q22" i="4"/>
  <c r="R13" i="4"/>
  <c r="R14" i="4"/>
  <c r="R15" i="4"/>
  <c r="R16" i="4"/>
  <c r="R17" i="4"/>
  <c r="R18" i="4"/>
  <c r="R19" i="4"/>
  <c r="R20" i="4"/>
  <c r="R21" i="4"/>
  <c r="R22" i="4"/>
  <c r="O22" i="4"/>
  <c r="P13" i="4"/>
  <c r="P14" i="4"/>
  <c r="P15" i="4"/>
  <c r="P22" i="4" s="1"/>
  <c r="P16" i="4"/>
  <c r="P17" i="4"/>
  <c r="P18" i="4"/>
  <c r="P19" i="4"/>
  <c r="P20" i="4"/>
  <c r="P21" i="4"/>
  <c r="N22" i="4"/>
  <c r="N34" i="4" s="1"/>
  <c r="L22" i="4"/>
  <c r="M20" i="4" s="1"/>
  <c r="M13" i="4"/>
  <c r="M14" i="4"/>
  <c r="M15" i="4"/>
  <c r="M16" i="4"/>
  <c r="M17" i="4"/>
  <c r="M19" i="4"/>
  <c r="M21" i="4"/>
  <c r="J22" i="4"/>
  <c r="K15" i="4" s="1"/>
  <c r="K22" i="4" s="1"/>
  <c r="K13" i="4"/>
  <c r="K14" i="4"/>
  <c r="K16" i="4"/>
  <c r="K17" i="4"/>
  <c r="K18" i="4"/>
  <c r="K19" i="4"/>
  <c r="K20" i="4"/>
  <c r="K21" i="4"/>
  <c r="I22" i="4"/>
  <c r="N33" i="4" s="1"/>
  <c r="G22" i="4"/>
  <c r="H19" i="4" s="1"/>
  <c r="H13" i="4"/>
  <c r="H14" i="4"/>
  <c r="H16" i="4"/>
  <c r="H17" i="4"/>
  <c r="H18" i="4"/>
  <c r="H21" i="4"/>
  <c r="E22" i="4"/>
  <c r="F15" i="4" s="1"/>
  <c r="F22" i="4" s="1"/>
  <c r="F13" i="4"/>
  <c r="F14" i="4"/>
  <c r="F16" i="4"/>
  <c r="F17" i="4"/>
  <c r="F18" i="4"/>
  <c r="F19" i="4"/>
  <c r="F20" i="4"/>
  <c r="F21" i="4"/>
  <c r="D22" i="4"/>
  <c r="N32" i="4" s="1"/>
  <c r="B22" i="4"/>
  <c r="C13" i="4" s="1"/>
  <c r="C14" i="4"/>
  <c r="C16" i="4"/>
  <c r="C17" i="4"/>
  <c r="C18" i="4"/>
  <c r="C19" i="4"/>
  <c r="C21" i="4"/>
  <c r="O33" i="4"/>
  <c r="O34" i="4"/>
  <c r="O35" i="4"/>
  <c r="O36" i="4"/>
  <c r="O37" i="4"/>
  <c r="P35" i="4"/>
  <c r="P36" i="4"/>
  <c r="P37" i="4"/>
  <c r="N35" i="4"/>
  <c r="N36" i="4"/>
  <c r="N37" i="4"/>
  <c r="L35" i="4"/>
  <c r="L36" i="4"/>
  <c r="L37" i="4"/>
  <c r="M35" i="4"/>
  <c r="M36" i="4"/>
  <c r="M37" i="4"/>
  <c r="F36" i="4"/>
  <c r="D32" i="4"/>
  <c r="D33" i="4"/>
  <c r="D34" i="4"/>
  <c r="D35" i="4"/>
  <c r="D36" i="4"/>
  <c r="D37" i="4"/>
  <c r="D38" i="4"/>
  <c r="D39" i="4"/>
  <c r="C35" i="4"/>
  <c r="C36" i="4"/>
  <c r="J22" i="1"/>
  <c r="K20" i="1" s="1"/>
  <c r="O22" i="1"/>
  <c r="O34" i="1" s="1"/>
  <c r="E22" i="1"/>
  <c r="O32" i="1" s="1"/>
  <c r="Y22" i="1"/>
  <c r="O36" i="1"/>
  <c r="T22" i="1"/>
  <c r="O35" i="1"/>
  <c r="AD22" i="1"/>
  <c r="O37" i="1"/>
  <c r="P35" i="1"/>
  <c r="P36" i="1"/>
  <c r="P37" i="1"/>
  <c r="I22" i="1"/>
  <c r="N33" i="1" s="1"/>
  <c r="N22" i="1"/>
  <c r="N34" i="1" s="1"/>
  <c r="D22" i="1"/>
  <c r="N32" i="1" s="1"/>
  <c r="X22" i="1"/>
  <c r="N36" i="1"/>
  <c r="S22" i="1"/>
  <c r="N35" i="1"/>
  <c r="AC22" i="1"/>
  <c r="N37" i="1"/>
  <c r="B22" i="1"/>
  <c r="L32" i="1" s="1"/>
  <c r="G22" i="1"/>
  <c r="L33" i="1" s="1"/>
  <c r="L22" i="1"/>
  <c r="L34" i="1"/>
  <c r="V22" i="1"/>
  <c r="L36" i="1"/>
  <c r="Q22" i="1"/>
  <c r="L35" i="1"/>
  <c r="AA22" i="1"/>
  <c r="L37" i="1"/>
  <c r="M35" i="1"/>
  <c r="M36" i="1"/>
  <c r="M37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M22" i="1" s="1"/>
  <c r="K21" i="1"/>
  <c r="K19" i="1"/>
  <c r="K17" i="1"/>
  <c r="K16" i="1"/>
  <c r="K15" i="1"/>
  <c r="K14" i="1"/>
  <c r="H21" i="1"/>
  <c r="H20" i="1"/>
  <c r="H19" i="1"/>
  <c r="H18" i="1"/>
  <c r="H17" i="1"/>
  <c r="H16" i="1"/>
  <c r="H15" i="1"/>
  <c r="H14" i="1"/>
  <c r="C21" i="1"/>
  <c r="C20" i="1"/>
  <c r="C19" i="1"/>
  <c r="C18" i="1"/>
  <c r="C17" i="1"/>
  <c r="C16" i="1"/>
  <c r="C15" i="1"/>
  <c r="C14" i="1"/>
  <c r="F21" i="1"/>
  <c r="E40" i="1"/>
  <c r="F40" i="1" s="1"/>
  <c r="E32" i="1"/>
  <c r="E39" i="1"/>
  <c r="E33" i="1"/>
  <c r="E34" i="1"/>
  <c r="F34" i="1" s="1"/>
  <c r="E35" i="1"/>
  <c r="F35" i="1" s="1"/>
  <c r="E36" i="1"/>
  <c r="E37" i="1"/>
  <c r="E38" i="1"/>
  <c r="F38" i="1" s="1"/>
  <c r="F33" i="1"/>
  <c r="F36" i="1"/>
  <c r="D40" i="1"/>
  <c r="D32" i="1"/>
  <c r="D39" i="1"/>
  <c r="D33" i="1"/>
  <c r="D34" i="1"/>
  <c r="D35" i="1"/>
  <c r="D36" i="1"/>
  <c r="D37" i="1"/>
  <c r="D38" i="1"/>
  <c r="B40" i="1"/>
  <c r="B32" i="1"/>
  <c r="B39" i="1"/>
  <c r="B33" i="1"/>
  <c r="B41" i="1" s="1"/>
  <c r="C37" i="1" s="1"/>
  <c r="B34" i="1"/>
  <c r="B35" i="1"/>
  <c r="C35" i="1" s="1"/>
  <c r="B36" i="1"/>
  <c r="C36" i="1" s="1"/>
  <c r="B37" i="1"/>
  <c r="B38" i="1"/>
  <c r="C38" i="1" s="1"/>
  <c r="C34" i="1"/>
  <c r="C40" i="1"/>
  <c r="AE13" i="1"/>
  <c r="AE22" i="1"/>
  <c r="AB13" i="1"/>
  <c r="AB22" i="1"/>
  <c r="Z13" i="1"/>
  <c r="Z22" i="1"/>
  <c r="W13" i="1"/>
  <c r="W22" i="1"/>
  <c r="U13" i="1"/>
  <c r="U14" i="1"/>
  <c r="U15" i="1"/>
  <c r="U16" i="1"/>
  <c r="U17" i="1"/>
  <c r="U18" i="1"/>
  <c r="U19" i="1"/>
  <c r="U20" i="1"/>
  <c r="U22" i="1"/>
  <c r="R13" i="1"/>
  <c r="R22" i="1"/>
  <c r="P13" i="1"/>
  <c r="M13" i="1"/>
  <c r="H13" i="1"/>
  <c r="H22" i="1"/>
  <c r="F13" i="1"/>
  <c r="F14" i="1"/>
  <c r="F15" i="1"/>
  <c r="F16" i="1"/>
  <c r="F17" i="1"/>
  <c r="F18" i="1"/>
  <c r="F19" i="1"/>
  <c r="H20" i="4" l="1"/>
  <c r="L33" i="4"/>
  <c r="K22" i="5"/>
  <c r="F22" i="5"/>
  <c r="K13" i="1"/>
  <c r="B41" i="6"/>
  <c r="C34" i="6" s="1"/>
  <c r="K22" i="6"/>
  <c r="N38" i="6"/>
  <c r="K20" i="6"/>
  <c r="D41" i="6"/>
  <c r="O33" i="6"/>
  <c r="L38" i="6"/>
  <c r="M33" i="6" s="1"/>
  <c r="F22" i="6"/>
  <c r="F18" i="6"/>
  <c r="O32" i="6"/>
  <c r="C18" i="7"/>
  <c r="C15" i="6"/>
  <c r="C22" i="6" s="1"/>
  <c r="C37" i="6"/>
  <c r="N38" i="5"/>
  <c r="O38" i="5"/>
  <c r="P34" i="5" s="1"/>
  <c r="D41" i="5"/>
  <c r="B41" i="5"/>
  <c r="L34" i="5"/>
  <c r="L22" i="7"/>
  <c r="M18" i="7" s="1"/>
  <c r="C34" i="5"/>
  <c r="C39" i="5"/>
  <c r="H20" i="5"/>
  <c r="H22" i="5" s="1"/>
  <c r="C32" i="5"/>
  <c r="E41" i="5"/>
  <c r="L38" i="5"/>
  <c r="M33" i="5" s="1"/>
  <c r="C13" i="5"/>
  <c r="B22" i="7"/>
  <c r="L31" i="7" s="1"/>
  <c r="C20" i="5"/>
  <c r="D36" i="7"/>
  <c r="L34" i="4"/>
  <c r="M13" i="7"/>
  <c r="M18" i="4"/>
  <c r="M22" i="4" s="1"/>
  <c r="B31" i="7"/>
  <c r="E41" i="4"/>
  <c r="F39" i="4" s="1"/>
  <c r="D41" i="4"/>
  <c r="D37" i="7"/>
  <c r="J22" i="7"/>
  <c r="K20" i="7" s="1"/>
  <c r="N38" i="4"/>
  <c r="F38" i="4"/>
  <c r="H15" i="4"/>
  <c r="H22" i="4" s="1"/>
  <c r="B41" i="4"/>
  <c r="C37" i="4" s="1"/>
  <c r="B35" i="7"/>
  <c r="C35" i="7" s="1"/>
  <c r="O32" i="4"/>
  <c r="E22" i="7"/>
  <c r="F13" i="7" s="1"/>
  <c r="C15" i="4"/>
  <c r="C22" i="4" s="1"/>
  <c r="C13" i="7"/>
  <c r="L32" i="4"/>
  <c r="C20" i="4"/>
  <c r="C20" i="7"/>
  <c r="N22" i="7"/>
  <c r="N33" i="7" s="1"/>
  <c r="I22" i="7"/>
  <c r="N32" i="7" s="1"/>
  <c r="D22" i="7"/>
  <c r="N31" i="7" s="1"/>
  <c r="D31" i="7"/>
  <c r="P20" i="1"/>
  <c r="P22" i="1" s="1"/>
  <c r="E39" i="7"/>
  <c r="F39" i="7" s="1"/>
  <c r="E31" i="7"/>
  <c r="E36" i="7"/>
  <c r="D35" i="7"/>
  <c r="D34" i="7"/>
  <c r="E32" i="7"/>
  <c r="F32" i="7" s="1"/>
  <c r="M34" i="1"/>
  <c r="M20" i="7"/>
  <c r="L33" i="7"/>
  <c r="B36" i="7"/>
  <c r="B32" i="7"/>
  <c r="C32" i="7" s="1"/>
  <c r="O33" i="1"/>
  <c r="D39" i="7"/>
  <c r="E37" i="7"/>
  <c r="K18" i="1"/>
  <c r="K22" i="1" s="1"/>
  <c r="E41" i="1"/>
  <c r="F32" i="1" s="1"/>
  <c r="N38" i="1"/>
  <c r="E38" i="7"/>
  <c r="D38" i="7"/>
  <c r="D41" i="1"/>
  <c r="B39" i="7"/>
  <c r="C39" i="7" s="1"/>
  <c r="G22" i="7"/>
  <c r="C33" i="1"/>
  <c r="C32" i="1"/>
  <c r="B34" i="7"/>
  <c r="C34" i="7" s="1"/>
  <c r="B37" i="7"/>
  <c r="F22" i="1"/>
  <c r="O38" i="1"/>
  <c r="P32" i="1" s="1"/>
  <c r="F20" i="1"/>
  <c r="F20" i="7"/>
  <c r="D33" i="7"/>
  <c r="E33" i="7"/>
  <c r="E34" i="7"/>
  <c r="F34" i="7" s="1"/>
  <c r="C39" i="1"/>
  <c r="B38" i="7"/>
  <c r="C16" i="7"/>
  <c r="C15" i="7"/>
  <c r="B33" i="7"/>
  <c r="C22" i="1"/>
  <c r="L38" i="1"/>
  <c r="M32" i="1" s="1"/>
  <c r="F37" i="4" l="1"/>
  <c r="C32" i="4"/>
  <c r="C39" i="4"/>
  <c r="O32" i="7"/>
  <c r="P34" i="1"/>
  <c r="C32" i="6"/>
  <c r="C41" i="6" s="1"/>
  <c r="M34" i="6"/>
  <c r="C39" i="6"/>
  <c r="M32" i="6"/>
  <c r="F18" i="7"/>
  <c r="C22" i="7"/>
  <c r="P32" i="5"/>
  <c r="P33" i="5"/>
  <c r="M22" i="7"/>
  <c r="M34" i="5"/>
  <c r="C41" i="5"/>
  <c r="M32" i="5"/>
  <c r="M38" i="5" s="1"/>
  <c r="F39" i="5"/>
  <c r="F34" i="5"/>
  <c r="F32" i="5"/>
  <c r="F41" i="5" s="1"/>
  <c r="C22" i="5"/>
  <c r="F34" i="4"/>
  <c r="N37" i="7"/>
  <c r="F32" i="4"/>
  <c r="F41" i="4" s="1"/>
  <c r="C38" i="4"/>
  <c r="C34" i="4"/>
  <c r="K19" i="7"/>
  <c r="K15" i="7"/>
  <c r="K18" i="7"/>
  <c r="K13" i="7"/>
  <c r="H19" i="7"/>
  <c r="H15" i="7"/>
  <c r="O31" i="7"/>
  <c r="F15" i="7"/>
  <c r="F22" i="7" s="1"/>
  <c r="O38" i="4"/>
  <c r="P32" i="4"/>
  <c r="L38" i="4"/>
  <c r="M34" i="4" s="1"/>
  <c r="D40" i="7"/>
  <c r="C41" i="1"/>
  <c r="P33" i="1"/>
  <c r="F39" i="1"/>
  <c r="F37" i="1"/>
  <c r="F41" i="1" s="1"/>
  <c r="H18" i="7"/>
  <c r="H20" i="7"/>
  <c r="L32" i="7"/>
  <c r="H13" i="7"/>
  <c r="M33" i="1"/>
  <c r="M38" i="1" s="1"/>
  <c r="B40" i="7"/>
  <c r="C33" i="7" s="1"/>
  <c r="C41" i="4" l="1"/>
  <c r="P38" i="1"/>
  <c r="M38" i="6"/>
  <c r="P38" i="5"/>
  <c r="P33" i="4"/>
  <c r="P34" i="4"/>
  <c r="K22" i="7"/>
  <c r="C37" i="7"/>
  <c r="H22" i="7"/>
  <c r="M32" i="4"/>
  <c r="M33" i="4"/>
  <c r="L37" i="7"/>
  <c r="C38" i="7"/>
  <c r="C31" i="7"/>
  <c r="C36" i="7"/>
  <c r="P38" i="4" l="1"/>
  <c r="M38" i="4"/>
  <c r="M31" i="7"/>
  <c r="M33" i="7"/>
  <c r="M32" i="7"/>
  <c r="C40" i="7"/>
  <c r="M37" i="7" l="1"/>
  <c r="E36" i="6"/>
  <c r="F36" i="6" s="1"/>
  <c r="O22" i="7"/>
  <c r="O33" i="7" s="1"/>
  <c r="O17" i="7"/>
  <c r="E35" i="7" s="1"/>
  <c r="O22" i="6"/>
  <c r="P20" i="6" s="1"/>
  <c r="P22" i="6" s="1"/>
  <c r="P20" i="7" l="1"/>
  <c r="E41" i="6"/>
  <c r="P17" i="7"/>
  <c r="P18" i="7"/>
  <c r="E40" i="7"/>
  <c r="F35" i="7"/>
  <c r="O37" i="7"/>
  <c r="P33" i="7" s="1"/>
  <c r="O34" i="6"/>
  <c r="P22" i="7" l="1"/>
  <c r="F37" i="6"/>
  <c r="F39" i="6"/>
  <c r="F34" i="6"/>
  <c r="F32" i="6"/>
  <c r="F41" i="6" s="1"/>
  <c r="F36" i="7"/>
  <c r="F33" i="7"/>
  <c r="F31" i="7"/>
  <c r="F37" i="7"/>
  <c r="F38" i="7"/>
  <c r="O38" i="6"/>
  <c r="P32" i="7"/>
  <c r="P31" i="7"/>
  <c r="P37" i="7" s="1"/>
  <c r="F40" i="7" l="1"/>
  <c r="P32" i="6"/>
  <c r="P33" i="6"/>
  <c r="P34" i="6"/>
  <c r="P38" i="6" l="1"/>
</calcChain>
</file>

<file path=xl/sharedStrings.xml><?xml version="1.0" encoding="utf-8"?>
<sst xmlns="http://schemas.openxmlformats.org/spreadsheetml/2006/main" count="430" uniqueCount="51">
  <si>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</si>
  <si>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</si>
  <si>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</si>
  <si>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</si>
  <si>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</si>
  <si>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</si>
  <si>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</si>
  <si>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</si>
  <si>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</si>
  <si>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</si>
  <si>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</si>
  <si>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</si>
  <si>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</si>
  <si>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</si>
  <si>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</si>
  <si>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</si>
  <si>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</si>
  <si>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</si>
  <si>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</si>
  <si>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</si>
  <si>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</si>
  <si>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</si>
  <si>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</si>
  <si>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</si>
  <si>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</si>
  <si>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</si>
  <si>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</si>
  <si>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</si>
  <si>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</si>
  <si>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</si>
  <si>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</si>
  <si>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</si>
  <si>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</si>
  <si>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</si>
  <si>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</si>
  <si>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</si>
  <si>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</si>
  <si>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</si>
  <si>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</si>
  <si>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</si>
  <si>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</si>
  <si>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</si>
  <si>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</si>
  <si>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</si>
  <si>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</si>
  <si>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</si>
  <si>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</si>
  <si>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</si>
  <si>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</si>
  <si>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Designació de Formadors
     (art. 310 LCSP)</t>
  </si>
  <si>
    <t>INSTITUT MUNICIPAL DE MERCATS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</si>
</sst>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
     (art. 310 LCSP)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24</c:v>
                </c:pt>
                <c:pt idx="1">
                  <c:v>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266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
     (art. 310 LCSP)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11754177.119999999</c:v>
                </c:pt>
                <c:pt idx="1">
                  <c:v>0</c:v>
                </c:pt>
                <c:pt idx="2">
                  <c:v>303618.44</c:v>
                </c:pt>
                <c:pt idx="3">
                  <c:v>0</c:v>
                </c:pt>
                <c:pt idx="4">
                  <c:v>0</c:v>
                </c:pt>
                <c:pt idx="5">
                  <c:v>701116.57000000007</c:v>
                </c:pt>
                <c:pt idx="6">
                  <c:v>0</c:v>
                </c:pt>
                <c:pt idx="7">
                  <c:v>1911134.6400000001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53</c:v>
                </c:pt>
                <c:pt idx="1">
                  <c:v>209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11302176.189999999</c:v>
                </c:pt>
                <c:pt idx="1">
                  <c:v>3131254.07</c:v>
                </c:pt>
                <c:pt idx="2">
                  <c:v>236616.51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13" zoomScale="84" zoomScaleNormal="84" workbookViewId="0">
      <selection activeCell="O20" sqref="O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40</v>
      </c>
      <c r="C7" s="32"/>
      <c r="D7" s="32"/>
      <c r="E7" s="32"/>
      <c r="F7" s="32"/>
      <c r="G7" s="33"/>
      <c r="H7" s="73"/>
      <c r="I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IF(B13,B13/$B$22,"")</f>
        <v/>
      </c>
      <c r="D13" s="69"/>
      <c r="E13" s="5"/>
      <c r="F13" s="21" t="str">
        <f t="shared" ref="F13:F21" si="1">IF(E13,E13/$E$22,"")</f>
        <v/>
      </c>
      <c r="G13" s="1">
        <v>1</v>
      </c>
      <c r="H13" s="20">
        <f t="shared" ref="H13:H21" si="2">IF(G13,G13/$G$22,"")</f>
        <v>1.4925373134328358E-2</v>
      </c>
      <c r="I13" s="69">
        <v>90933.78</v>
      </c>
      <c r="J13" s="5">
        <v>110029.87</v>
      </c>
      <c r="K13" s="21">
        <f t="shared" ref="K13:K21" si="3">IF(J13,J13/$J$22,"")</f>
        <v>0.21112325571747895</v>
      </c>
      <c r="L13" s="1"/>
      <c r="M13" s="20" t="str">
        <f t="shared" ref="M13:M21" si="4">IF(L13,L13/$L$22,"")</f>
        <v/>
      </c>
      <c r="N13" s="4"/>
      <c r="O13" s="5"/>
      <c r="P13" s="21" t="str">
        <f t="shared" ref="P13:P21" si="5">IF(O13,O13/$O$22,"")</f>
        <v/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9"/>
      <c r="E14" s="7"/>
      <c r="F14" s="21" t="str">
        <f t="shared" si="1"/>
        <v/>
      </c>
      <c r="G14" s="2"/>
      <c r="H14" s="20" t="str">
        <f t="shared" si="2"/>
        <v/>
      </c>
      <c r="I14" s="69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9"/>
      <c r="E15" s="7"/>
      <c r="F15" s="21" t="str">
        <f t="shared" si="1"/>
        <v/>
      </c>
      <c r="G15" s="2"/>
      <c r="H15" s="20" t="str">
        <f t="shared" si="2"/>
        <v/>
      </c>
      <c r="I15" s="69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9"/>
      <c r="E16" s="7"/>
      <c r="F16" s="21" t="str">
        <f t="shared" si="1"/>
        <v/>
      </c>
      <c r="G16" s="2"/>
      <c r="H16" s="20" t="str">
        <f t="shared" si="2"/>
        <v/>
      </c>
      <c r="I16" s="69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9"/>
      <c r="E17" s="7"/>
      <c r="F17" s="21" t="str">
        <f t="shared" si="1"/>
        <v/>
      </c>
      <c r="G17" s="3"/>
      <c r="H17" s="20" t="str">
        <f t="shared" si="2"/>
        <v/>
      </c>
      <c r="I17" s="69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1.4925373134328358E-2</v>
      </c>
      <c r="I18" s="69">
        <v>16788.75</v>
      </c>
      <c r="J18" s="69">
        <v>20314.39</v>
      </c>
      <c r="K18" s="67">
        <f t="shared" si="3"/>
        <v>3.8978871416594396E-2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9"/>
      <c r="E19" s="7"/>
      <c r="F19" s="21" t="str">
        <f t="shared" si="1"/>
        <v/>
      </c>
      <c r="G19" s="2"/>
      <c r="H19" s="20" t="str">
        <f t="shared" si="2"/>
        <v/>
      </c>
      <c r="I19" s="69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5</v>
      </c>
      <c r="C20" s="66">
        <f t="shared" si="0"/>
        <v>1</v>
      </c>
      <c r="D20" s="69">
        <v>110599.3</v>
      </c>
      <c r="E20" s="69">
        <f>133825.15</f>
        <v>133825.15</v>
      </c>
      <c r="F20" s="21">
        <f t="shared" si="1"/>
        <v>1</v>
      </c>
      <c r="G20" s="68">
        <v>65</v>
      </c>
      <c r="H20" s="66">
        <f t="shared" si="2"/>
        <v>0.97014925373134331</v>
      </c>
      <c r="I20" s="69">
        <v>322991.64</v>
      </c>
      <c r="J20" s="69">
        <v>390819.88</v>
      </c>
      <c r="K20" s="67">
        <f t="shared" si="3"/>
        <v>0.74989787286592668</v>
      </c>
      <c r="L20" s="68">
        <v>4</v>
      </c>
      <c r="M20" s="66">
        <f t="shared" si="4"/>
        <v>1</v>
      </c>
      <c r="N20" s="69">
        <v>23090.3</v>
      </c>
      <c r="O20" s="69">
        <v>27939.26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7" t="s">
        <v>49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5">
      <c r="A22" s="82" t="s">
        <v>0</v>
      </c>
      <c r="B22" s="16">
        <f t="shared" ref="B22:AE22" si="12">SUM(B13:B21)</f>
        <v>5</v>
      </c>
      <c r="C22" s="17">
        <f t="shared" si="12"/>
        <v>1</v>
      </c>
      <c r="D22" s="18">
        <f t="shared" si="12"/>
        <v>110599.3</v>
      </c>
      <c r="E22" s="18">
        <f t="shared" si="12"/>
        <v>133825.15</v>
      </c>
      <c r="F22" s="19">
        <f t="shared" si="12"/>
        <v>1</v>
      </c>
      <c r="G22" s="16">
        <f t="shared" si="12"/>
        <v>67</v>
      </c>
      <c r="H22" s="17">
        <f t="shared" si="12"/>
        <v>1</v>
      </c>
      <c r="I22" s="18">
        <f t="shared" si="12"/>
        <v>430714.17000000004</v>
      </c>
      <c r="J22" s="18">
        <f t="shared" si="12"/>
        <v>521164.14</v>
      </c>
      <c r="K22" s="19">
        <f t="shared" si="12"/>
        <v>1</v>
      </c>
      <c r="L22" s="16">
        <f t="shared" si="12"/>
        <v>4</v>
      </c>
      <c r="M22" s="17">
        <f t="shared" si="12"/>
        <v>1</v>
      </c>
      <c r="N22" s="18">
        <f t="shared" si="12"/>
        <v>23090.3</v>
      </c>
      <c r="O22" s="18">
        <f t="shared" si="12"/>
        <v>27939.26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hidden="1" customHeight="1" x14ac:dyDescent="0.3">
      <c r="A24" s="111" t="s">
        <v>46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2"/>
      <c r="M25" s="50"/>
      <c r="N25" s="46"/>
      <c r="O25" s="46"/>
      <c r="P25" s="49"/>
      <c r="Q25" s="49"/>
      <c r="R25" s="72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x14ac:dyDescent="0.3">
      <c r="A26" s="72"/>
      <c r="B26" s="72"/>
      <c r="C26" s="72"/>
      <c r="D26" s="72"/>
      <c r="E26" s="72"/>
      <c r="F26" s="72"/>
      <c r="G26" s="51"/>
      <c r="H26" s="51"/>
      <c r="I26" s="49"/>
      <c r="J26" s="49"/>
      <c r="K26" s="49"/>
      <c r="L26" s="72"/>
      <c r="M26" s="50"/>
      <c r="N26" s="46"/>
      <c r="O26" s="46"/>
      <c r="P26" s="49"/>
      <c r="Q26" s="49"/>
      <c r="R26" s="72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3">
      <c r="A27" s="72"/>
      <c r="B27" s="72"/>
      <c r="C27" s="72"/>
      <c r="D27" s="72"/>
      <c r="E27" s="72"/>
      <c r="F27" s="72"/>
      <c r="G27" s="51"/>
      <c r="H27" s="51"/>
      <c r="I27" s="49"/>
      <c r="J27" s="49"/>
      <c r="K27" s="49"/>
      <c r="L27" s="72"/>
      <c r="M27" s="50"/>
      <c r="N27" s="46"/>
      <c r="O27" s="46"/>
      <c r="P27" s="49"/>
      <c r="Q27" s="49"/>
      <c r="R27" s="72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2"/>
      <c r="B28" s="72"/>
      <c r="C28" s="72"/>
      <c r="D28" s="72"/>
      <c r="E28" s="72"/>
      <c r="F28" s="72"/>
      <c r="G28" s="51"/>
      <c r="H28" s="51"/>
      <c r="I28" s="49"/>
      <c r="J28" s="49"/>
      <c r="K28" s="49"/>
      <c r="L28" s="72"/>
      <c r="M28" s="50"/>
      <c r="N28" s="46"/>
      <c r="O28" s="46"/>
      <c r="P28" s="49"/>
      <c r="Q28" s="49"/>
      <c r="R28" s="72"/>
      <c r="S28" s="46"/>
      <c r="T28" s="46"/>
      <c r="U28" s="46"/>
      <c r="V28" s="49"/>
      <c r="W28" s="49"/>
      <c r="X28" s="72"/>
      <c r="Y28" s="48"/>
      <c r="Z28" s="48"/>
      <c r="AA28" s="48"/>
      <c r="AB28" s="48"/>
      <c r="AC28" s="49"/>
      <c r="AD28" s="49"/>
      <c r="AE28" s="72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2"/>
      <c r="S29" s="46"/>
      <c r="T29" s="46"/>
      <c r="U29" s="46"/>
      <c r="V29" s="49"/>
      <c r="W29" s="49"/>
      <c r="X29" s="72"/>
      <c r="AC29" s="49"/>
      <c r="AD29" s="49"/>
      <c r="AE29" s="72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2"/>
      <c r="S30" s="46"/>
      <c r="T30" s="46"/>
      <c r="U30" s="46"/>
      <c r="V30" s="49"/>
      <c r="W30" s="49"/>
      <c r="X30" s="72"/>
      <c r="AC30" s="49"/>
      <c r="AD30" s="49"/>
      <c r="AE30" s="72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13">B13+G13+L13+Q13+AA13+V13</f>
        <v>1</v>
      </c>
      <c r="C32" s="8">
        <f t="shared" ref="C32:C39" si="14">IF(B32,B32/$B$41,"")</f>
        <v>1.3157894736842105E-2</v>
      </c>
      <c r="D32" s="10">
        <f t="shared" ref="D32:D40" si="15">D13+I13+N13+S13+AC13+X13</f>
        <v>90933.78</v>
      </c>
      <c r="E32" s="11">
        <f t="shared" ref="E32:E40" si="16">E13+J13+O13+T13+AD13+Y13</f>
        <v>110029.87</v>
      </c>
      <c r="F32" s="21">
        <f t="shared" ref="F32:F39" si="17">IF(E32,E32/$E$41,"")</f>
        <v>0.16111476083405796</v>
      </c>
      <c r="J32" s="134" t="s">
        <v>3</v>
      </c>
      <c r="K32" s="135"/>
      <c r="L32" s="57">
        <f>B22</f>
        <v>5</v>
      </c>
      <c r="M32" s="8">
        <f t="shared" ref="M32:M37" si="18">IF(L32,L32/$L$38,"")</f>
        <v>6.5789473684210523E-2</v>
      </c>
      <c r="N32" s="58">
        <f>D22</f>
        <v>110599.3</v>
      </c>
      <c r="O32" s="58">
        <f>E22</f>
        <v>133825.15</v>
      </c>
      <c r="P32" s="59">
        <f t="shared" ref="P32:P37" si="19">IF(O32,O32/$O$38,"")</f>
        <v>0.19595776161356848</v>
      </c>
    </row>
    <row r="33" spans="1:33" s="25" customFormat="1" ht="30" customHeight="1" x14ac:dyDescent="0.3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0" t="s">
        <v>1</v>
      </c>
      <c r="K33" s="131"/>
      <c r="L33" s="60">
        <f>G22</f>
        <v>67</v>
      </c>
      <c r="M33" s="8">
        <f t="shared" si="18"/>
        <v>0.88157894736842102</v>
      </c>
      <c r="N33" s="61">
        <f>I22</f>
        <v>430714.17000000004</v>
      </c>
      <c r="O33" s="61">
        <f>J22</f>
        <v>521164.14</v>
      </c>
      <c r="P33" s="59">
        <f t="shared" si="19"/>
        <v>0.76313128218171578</v>
      </c>
    </row>
    <row r="34" spans="1:33" ht="30" customHeight="1" x14ac:dyDescent="0.25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4</v>
      </c>
      <c r="M34" s="8">
        <f t="shared" si="18"/>
        <v>5.2631578947368418E-2</v>
      </c>
      <c r="N34" s="61">
        <f>N22</f>
        <v>23090.3</v>
      </c>
      <c r="O34" s="61">
        <f>O22</f>
        <v>27939.26</v>
      </c>
      <c r="P34" s="59">
        <f t="shared" si="19"/>
        <v>4.0910956204715701E-2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13"/>
        <v>1</v>
      </c>
      <c r="C37" s="8">
        <f t="shared" si="14"/>
        <v>1.3157894736842105E-2</v>
      </c>
      <c r="D37" s="13">
        <f t="shared" si="15"/>
        <v>16788.75</v>
      </c>
      <c r="E37" s="22">
        <f t="shared" si="16"/>
        <v>20314.39</v>
      </c>
      <c r="F37" s="21">
        <f t="shared" si="17"/>
        <v>2.9745996122141911E-2</v>
      </c>
      <c r="G37" s="25"/>
      <c r="J37" s="130" t="s">
        <v>4</v>
      </c>
      <c r="K37" s="131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13"/>
        <v>0</v>
      </c>
      <c r="C38" s="8" t="str">
        <f t="shared" si="14"/>
        <v/>
      </c>
      <c r="D38" s="13">
        <f t="shared" si="15"/>
        <v>0</v>
      </c>
      <c r="E38" s="23">
        <f t="shared" si="16"/>
        <v>0</v>
      </c>
      <c r="F38" s="21" t="str">
        <f t="shared" si="17"/>
        <v/>
      </c>
      <c r="G38" s="25"/>
      <c r="J38" s="132" t="s">
        <v>0</v>
      </c>
      <c r="K38" s="133"/>
      <c r="L38" s="83">
        <f>SUM(L32:L37)</f>
        <v>76</v>
      </c>
      <c r="M38" s="17">
        <f>SUM(M32:M37)</f>
        <v>1</v>
      </c>
      <c r="N38" s="84">
        <f>SUM(N32:N37)</f>
        <v>564403.77000000014</v>
      </c>
      <c r="O38" s="85">
        <f>SUM(O32:O37)</f>
        <v>682928.55</v>
      </c>
      <c r="P38" s="86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13"/>
        <v>74</v>
      </c>
      <c r="C39" s="8">
        <f t="shared" si="14"/>
        <v>0.97368421052631582</v>
      </c>
      <c r="D39" s="13">
        <f t="shared" si="15"/>
        <v>456681.24</v>
      </c>
      <c r="E39" s="23">
        <f t="shared" si="16"/>
        <v>552584.29</v>
      </c>
      <c r="F39" s="21">
        <f t="shared" si="17"/>
        <v>0.80913924304380014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7" t="s">
        <v>49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2"/>
      <c r="M40" s="50"/>
      <c r="N40" s="46"/>
      <c r="O40" s="46"/>
      <c r="P40" s="49"/>
      <c r="Q40" s="49"/>
      <c r="R40" s="72"/>
      <c r="S40" s="46"/>
      <c r="T40" s="46"/>
      <c r="U40" s="46"/>
      <c r="V40" s="49"/>
      <c r="W40" s="49"/>
      <c r="X40" s="72"/>
      <c r="Y40" s="48"/>
      <c r="Z40" s="48"/>
      <c r="AA40" s="48"/>
      <c r="AB40" s="48"/>
      <c r="AC40" s="49"/>
      <c r="AD40" s="49"/>
      <c r="AE40" s="72"/>
    </row>
    <row r="41" spans="1:33" s="53" customFormat="1" ht="30" customHeight="1" thickBot="1" x14ac:dyDescent="0.3">
      <c r="A41" s="64" t="s">
        <v>0</v>
      </c>
      <c r="B41" s="16">
        <f>SUM(B32:B40)</f>
        <v>76</v>
      </c>
      <c r="C41" s="17">
        <f>SUM(C32:C40)</f>
        <v>1</v>
      </c>
      <c r="D41" s="18">
        <f>SUM(D32:D40)</f>
        <v>564403.77</v>
      </c>
      <c r="E41" s="18">
        <f>SUM(E32:E40)</f>
        <v>682928.55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2"/>
      <c r="Y41" s="48"/>
      <c r="Z41" s="48"/>
      <c r="AA41" s="48"/>
      <c r="AB41" s="48"/>
      <c r="AC41" s="49"/>
      <c r="AD41" s="49"/>
      <c r="AE41" s="72"/>
    </row>
    <row r="42" spans="1:33" ht="36" customHeight="1" x14ac:dyDescent="0.25">
      <c r="A42" s="72"/>
      <c r="B42" s="72"/>
      <c r="C42" s="72"/>
      <c r="D42" s="72"/>
      <c r="E42" s="72"/>
      <c r="F42" s="72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 E20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7" zoomScale="85" zoomScaleNormal="85" workbookViewId="0">
      <selection activeCell="J20" sqref="J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36</v>
      </c>
      <c r="B7" s="31" t="s">
        <v>41</v>
      </c>
      <c r="C7" s="32"/>
      <c r="D7" s="32"/>
      <c r="E7" s="32"/>
      <c r="F7" s="32"/>
      <c r="G7" s="33"/>
      <c r="H7" s="73"/>
      <c r="I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2</v>
      </c>
      <c r="C13" s="20">
        <f t="shared" ref="C13:C20" si="0">IF(B13,B13/$B$22,"")</f>
        <v>0.22222222222222221</v>
      </c>
      <c r="D13" s="4">
        <v>503278.92</v>
      </c>
      <c r="E13" s="5">
        <v>608967.49</v>
      </c>
      <c r="F13" s="21">
        <f t="shared" ref="F13:F21" si="1">IF(E13,E13/$E$22,"")</f>
        <v>0.83937623215017321</v>
      </c>
      <c r="G13" s="1">
        <v>1</v>
      </c>
      <c r="H13" s="20">
        <f t="shared" ref="H13:H20" si="2">IF(G13,G13/$G$22,"")</f>
        <v>1.9230769230769232E-2</v>
      </c>
      <c r="I13" s="4">
        <v>110000</v>
      </c>
      <c r="J13" s="5">
        <v>133100</v>
      </c>
      <c r="K13" s="21">
        <f t="shared" ref="K13:K20" si="3">IF(J13,J13/$J$22,"")</f>
        <v>0.31184123977393269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3</v>
      </c>
      <c r="C15" s="20">
        <f t="shared" si="0"/>
        <v>0.33333333333333331</v>
      </c>
      <c r="D15" s="6">
        <v>77929.78</v>
      </c>
      <c r="E15" s="7">
        <v>94295.03</v>
      </c>
      <c r="F15" s="21">
        <f t="shared" si="1"/>
        <v>0.12997246698980194</v>
      </c>
      <c r="G15" s="2">
        <v>2</v>
      </c>
      <c r="H15" s="20">
        <f t="shared" si="2"/>
        <v>3.8461538461538464E-2</v>
      </c>
      <c r="I15" s="6">
        <v>28875</v>
      </c>
      <c r="J15" s="7">
        <v>34938.75</v>
      </c>
      <c r="K15" s="21">
        <f t="shared" si="3"/>
        <v>8.1858325440657326E-2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2</v>
      </c>
      <c r="M18" s="66">
        <f t="shared" si="4"/>
        <v>0.14285714285714285</v>
      </c>
      <c r="N18" s="69">
        <v>21196.43</v>
      </c>
      <c r="O18" s="70">
        <v>25647.68</v>
      </c>
      <c r="P18" s="67">
        <f t="shared" si="5"/>
        <v>0.37049163703789623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4</v>
      </c>
      <c r="C20" s="66">
        <f t="shared" si="0"/>
        <v>0.44444444444444442</v>
      </c>
      <c r="D20" s="69">
        <v>18378.12</v>
      </c>
      <c r="E20" s="70">
        <v>22237.52</v>
      </c>
      <c r="F20" s="21">
        <f t="shared" si="1"/>
        <v>3.0651300860024763E-2</v>
      </c>
      <c r="G20" s="68">
        <v>49</v>
      </c>
      <c r="H20" s="66">
        <f t="shared" si="2"/>
        <v>0.94230769230769229</v>
      </c>
      <c r="I20" s="69">
        <v>213868.6</v>
      </c>
      <c r="J20" s="70">
        <v>258781</v>
      </c>
      <c r="K20" s="67">
        <f t="shared" si="3"/>
        <v>0.60630043478540996</v>
      </c>
      <c r="L20" s="68">
        <v>12</v>
      </c>
      <c r="M20" s="66">
        <f t="shared" si="4"/>
        <v>0.8571428571428571</v>
      </c>
      <c r="N20" s="69">
        <v>36015.199999999997</v>
      </c>
      <c r="O20" s="70">
        <v>43578.39</v>
      </c>
      <c r="P20" s="67">
        <f t="shared" si="5"/>
        <v>0.62950836296210366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7" t="s">
        <v>49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2" t="s">
        <v>0</v>
      </c>
      <c r="B22" s="16">
        <f t="shared" ref="B22:AE22" si="22">SUM(B13:B21)</f>
        <v>9</v>
      </c>
      <c r="C22" s="17">
        <f t="shared" si="22"/>
        <v>1</v>
      </c>
      <c r="D22" s="18">
        <f t="shared" si="22"/>
        <v>599586.81999999995</v>
      </c>
      <c r="E22" s="18">
        <f t="shared" si="22"/>
        <v>725500.04</v>
      </c>
      <c r="F22" s="19">
        <f t="shared" si="22"/>
        <v>0.99999999999999989</v>
      </c>
      <c r="G22" s="16">
        <f t="shared" si="22"/>
        <v>52</v>
      </c>
      <c r="H22" s="17">
        <f t="shared" si="22"/>
        <v>1</v>
      </c>
      <c r="I22" s="18">
        <f t="shared" si="22"/>
        <v>352743.6</v>
      </c>
      <c r="J22" s="18">
        <f t="shared" si="22"/>
        <v>426819.75</v>
      </c>
      <c r="K22" s="19">
        <f t="shared" si="22"/>
        <v>1</v>
      </c>
      <c r="L22" s="16">
        <f t="shared" si="22"/>
        <v>14</v>
      </c>
      <c r="M22" s="17">
        <f t="shared" si="22"/>
        <v>1</v>
      </c>
      <c r="N22" s="18">
        <f t="shared" si="22"/>
        <v>57211.63</v>
      </c>
      <c r="O22" s="18">
        <f t="shared" si="22"/>
        <v>69226.070000000007</v>
      </c>
      <c r="P22" s="19">
        <f t="shared" si="22"/>
        <v>0.99999999999999989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hidden="1" customHeight="1" x14ac:dyDescent="0.3">
      <c r="A24" s="111" t="s">
        <v>47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2"/>
      <c r="M25" s="50"/>
      <c r="N25" s="46"/>
      <c r="O25" s="46"/>
      <c r="P25" s="49"/>
      <c r="Q25" s="49"/>
      <c r="R25" s="72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65" customHeight="1" x14ac:dyDescent="0.3">
      <c r="A26" s="72"/>
      <c r="B26" s="72"/>
      <c r="C26" s="72"/>
      <c r="D26" s="72"/>
      <c r="E26" s="72"/>
      <c r="F26" s="72"/>
      <c r="G26" s="51"/>
      <c r="H26" s="51"/>
      <c r="I26" s="49"/>
      <c r="J26" s="49"/>
      <c r="K26" s="49"/>
      <c r="L26" s="72"/>
      <c r="M26" s="50"/>
      <c r="N26" s="46"/>
      <c r="O26" s="46"/>
      <c r="P26" s="49"/>
      <c r="Q26" s="49"/>
      <c r="R26" s="72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3">
      <c r="A27" s="72"/>
      <c r="B27" s="72"/>
      <c r="C27" s="72"/>
      <c r="D27" s="72"/>
      <c r="E27" s="72"/>
      <c r="F27" s="72"/>
      <c r="G27" s="51"/>
      <c r="H27" s="51"/>
      <c r="I27" s="49"/>
      <c r="J27" s="49"/>
      <c r="K27" s="49"/>
      <c r="L27" s="72"/>
      <c r="M27" s="50"/>
      <c r="N27" s="46"/>
      <c r="O27" s="46"/>
      <c r="P27" s="49"/>
      <c r="Q27" s="49"/>
      <c r="R27" s="72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2"/>
      <c r="B28" s="72"/>
      <c r="C28" s="72"/>
      <c r="D28" s="72"/>
      <c r="E28" s="72"/>
      <c r="F28" s="72"/>
      <c r="G28" s="51"/>
      <c r="H28" s="51"/>
      <c r="I28" s="49"/>
      <c r="J28" s="49"/>
      <c r="K28" s="49"/>
      <c r="L28" s="72"/>
      <c r="M28" s="50"/>
      <c r="N28" s="46"/>
      <c r="O28" s="46"/>
      <c r="P28" s="49"/>
      <c r="Q28" s="49"/>
      <c r="R28" s="72"/>
      <c r="S28" s="46"/>
      <c r="T28" s="46"/>
      <c r="U28" s="46"/>
      <c r="V28" s="49"/>
      <c r="W28" s="49"/>
      <c r="X28" s="72"/>
      <c r="Y28" s="48"/>
      <c r="Z28" s="48"/>
      <c r="AA28" s="48"/>
      <c r="AB28" s="48"/>
      <c r="AC28" s="49"/>
      <c r="AD28" s="49"/>
      <c r="AE28" s="72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2"/>
      <c r="S29" s="46"/>
      <c r="T29" s="46"/>
      <c r="U29" s="46"/>
      <c r="V29" s="49"/>
      <c r="W29" s="49"/>
      <c r="X29" s="72"/>
      <c r="AC29" s="49"/>
      <c r="AD29" s="49"/>
      <c r="AE29" s="72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2"/>
      <c r="S30" s="46"/>
      <c r="T30" s="46"/>
      <c r="U30" s="46"/>
      <c r="V30" s="49"/>
      <c r="W30" s="49"/>
      <c r="X30" s="72"/>
      <c r="AC30" s="49"/>
      <c r="AD30" s="49"/>
      <c r="AE30" s="72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3">B13+G13+L13+Q13+AA13+V13</f>
        <v>3</v>
      </c>
      <c r="C32" s="8">
        <f t="shared" ref="C32:C40" si="24">IF(B32,B32/$B$41,"")</f>
        <v>0.04</v>
      </c>
      <c r="D32" s="10">
        <f t="shared" ref="D32:D40" si="25">D13+I13+N13+S13+AC13+X13</f>
        <v>613278.91999999993</v>
      </c>
      <c r="E32" s="11">
        <f t="shared" ref="E32:E40" si="26">E13+J13+O13+T13+AD13+Y13</f>
        <v>742067.49</v>
      </c>
      <c r="F32" s="21">
        <f t="shared" ref="F32:F40" si="27">IF(E32,E32/$E$41,"")</f>
        <v>0.6074823011556848</v>
      </c>
      <c r="J32" s="134" t="s">
        <v>3</v>
      </c>
      <c r="K32" s="135"/>
      <c r="L32" s="57">
        <f>B22</f>
        <v>9</v>
      </c>
      <c r="M32" s="8">
        <f t="shared" ref="M32:M37" si="28">IF(L32,L32/$L$38,"")</f>
        <v>0.12</v>
      </c>
      <c r="N32" s="58">
        <f>D22</f>
        <v>599586.81999999995</v>
      </c>
      <c r="O32" s="58">
        <f>E22</f>
        <v>725500.04</v>
      </c>
      <c r="P32" s="59">
        <f t="shared" ref="P32:P37" si="29">IF(O32,O32/$O$38,"")</f>
        <v>0.59391960937103083</v>
      </c>
    </row>
    <row r="33" spans="1:33" s="25" customFormat="1" ht="30" customHeight="1" x14ac:dyDescent="0.3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52</v>
      </c>
      <c r="M33" s="8">
        <f t="shared" si="28"/>
        <v>0.69333333333333336</v>
      </c>
      <c r="N33" s="61">
        <f>I22</f>
        <v>352743.6</v>
      </c>
      <c r="O33" s="61">
        <f>J22</f>
        <v>426819.75</v>
      </c>
      <c r="P33" s="59">
        <f t="shared" si="29"/>
        <v>0.34940951787106866</v>
      </c>
    </row>
    <row r="34" spans="1:33" ht="30" customHeight="1" x14ac:dyDescent="0.3">
      <c r="A34" s="43" t="s">
        <v>19</v>
      </c>
      <c r="B34" s="12">
        <f t="shared" si="23"/>
        <v>5</v>
      </c>
      <c r="C34" s="8">
        <f t="shared" si="24"/>
        <v>6.6666666666666666E-2</v>
      </c>
      <c r="D34" s="13">
        <f t="shared" si="25"/>
        <v>106804.78</v>
      </c>
      <c r="E34" s="14">
        <f t="shared" si="26"/>
        <v>129233.78</v>
      </c>
      <c r="F34" s="21">
        <f t="shared" si="27"/>
        <v>0.10579527484952549</v>
      </c>
      <c r="G34" s="25"/>
      <c r="J34" s="130" t="s">
        <v>2</v>
      </c>
      <c r="K34" s="131"/>
      <c r="L34" s="60">
        <f>L22</f>
        <v>14</v>
      </c>
      <c r="M34" s="8">
        <f t="shared" si="28"/>
        <v>0.18666666666666668</v>
      </c>
      <c r="N34" s="61">
        <f>N22</f>
        <v>57211.63</v>
      </c>
      <c r="O34" s="61">
        <f>O22</f>
        <v>69226.070000000007</v>
      </c>
      <c r="P34" s="59">
        <f t="shared" si="29"/>
        <v>5.6670872757900385E-2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3"/>
        <v>2</v>
      </c>
      <c r="C37" s="8">
        <f t="shared" si="24"/>
        <v>2.6666666666666668E-2</v>
      </c>
      <c r="D37" s="13">
        <f t="shared" si="25"/>
        <v>21196.43</v>
      </c>
      <c r="E37" s="22">
        <f t="shared" si="26"/>
        <v>25647.68</v>
      </c>
      <c r="F37" s="21">
        <f t="shared" si="27"/>
        <v>2.0996084420440833E-2</v>
      </c>
      <c r="G37" s="25"/>
      <c r="J37" s="130" t="s">
        <v>4</v>
      </c>
      <c r="K37" s="131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3">
        <f>SUM(L32:L37)</f>
        <v>75</v>
      </c>
      <c r="M38" s="17">
        <f>SUM(M32:M37)</f>
        <v>1</v>
      </c>
      <c r="N38" s="84">
        <f>SUM(N32:N37)</f>
        <v>1009542.0499999999</v>
      </c>
      <c r="O38" s="85">
        <f>SUM(O32:O37)</f>
        <v>1221545.8600000001</v>
      </c>
      <c r="P38" s="86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3"/>
        <v>65</v>
      </c>
      <c r="C39" s="8">
        <f t="shared" si="24"/>
        <v>0.8666666666666667</v>
      </c>
      <c r="D39" s="13">
        <f t="shared" si="25"/>
        <v>268261.92</v>
      </c>
      <c r="E39" s="23">
        <f t="shared" si="26"/>
        <v>324596.91000000003</v>
      </c>
      <c r="F39" s="21">
        <f t="shared" si="27"/>
        <v>0.26572633957434888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7" t="s">
        <v>49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2"/>
      <c r="M40" s="50"/>
      <c r="N40" s="46"/>
      <c r="O40" s="46"/>
      <c r="P40" s="49"/>
      <c r="Q40" s="49"/>
      <c r="R40" s="72"/>
      <c r="S40" s="46"/>
      <c r="T40" s="46"/>
      <c r="U40" s="46"/>
      <c r="V40" s="49"/>
      <c r="W40" s="49"/>
      <c r="X40" s="72"/>
      <c r="Y40" s="48"/>
      <c r="Z40" s="48"/>
      <c r="AA40" s="48"/>
      <c r="AB40" s="48"/>
      <c r="AC40" s="49"/>
      <c r="AD40" s="49"/>
      <c r="AE40" s="72"/>
    </row>
    <row r="41" spans="1:33" s="53" customFormat="1" ht="30" customHeight="1" thickBot="1" x14ac:dyDescent="0.35">
      <c r="A41" s="64" t="s">
        <v>0</v>
      </c>
      <c r="B41" s="16">
        <f>SUM(B32:B40)</f>
        <v>75</v>
      </c>
      <c r="C41" s="17">
        <f>SUM(C32:C40)</f>
        <v>1</v>
      </c>
      <c r="D41" s="18">
        <f>SUM(D32:D40)</f>
        <v>1009542.05</v>
      </c>
      <c r="E41" s="18">
        <f>SUM(E32:E40)</f>
        <v>1221545.8600000001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2"/>
      <c r="Y41" s="48"/>
      <c r="Z41" s="48"/>
      <c r="AA41" s="48"/>
      <c r="AB41" s="48"/>
      <c r="AC41" s="49"/>
      <c r="AD41" s="49"/>
      <c r="AE41" s="72"/>
    </row>
    <row r="42" spans="1:33" ht="36" customHeight="1" x14ac:dyDescent="0.3">
      <c r="A42" s="72"/>
      <c r="B42" s="72"/>
      <c r="C42" s="72"/>
      <c r="D42" s="72"/>
      <c r="E42" s="72"/>
      <c r="F42" s="72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ht="14.45" x14ac:dyDescent="0.3">
      <c r="B44" s="26"/>
      <c r="H44" s="26"/>
      <c r="N44" s="26"/>
    </row>
    <row r="45" spans="1:33" s="25" customFormat="1" ht="14.45" x14ac:dyDescent="0.3">
      <c r="B45" s="26"/>
      <c r="H45" s="26"/>
      <c r="N45" s="26"/>
    </row>
    <row r="46" spans="1:33" s="25" customFormat="1" ht="14.45" x14ac:dyDescent="0.3">
      <c r="B46" s="26"/>
      <c r="H46" s="26"/>
      <c r="N46" s="26"/>
    </row>
    <row r="47" spans="1:33" s="25" customFormat="1" ht="14.45" x14ac:dyDescent="0.3">
      <c r="B47" s="26"/>
      <c r="H47" s="26"/>
      <c r="N47" s="26"/>
    </row>
    <row r="48" spans="1:33" s="25" customFormat="1" ht="14.45" x14ac:dyDescent="0.3">
      <c r="B48" s="26"/>
      <c r="H48" s="26"/>
      <c r="N48" s="26"/>
    </row>
    <row r="49" spans="2:14" s="25" customFormat="1" ht="14.45" x14ac:dyDescent="0.3">
      <c r="B49" s="26"/>
      <c r="H49" s="26"/>
      <c r="N49" s="26"/>
    </row>
    <row r="50" spans="2:14" s="25" customFormat="1" ht="14.45" x14ac:dyDescent="0.3">
      <c r="B50" s="26"/>
      <c r="H50" s="26"/>
      <c r="N50" s="26"/>
    </row>
    <row r="51" spans="2:14" s="25" customFormat="1" ht="14.45" x14ac:dyDescent="0.3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11" zoomScale="85" zoomScaleNormal="85" workbookViewId="0">
      <selection activeCell="N18" sqref="N1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37</v>
      </c>
      <c r="B7" s="31" t="s">
        <v>42</v>
      </c>
      <c r="C7" s="32"/>
      <c r="D7" s="32"/>
      <c r="E7" s="32"/>
      <c r="F7" s="32"/>
      <c r="G7" s="33"/>
      <c r="H7" s="73"/>
      <c r="I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3</v>
      </c>
      <c r="C13" s="20">
        <f t="shared" ref="C13:C20" si="0">IF(B13,B13/$B$22,"")</f>
        <v>0.27272727272727271</v>
      </c>
      <c r="D13" s="4">
        <v>6882391.4500000002</v>
      </c>
      <c r="E13" s="4">
        <v>8327693.6500000004</v>
      </c>
      <c r="F13" s="21">
        <f t="shared" ref="F13:F21" si="1">IF(E13,E13/$E$22,"")</f>
        <v>0.98956894057940137</v>
      </c>
      <c r="G13" s="1">
        <v>5</v>
      </c>
      <c r="H13" s="20">
        <f t="shared" ref="H13:H20" si="2">IF(G13,G13/$G$22,"")</f>
        <v>0.14705882352941177</v>
      </c>
      <c r="I13" s="4">
        <v>296450.26</v>
      </c>
      <c r="J13" s="4">
        <v>358704.81</v>
      </c>
      <c r="K13" s="21">
        <f t="shared" ref="K13:K20" si="3">IF(J13,J13/$J$22,"")</f>
        <v>0.6735764189897856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9.0909090909090912E-2</v>
      </c>
      <c r="D15" s="6">
        <v>44250</v>
      </c>
      <c r="E15" s="7">
        <v>53542.5</v>
      </c>
      <c r="F15" s="21">
        <f t="shared" si="1"/>
        <v>6.362385220663418E-3</v>
      </c>
      <c r="G15" s="2">
        <v>1</v>
      </c>
      <c r="H15" s="20">
        <f t="shared" si="2"/>
        <v>2.9411764705882353E-2</v>
      </c>
      <c r="I15" s="6">
        <v>9722.33</v>
      </c>
      <c r="J15" s="7">
        <v>11764.02</v>
      </c>
      <c r="K15" s="21">
        <f t="shared" si="3"/>
        <v>2.2090494031915039E-2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7</v>
      </c>
      <c r="C20" s="66">
        <f t="shared" si="0"/>
        <v>0.63636363636363635</v>
      </c>
      <c r="D20" s="69">
        <v>28297.38</v>
      </c>
      <c r="E20" s="70">
        <v>34239.83</v>
      </c>
      <c r="F20" s="21">
        <f t="shared" si="1"/>
        <v>4.0686741999351531E-3</v>
      </c>
      <c r="G20" s="68">
        <v>28</v>
      </c>
      <c r="H20" s="66">
        <f t="shared" si="2"/>
        <v>0.82352941176470584</v>
      </c>
      <c r="I20" s="69">
        <v>133941.18</v>
      </c>
      <c r="J20" s="70">
        <v>162068.82999999999</v>
      </c>
      <c r="K20" s="67">
        <f t="shared" si="3"/>
        <v>0.30433308697829931</v>
      </c>
      <c r="L20" s="68">
        <v>9</v>
      </c>
      <c r="M20" s="66">
        <f t="shared" si="4"/>
        <v>1</v>
      </c>
      <c r="N20" s="69">
        <v>29208.48</v>
      </c>
      <c r="O20" s="70">
        <v>35342.26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25">
      <c r="A21" s="87" t="s">
        <v>49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5">
      <c r="A22" s="82" t="s">
        <v>0</v>
      </c>
      <c r="B22" s="16">
        <f t="shared" ref="B22:AE22" si="22">SUM(B13:B21)</f>
        <v>11</v>
      </c>
      <c r="C22" s="17">
        <f t="shared" si="22"/>
        <v>1</v>
      </c>
      <c r="D22" s="18">
        <f t="shared" si="22"/>
        <v>6954938.8300000001</v>
      </c>
      <c r="E22" s="18">
        <f t="shared" si="22"/>
        <v>8415475.9800000004</v>
      </c>
      <c r="F22" s="19">
        <f t="shared" si="22"/>
        <v>1</v>
      </c>
      <c r="G22" s="16">
        <f t="shared" si="22"/>
        <v>34</v>
      </c>
      <c r="H22" s="17">
        <f t="shared" si="22"/>
        <v>1</v>
      </c>
      <c r="I22" s="18">
        <f t="shared" si="22"/>
        <v>440113.77</v>
      </c>
      <c r="J22" s="18">
        <f t="shared" si="22"/>
        <v>532537.66</v>
      </c>
      <c r="K22" s="19">
        <f t="shared" si="22"/>
        <v>0.99999999999999989</v>
      </c>
      <c r="L22" s="16">
        <f t="shared" si="22"/>
        <v>9</v>
      </c>
      <c r="M22" s="17">
        <f t="shared" si="22"/>
        <v>1</v>
      </c>
      <c r="N22" s="18">
        <f t="shared" si="22"/>
        <v>29208.48</v>
      </c>
      <c r="O22" s="18">
        <f t="shared" si="22"/>
        <v>35342.26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25">
      <c r="A24" s="111" t="s">
        <v>47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2"/>
      <c r="M25" s="50"/>
      <c r="N25" s="46"/>
      <c r="O25" s="46"/>
      <c r="P25" s="49"/>
      <c r="Q25" s="49"/>
      <c r="R25" s="72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65" customHeight="1" x14ac:dyDescent="0.3">
      <c r="A26" s="72"/>
      <c r="B26" s="72"/>
      <c r="C26" s="72"/>
      <c r="D26" s="72"/>
      <c r="E26" s="72"/>
      <c r="F26" s="72"/>
      <c r="G26" s="51"/>
      <c r="H26" s="51"/>
      <c r="I26" s="49"/>
      <c r="J26" s="49"/>
      <c r="K26" s="49"/>
      <c r="L26" s="72"/>
      <c r="M26" s="50"/>
      <c r="N26" s="46"/>
      <c r="O26" s="46"/>
      <c r="P26" s="49"/>
      <c r="Q26" s="49"/>
      <c r="R26" s="72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3">
      <c r="A27" s="72"/>
      <c r="B27" s="72"/>
      <c r="C27" s="72"/>
      <c r="D27" s="72"/>
      <c r="E27" s="72"/>
      <c r="F27" s="72"/>
      <c r="G27" s="51"/>
      <c r="H27" s="51"/>
      <c r="I27" s="49"/>
      <c r="J27" s="49"/>
      <c r="K27" s="49"/>
      <c r="L27" s="72"/>
      <c r="M27" s="50"/>
      <c r="N27" s="46"/>
      <c r="O27" s="46"/>
      <c r="P27" s="49"/>
      <c r="Q27" s="49"/>
      <c r="R27" s="72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2"/>
      <c r="B28" s="72"/>
      <c r="C28" s="72"/>
      <c r="D28" s="72"/>
      <c r="E28" s="72"/>
      <c r="F28" s="72"/>
      <c r="G28" s="51"/>
      <c r="H28" s="51"/>
      <c r="I28" s="49"/>
      <c r="J28" s="49"/>
      <c r="K28" s="49"/>
      <c r="L28" s="72"/>
      <c r="M28" s="50"/>
      <c r="N28" s="46"/>
      <c r="O28" s="46"/>
      <c r="P28" s="49"/>
      <c r="Q28" s="49"/>
      <c r="R28" s="72"/>
      <c r="S28" s="46"/>
      <c r="T28" s="46"/>
      <c r="U28" s="46"/>
      <c r="V28" s="49"/>
      <c r="W28" s="49"/>
      <c r="X28" s="72"/>
      <c r="Y28" s="48"/>
      <c r="Z28" s="48"/>
      <c r="AA28" s="48"/>
      <c r="AB28" s="48"/>
      <c r="AC28" s="49"/>
      <c r="AD28" s="49"/>
      <c r="AE28" s="72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2"/>
      <c r="S29" s="46"/>
      <c r="T29" s="46"/>
      <c r="U29" s="46"/>
      <c r="V29" s="49"/>
      <c r="W29" s="49"/>
      <c r="X29" s="72"/>
      <c r="AC29" s="49"/>
      <c r="AD29" s="49"/>
      <c r="AE29" s="72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2"/>
      <c r="S30" s="46"/>
      <c r="T30" s="46"/>
      <c r="U30" s="46"/>
      <c r="V30" s="49"/>
      <c r="W30" s="49"/>
      <c r="X30" s="72"/>
      <c r="AC30" s="49"/>
      <c r="AD30" s="49"/>
      <c r="AE30" s="72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8</v>
      </c>
      <c r="C32" s="8">
        <f t="shared" ref="C32:C39" si="24">IF(B32,B32/$B$41,"")</f>
        <v>0.14814814814814814</v>
      </c>
      <c r="D32" s="10">
        <f t="shared" ref="D32:D40" si="25">D13+I13+N13+S13+AC13+X13</f>
        <v>7178841.71</v>
      </c>
      <c r="E32" s="11">
        <f t="shared" ref="E32:E40" si="26">E13+J13+O13+T13+AD13+Y13</f>
        <v>8686398.4600000009</v>
      </c>
      <c r="F32" s="21">
        <f t="shared" ref="F32:F39" si="27">IF(E32,E32/$E$41,"")</f>
        <v>0.96694359621219061</v>
      </c>
      <c r="J32" s="134" t="s">
        <v>3</v>
      </c>
      <c r="K32" s="135"/>
      <c r="L32" s="57">
        <f>B22</f>
        <v>11</v>
      </c>
      <c r="M32" s="8">
        <f>IF(L32,L32/$L$38,"")</f>
        <v>0.20370370370370369</v>
      </c>
      <c r="N32" s="58">
        <f>D22</f>
        <v>6954938.8300000001</v>
      </c>
      <c r="O32" s="58">
        <f>E22</f>
        <v>8415475.9800000004</v>
      </c>
      <c r="P32" s="59">
        <f>IF(O32,O32/$O$38,"")</f>
        <v>0.9367853254038393</v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34</v>
      </c>
      <c r="M33" s="8">
        <f>IF(L33,L33/$L$38,"")</f>
        <v>0.62962962962962965</v>
      </c>
      <c r="N33" s="61">
        <f>I22</f>
        <v>440113.77</v>
      </c>
      <c r="O33" s="61">
        <f>J22</f>
        <v>532537.66</v>
      </c>
      <c r="P33" s="59">
        <f>IF(O33,O33/$O$38,"")</f>
        <v>5.9280481139570573E-2</v>
      </c>
    </row>
    <row r="34" spans="1:33" ht="30" customHeight="1" x14ac:dyDescent="0.25">
      <c r="A34" s="43" t="s">
        <v>19</v>
      </c>
      <c r="B34" s="12">
        <f t="shared" si="23"/>
        <v>2</v>
      </c>
      <c r="C34" s="8">
        <f t="shared" si="24"/>
        <v>3.7037037037037035E-2</v>
      </c>
      <c r="D34" s="13">
        <f t="shared" si="25"/>
        <v>53972.33</v>
      </c>
      <c r="E34" s="14">
        <f t="shared" si="26"/>
        <v>65306.520000000004</v>
      </c>
      <c r="F34" s="21">
        <f t="shared" si="27"/>
        <v>7.2697242241064946E-3</v>
      </c>
      <c r="G34" s="25"/>
      <c r="J34" s="130" t="s">
        <v>2</v>
      </c>
      <c r="K34" s="131"/>
      <c r="L34" s="60">
        <f>L22</f>
        <v>9</v>
      </c>
      <c r="M34" s="8">
        <f>IF(L34,L34/$L$38,"")</f>
        <v>0.16666666666666666</v>
      </c>
      <c r="N34" s="61">
        <f>N22</f>
        <v>29208.48</v>
      </c>
      <c r="O34" s="61">
        <f>O22</f>
        <v>35342.26</v>
      </c>
      <c r="P34" s="59">
        <f>IF(O34,O34/$O$38,"")</f>
        <v>3.934193456590092E-3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0" t="s">
        <v>4</v>
      </c>
      <c r="K37" s="131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3">
        <f>SUM(L32:L37)</f>
        <v>54</v>
      </c>
      <c r="M38" s="17">
        <f>SUM(M32:M37)</f>
        <v>1</v>
      </c>
      <c r="N38" s="84">
        <f>SUM(N32:N37)</f>
        <v>7424261.0800000001</v>
      </c>
      <c r="O38" s="85">
        <f>SUM(O32:O37)</f>
        <v>8983355.9000000004</v>
      </c>
      <c r="P38" s="86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44</v>
      </c>
      <c r="C39" s="8">
        <f t="shared" si="24"/>
        <v>0.81481481481481477</v>
      </c>
      <c r="D39" s="13">
        <f t="shared" si="25"/>
        <v>191447.04000000001</v>
      </c>
      <c r="E39" s="23">
        <f t="shared" si="26"/>
        <v>231650.91999999998</v>
      </c>
      <c r="F39" s="21">
        <f t="shared" si="27"/>
        <v>2.5786679563702911E-2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7" t="s">
        <v>49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2"/>
      <c r="M40" s="50"/>
      <c r="N40" s="46"/>
      <c r="O40" s="46"/>
      <c r="P40" s="49"/>
      <c r="Q40" s="49"/>
      <c r="R40" s="72"/>
      <c r="S40" s="46"/>
      <c r="T40" s="46"/>
      <c r="U40" s="46"/>
      <c r="V40" s="49"/>
      <c r="W40" s="49"/>
      <c r="X40" s="72"/>
      <c r="Y40" s="48"/>
      <c r="Z40" s="48"/>
      <c r="AA40" s="48"/>
      <c r="AB40" s="48"/>
      <c r="AC40" s="49"/>
      <c r="AD40" s="49"/>
      <c r="AE40" s="72"/>
    </row>
    <row r="41" spans="1:33" s="53" customFormat="1" ht="30" customHeight="1" thickBot="1" x14ac:dyDescent="0.3">
      <c r="A41" s="64" t="s">
        <v>0</v>
      </c>
      <c r="B41" s="16">
        <f>SUM(B32:B40)</f>
        <v>54</v>
      </c>
      <c r="C41" s="17">
        <f>SUM(C32:C40)</f>
        <v>1</v>
      </c>
      <c r="D41" s="18">
        <f>SUM(D32:D40)</f>
        <v>7424261.0800000001</v>
      </c>
      <c r="E41" s="18">
        <f>SUM(E32:E40)</f>
        <v>8983355.9000000004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2"/>
      <c r="Y41" s="48"/>
      <c r="Z41" s="48"/>
      <c r="AA41" s="48"/>
      <c r="AB41" s="48"/>
      <c r="AC41" s="49"/>
      <c r="AD41" s="49"/>
      <c r="AE41" s="72"/>
    </row>
    <row r="42" spans="1:33" ht="36" customHeight="1" x14ac:dyDescent="0.25">
      <c r="A42" s="72"/>
      <c r="B42" s="72"/>
      <c r="C42" s="72"/>
      <c r="D42" s="72"/>
      <c r="E42" s="72"/>
      <c r="F42" s="72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zoomScale="85" zoomScaleNormal="85" workbookViewId="0">
      <selection activeCell="A5" sqref="A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43</v>
      </c>
      <c r="C7" s="32"/>
      <c r="D7" s="32"/>
      <c r="E7" s="32"/>
      <c r="F7" s="32"/>
      <c r="G7" s="33"/>
      <c r="H7" s="73"/>
      <c r="I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5</v>
      </c>
      <c r="C13" s="20">
        <f t="shared" ref="C13:C20" si="0">IF(B13,B13/$B$22,"")</f>
        <v>0.17857142857142858</v>
      </c>
      <c r="D13" s="4">
        <f>E13/1.21</f>
        <v>754022.96694214887</v>
      </c>
      <c r="E13" s="5">
        <v>912367.79</v>
      </c>
      <c r="F13" s="21">
        <f t="shared" ref="F13:F21" si="1">IF(E13,E13/$E$22,"")</f>
        <v>0.45002418447475984</v>
      </c>
      <c r="G13" s="1">
        <v>7</v>
      </c>
      <c r="H13" s="20">
        <f t="shared" ref="H13:H20" si="2">IF(G13,G13/$G$22,"")</f>
        <v>0.125</v>
      </c>
      <c r="I13" s="4">
        <f>J13/1.21</f>
        <v>1077118.6033057852</v>
      </c>
      <c r="J13" s="5">
        <v>1303313.51</v>
      </c>
      <c r="K13" s="21">
        <f t="shared" ref="K13:K20" si="3">IF(J13,J13/$J$22,"")</f>
        <v>0.78953645984995802</v>
      </c>
      <c r="L13" s="1"/>
      <c r="M13" s="20" t="str">
        <f>IF(L13,L13/$L$22,"")</f>
        <v/>
      </c>
      <c r="N13" s="4"/>
      <c r="O13" s="5"/>
      <c r="P13" s="21" t="str">
        <f>IF(O13,O13/$O$22,"")</f>
        <v/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>
        <v>4</v>
      </c>
      <c r="C15" s="20">
        <f t="shared" si="0"/>
        <v>0.14285714285714285</v>
      </c>
      <c r="D15" s="6">
        <f>E15/1.21</f>
        <v>90147.223140495873</v>
      </c>
      <c r="E15" s="7">
        <v>109078.14</v>
      </c>
      <c r="F15" s="21">
        <f t="shared" si="1"/>
        <v>5.3802645748293763E-2</v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32</v>
      </c>
      <c r="B18" s="71">
        <v>1</v>
      </c>
      <c r="C18" s="66">
        <f t="shared" si="0"/>
        <v>3.5714285714285712E-2</v>
      </c>
      <c r="D18" s="69">
        <v>541450</v>
      </c>
      <c r="E18" s="70">
        <v>655154.5</v>
      </c>
      <c r="F18" s="67">
        <f t="shared" si="1"/>
        <v>0.32315407536194263</v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18</v>
      </c>
      <c r="C20" s="66">
        <f t="shared" si="0"/>
        <v>0.6428571428571429</v>
      </c>
      <c r="D20" s="69">
        <f>E20/1.21</f>
        <v>289896.35537190083</v>
      </c>
      <c r="E20" s="70">
        <v>350774.59</v>
      </c>
      <c r="F20" s="21">
        <f t="shared" si="1"/>
        <v>0.17301909441500368</v>
      </c>
      <c r="G20" s="68">
        <v>49</v>
      </c>
      <c r="H20" s="66">
        <f t="shared" si="2"/>
        <v>0.875</v>
      </c>
      <c r="I20" s="69">
        <f>J20/1.21</f>
        <v>287123.14876033057</v>
      </c>
      <c r="J20" s="70">
        <v>347419.01</v>
      </c>
      <c r="K20" s="67">
        <f t="shared" si="3"/>
        <v>0.21046354015004201</v>
      </c>
      <c r="L20" s="68">
        <v>16</v>
      </c>
      <c r="M20" s="66">
        <f>IF(L20,L20/$L$22,"")</f>
        <v>1</v>
      </c>
      <c r="N20" s="69">
        <f>O20/1.21</f>
        <v>86040.42975206612</v>
      </c>
      <c r="O20" s="70">
        <v>104108.92</v>
      </c>
      <c r="P20" s="67">
        <f>IF(O20,O20/$O$22,"")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25">
      <c r="A21" s="87" t="s">
        <v>49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5">
      <c r="A22" s="82" t="s">
        <v>0</v>
      </c>
      <c r="B22" s="16">
        <f t="shared" ref="B22:AE22" si="20">SUM(B13:B21)</f>
        <v>28</v>
      </c>
      <c r="C22" s="17">
        <f t="shared" si="20"/>
        <v>1</v>
      </c>
      <c r="D22" s="18">
        <f t="shared" si="20"/>
        <v>1675516.5454545454</v>
      </c>
      <c r="E22" s="18">
        <f t="shared" si="20"/>
        <v>2027375.0200000003</v>
      </c>
      <c r="F22" s="19">
        <f t="shared" si="20"/>
        <v>1</v>
      </c>
      <c r="G22" s="16">
        <f t="shared" si="20"/>
        <v>56</v>
      </c>
      <c r="H22" s="17">
        <f t="shared" si="20"/>
        <v>1</v>
      </c>
      <c r="I22" s="18">
        <f t="shared" si="20"/>
        <v>1364241.7520661158</v>
      </c>
      <c r="J22" s="18">
        <f t="shared" si="20"/>
        <v>1650732.52</v>
      </c>
      <c r="K22" s="19">
        <f t="shared" si="20"/>
        <v>1</v>
      </c>
      <c r="L22" s="16">
        <f t="shared" si="20"/>
        <v>16</v>
      </c>
      <c r="M22" s="17">
        <f t="shared" si="20"/>
        <v>1</v>
      </c>
      <c r="N22" s="18">
        <f t="shared" si="20"/>
        <v>86040.42975206612</v>
      </c>
      <c r="O22" s="18">
        <f t="shared" si="20"/>
        <v>104108.92</v>
      </c>
      <c r="P22" s="19">
        <f t="shared" si="20"/>
        <v>1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hidden="1" customHeight="1" x14ac:dyDescent="0.3">
      <c r="A24" s="111" t="s">
        <v>47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2"/>
      <c r="M25" s="50"/>
      <c r="N25" s="46"/>
      <c r="O25" s="46"/>
      <c r="P25" s="49"/>
      <c r="Q25" s="49"/>
      <c r="R25" s="72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65" customHeight="1" x14ac:dyDescent="0.3">
      <c r="A26" s="72"/>
      <c r="B26" s="72"/>
      <c r="C26" s="72"/>
      <c r="D26" s="72"/>
      <c r="E26" s="72"/>
      <c r="F26" s="72"/>
      <c r="G26" s="51"/>
      <c r="H26" s="51"/>
      <c r="I26" s="49"/>
      <c r="J26" s="49"/>
      <c r="K26" s="49"/>
      <c r="L26" s="72"/>
      <c r="M26" s="50"/>
      <c r="N26" s="46"/>
      <c r="O26" s="46"/>
      <c r="P26" s="49"/>
      <c r="Q26" s="49"/>
      <c r="R26" s="72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x14ac:dyDescent="0.3">
      <c r="A27" s="72"/>
      <c r="B27" s="72"/>
      <c r="C27" s="72"/>
      <c r="D27" s="72"/>
      <c r="E27" s="72"/>
      <c r="F27" s="72"/>
      <c r="G27" s="51"/>
      <c r="H27" s="51"/>
      <c r="I27" s="49"/>
      <c r="J27" s="49"/>
      <c r="K27" s="49"/>
      <c r="L27" s="72"/>
      <c r="M27" s="50"/>
      <c r="N27" s="46"/>
      <c r="O27" s="46"/>
      <c r="P27" s="49"/>
      <c r="Q27" s="49"/>
      <c r="R27" s="72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2"/>
      <c r="B28" s="72"/>
      <c r="C28" s="72"/>
      <c r="D28" s="72"/>
      <c r="E28" s="72"/>
      <c r="F28" s="72"/>
      <c r="G28" s="51"/>
      <c r="H28" s="51"/>
      <c r="I28" s="49"/>
      <c r="J28" s="49"/>
      <c r="K28" s="49"/>
      <c r="L28" s="72"/>
      <c r="M28" s="50"/>
      <c r="N28" s="46"/>
      <c r="O28" s="46"/>
      <c r="P28" s="49"/>
      <c r="Q28" s="49"/>
      <c r="R28" s="72"/>
      <c r="S28" s="46"/>
      <c r="T28" s="46"/>
      <c r="U28" s="46"/>
      <c r="V28" s="49"/>
      <c r="W28" s="49"/>
      <c r="X28" s="72"/>
      <c r="Y28" s="48"/>
      <c r="Z28" s="48"/>
      <c r="AA28" s="48"/>
      <c r="AB28" s="48"/>
      <c r="AC28" s="49"/>
      <c r="AD28" s="49"/>
      <c r="AE28" s="72"/>
    </row>
    <row r="29" spans="1:31" s="54" customFormat="1" ht="18" customHeight="1" x14ac:dyDescent="0.25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2"/>
      <c r="S29" s="46"/>
      <c r="T29" s="46"/>
      <c r="U29" s="46"/>
      <c r="V29" s="49"/>
      <c r="W29" s="49"/>
      <c r="X29" s="72"/>
      <c r="AC29" s="49"/>
      <c r="AD29" s="49"/>
      <c r="AE29" s="72"/>
    </row>
    <row r="30" spans="1:31" s="54" customFormat="1" ht="18" customHeight="1" thickBot="1" x14ac:dyDescent="0.3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2"/>
      <c r="S30" s="46"/>
      <c r="T30" s="46"/>
      <c r="U30" s="46"/>
      <c r="V30" s="49"/>
      <c r="W30" s="49"/>
      <c r="X30" s="72"/>
      <c r="AC30" s="49"/>
      <c r="AD30" s="49"/>
      <c r="AE30" s="72"/>
    </row>
    <row r="31" spans="1:31" s="25" customFormat="1" ht="47.45" customHeight="1" thickBot="1" x14ac:dyDescent="0.3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1">B13+G13+L13+Q13+AA13+V13</f>
        <v>12</v>
      </c>
      <c r="C32" s="8">
        <f t="shared" ref="C32:C40" si="22">IF(B32,B32/$B$41,"")</f>
        <v>0.12</v>
      </c>
      <c r="D32" s="10">
        <f t="shared" ref="D32:D40" si="23">D13+I13+N13+S13+AC13+X13</f>
        <v>1831141.5702479342</v>
      </c>
      <c r="E32" s="11">
        <f t="shared" ref="E32:E40" si="24">E13+J13+O13+T13+AD13+Y13</f>
        <v>2215681.2999999998</v>
      </c>
      <c r="F32" s="21">
        <f t="shared" ref="F32:F40" si="25">IF(E32,E32/$E$41,"")</f>
        <v>0.58581557227954106</v>
      </c>
      <c r="J32" s="134" t="s">
        <v>3</v>
      </c>
      <c r="K32" s="135"/>
      <c r="L32" s="57">
        <f>B22</f>
        <v>28</v>
      </c>
      <c r="M32" s="8">
        <f t="shared" ref="M32:M37" si="26">IF(L32,L32/$L$38,"")</f>
        <v>0.28000000000000003</v>
      </c>
      <c r="N32" s="58">
        <f>D22</f>
        <v>1675516.5454545454</v>
      </c>
      <c r="O32" s="58">
        <f>E22</f>
        <v>2027375.0200000003</v>
      </c>
      <c r="P32" s="59">
        <f t="shared" ref="P32:P37" si="27">IF(O32,O32/$O$38,"")</f>
        <v>0.53602828961301707</v>
      </c>
    </row>
    <row r="33" spans="1:33" s="25" customFormat="1" ht="30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0" t="s">
        <v>1</v>
      </c>
      <c r="K33" s="131"/>
      <c r="L33" s="60">
        <f>G22</f>
        <v>56</v>
      </c>
      <c r="M33" s="8">
        <f t="shared" si="26"/>
        <v>0.56000000000000005</v>
      </c>
      <c r="N33" s="61">
        <f>I22</f>
        <v>1364241.7520661158</v>
      </c>
      <c r="O33" s="61">
        <f>J22</f>
        <v>1650732.52</v>
      </c>
      <c r="P33" s="59">
        <f t="shared" si="27"/>
        <v>0.43644580828671026</v>
      </c>
    </row>
    <row r="34" spans="1:33" ht="30" customHeight="1" x14ac:dyDescent="0.25">
      <c r="A34" s="43" t="s">
        <v>19</v>
      </c>
      <c r="B34" s="12">
        <f t="shared" si="21"/>
        <v>4</v>
      </c>
      <c r="C34" s="8">
        <f t="shared" si="22"/>
        <v>0.04</v>
      </c>
      <c r="D34" s="13">
        <f t="shared" si="23"/>
        <v>90147.223140495873</v>
      </c>
      <c r="E34" s="14">
        <f t="shared" si="24"/>
        <v>109078.14</v>
      </c>
      <c r="F34" s="21">
        <f t="shared" si="25"/>
        <v>2.8839740177112973E-2</v>
      </c>
      <c r="G34" s="25"/>
      <c r="J34" s="130" t="s">
        <v>2</v>
      </c>
      <c r="K34" s="131"/>
      <c r="L34" s="60">
        <f>L22</f>
        <v>16</v>
      </c>
      <c r="M34" s="8">
        <f t="shared" si="26"/>
        <v>0.16</v>
      </c>
      <c r="N34" s="61">
        <f>N22</f>
        <v>86040.42975206612</v>
      </c>
      <c r="O34" s="61">
        <f>O22</f>
        <v>104108.92</v>
      </c>
      <c r="P34" s="59">
        <f t="shared" si="27"/>
        <v>2.7525902100272705E-2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0" t="s">
        <v>33</v>
      </c>
      <c r="K35" s="131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0" t="s">
        <v>5</v>
      </c>
      <c r="K36" s="131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1"/>
        <v>1</v>
      </c>
      <c r="C37" s="8">
        <f t="shared" si="22"/>
        <v>0.01</v>
      </c>
      <c r="D37" s="13">
        <f t="shared" si="23"/>
        <v>541450</v>
      </c>
      <c r="E37" s="22">
        <f t="shared" si="24"/>
        <v>655154.5</v>
      </c>
      <c r="F37" s="21">
        <f t="shared" si="25"/>
        <v>0.17321972629773813</v>
      </c>
      <c r="G37" s="25"/>
      <c r="J37" s="130" t="s">
        <v>4</v>
      </c>
      <c r="K37" s="131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1"/>
        <v>0</v>
      </c>
      <c r="C38" s="8" t="str">
        <f t="shared" si="22"/>
        <v/>
      </c>
      <c r="D38" s="13">
        <f t="shared" si="23"/>
        <v>0</v>
      </c>
      <c r="E38" s="23">
        <f t="shared" si="24"/>
        <v>0</v>
      </c>
      <c r="F38" s="21" t="str">
        <f t="shared" si="25"/>
        <v/>
      </c>
      <c r="G38" s="25"/>
      <c r="J38" s="132" t="s">
        <v>0</v>
      </c>
      <c r="K38" s="133"/>
      <c r="L38" s="83">
        <f>SUM(L32:L37)</f>
        <v>100</v>
      </c>
      <c r="M38" s="17">
        <f>SUM(M32:M37)</f>
        <v>1</v>
      </c>
      <c r="N38" s="84">
        <f>SUM(N32:N37)</f>
        <v>3125798.7272727275</v>
      </c>
      <c r="O38" s="85">
        <f>SUM(O32:O37)</f>
        <v>3782216.46</v>
      </c>
      <c r="P38" s="86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1"/>
        <v>83</v>
      </c>
      <c r="C39" s="8">
        <f t="shared" si="22"/>
        <v>0.83</v>
      </c>
      <c r="D39" s="13">
        <f t="shared" si="23"/>
        <v>663059.93388429761</v>
      </c>
      <c r="E39" s="23">
        <f t="shared" si="24"/>
        <v>802302.52000000014</v>
      </c>
      <c r="F39" s="21">
        <f t="shared" si="25"/>
        <v>0.21212496124560787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25">
      <c r="A40" s="87" t="s">
        <v>49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2"/>
      <c r="M40" s="50"/>
      <c r="N40" s="46"/>
      <c r="O40" s="46"/>
      <c r="P40" s="49"/>
      <c r="Q40" s="49"/>
      <c r="R40" s="72"/>
      <c r="S40" s="46"/>
      <c r="T40" s="46"/>
      <c r="U40" s="46"/>
      <c r="V40" s="49"/>
      <c r="W40" s="49"/>
      <c r="X40" s="72"/>
      <c r="Y40" s="48"/>
      <c r="Z40" s="48"/>
      <c r="AA40" s="48"/>
      <c r="AB40" s="48"/>
      <c r="AC40" s="49"/>
      <c r="AD40" s="49"/>
      <c r="AE40" s="72"/>
    </row>
    <row r="41" spans="1:33" s="53" customFormat="1" ht="30" customHeight="1" thickBot="1" x14ac:dyDescent="0.3">
      <c r="A41" s="64" t="s">
        <v>0</v>
      </c>
      <c r="B41" s="16">
        <f>SUM(B32:B40)</f>
        <v>100</v>
      </c>
      <c r="C41" s="17">
        <f>SUM(C32:C40)</f>
        <v>1</v>
      </c>
      <c r="D41" s="18">
        <f>SUM(D32:D40)</f>
        <v>3125798.7272727275</v>
      </c>
      <c r="E41" s="18">
        <f>SUM(E32:E40)</f>
        <v>3782216.46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2"/>
      <c r="Y41" s="48"/>
      <c r="Z41" s="48"/>
      <c r="AA41" s="48"/>
      <c r="AB41" s="48"/>
      <c r="AC41" s="49"/>
      <c r="AD41" s="49"/>
      <c r="AE41" s="72"/>
    </row>
    <row r="42" spans="1:33" ht="36" customHeight="1" x14ac:dyDescent="0.25">
      <c r="A42" s="72"/>
      <c r="B42" s="72"/>
      <c r="C42" s="72"/>
      <c r="D42" s="72"/>
      <c r="E42" s="72"/>
      <c r="F42" s="72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x14ac:dyDescent="0.25">
      <c r="B44" s="26"/>
      <c r="H44" s="26"/>
      <c r="N44" s="26"/>
    </row>
    <row r="45" spans="1:33" s="25" customFormat="1" x14ac:dyDescent="0.25">
      <c r="B45" s="26"/>
      <c r="H45" s="26"/>
      <c r="N45" s="26"/>
    </row>
    <row r="46" spans="1:33" s="25" customFormat="1" x14ac:dyDescent="0.25">
      <c r="B46" s="26"/>
      <c r="H46" s="26"/>
      <c r="N46" s="26"/>
    </row>
    <row r="47" spans="1:33" s="25" customFormat="1" x14ac:dyDescent="0.25">
      <c r="B47" s="26"/>
      <c r="H47" s="26"/>
      <c r="N47" s="26"/>
    </row>
    <row r="48" spans="1:33" s="25" customForma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25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25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abSelected="1" zoomScale="85" zoomScaleNormal="85" workbookViewId="0"/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35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45</v>
      </c>
      <c r="B7" s="31" t="s">
        <v>44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4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</row>
    <row r="11" spans="1:31" ht="30" customHeight="1" thickBot="1" x14ac:dyDescent="0.3">
      <c r="A11" s="15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4" t="s">
        <v>4</v>
      </c>
      <c r="W11" s="125"/>
      <c r="X11" s="125"/>
      <c r="Y11" s="125"/>
      <c r="Z11" s="126"/>
      <c r="AA11" s="127" t="s">
        <v>5</v>
      </c>
      <c r="AB11" s="128"/>
      <c r="AC11" s="128"/>
      <c r="AD11" s="128"/>
      <c r="AE11" s="129"/>
    </row>
    <row r="12" spans="1:31" ht="39" customHeight="1" thickBot="1" x14ac:dyDescent="0.3">
      <c r="A12" s="15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10</v>
      </c>
      <c r="C13" s="20">
        <f t="shared" ref="C13:C21" si="0">IF(B13,B13/$B$22,"")</f>
        <v>0.18867924528301888</v>
      </c>
      <c r="D13" s="10">
        <f>'1T'!D13+'2T'!D13+'3T'!D13+'4T'!D13</f>
        <v>8139693.3369421493</v>
      </c>
      <c r="E13" s="10">
        <f>'1T'!E13+'2T'!E13+'3T'!E13+'4T'!E13</f>
        <v>9849028.9299999997</v>
      </c>
      <c r="F13" s="21">
        <f t="shared" ref="F13:F21" si="1">IF(E13,E13/$E$22,"")</f>
        <v>0.87142765821632451</v>
      </c>
      <c r="G13" s="9">
        <f>'1T'!G13+'2T'!G13+'3T'!G13+'4T'!G13</f>
        <v>14</v>
      </c>
      <c r="H13" s="20">
        <f t="shared" ref="H13:H21" si="2">IF(G13,G13/$G$22,"")</f>
        <v>6.6985645933014357E-2</v>
      </c>
      <c r="I13" s="10">
        <f>'1T'!I13+'2T'!I13+'3T'!I13+'4T'!I13</f>
        <v>1574502.6433057853</v>
      </c>
      <c r="J13" s="10">
        <f>'1T'!J13+'2T'!J13+'3T'!J13+'4T'!J13</f>
        <v>1905148.19</v>
      </c>
      <c r="K13" s="21">
        <f t="shared" ref="K13:K21" si="3">IF(J13,J13/$J$22,"")</f>
        <v>0.60842976884338229</v>
      </c>
      <c r="L13" s="9">
        <f>'1T'!L13+'2T'!L13+'3T'!L13+'4T'!L13</f>
        <v>0</v>
      </c>
      <c r="M13" s="20" t="str">
        <f t="shared" ref="M13:M21" si="4">IF(L13,L13/$L$22,"")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 t="shared" ref="P13:P21" si="5">IF(O13,O13/$O$22,"")</f>
        <v/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0</v>
      </c>
      <c r="H14" s="20" t="str">
        <f t="shared" si="2"/>
        <v/>
      </c>
      <c r="I14" s="13">
        <f>'1T'!I14+'2T'!I14+'3T'!I14+'4T'!I14</f>
        <v>0</v>
      </c>
      <c r="J14" s="13">
        <f>'1T'!J14+'2T'!J14+'3T'!J14+'4T'!J14</f>
        <v>0</v>
      </c>
      <c r="K14" s="21" t="str">
        <f t="shared" si="3"/>
        <v/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8</v>
      </c>
      <c r="C15" s="20">
        <f t="shared" si="0"/>
        <v>0.15094339622641509</v>
      </c>
      <c r="D15" s="13">
        <f>'1T'!D15+'2T'!D15+'3T'!D15+'4T'!D15</f>
        <v>212327.00314049586</v>
      </c>
      <c r="E15" s="13">
        <f>'1T'!E15+'2T'!E15+'3T'!E15+'4T'!E15</f>
        <v>256915.66999999998</v>
      </c>
      <c r="F15" s="21">
        <f t="shared" si="1"/>
        <v>2.2731522291018186E-2</v>
      </c>
      <c r="G15" s="9">
        <f>'1T'!G15+'2T'!G15+'3T'!G15+'4T'!G15</f>
        <v>3</v>
      </c>
      <c r="H15" s="20">
        <f t="shared" si="2"/>
        <v>1.4354066985645933E-2</v>
      </c>
      <c r="I15" s="13">
        <f>'1T'!I15+'2T'!I15+'3T'!I15+'4T'!I15</f>
        <v>38597.33</v>
      </c>
      <c r="J15" s="13">
        <f>'1T'!J15+'2T'!J15+'3T'!J15+'4T'!J15</f>
        <v>46702.770000000004</v>
      </c>
      <c r="K15" s="21">
        <f t="shared" si="3"/>
        <v>1.4915036900854235E-2</v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32</v>
      </c>
      <c r="B18" s="9">
        <f>'1T'!B18+'2T'!B18+'3T'!B18+'4T'!B18</f>
        <v>1</v>
      </c>
      <c r="C18" s="20">
        <f t="shared" si="0"/>
        <v>1.8867924528301886E-2</v>
      </c>
      <c r="D18" s="13">
        <f>'1T'!D18+'2T'!D18+'3T'!D18+'4T'!D18</f>
        <v>541450</v>
      </c>
      <c r="E18" s="13">
        <f>'1T'!E18+'2T'!E18+'3T'!E18+'4T'!E18</f>
        <v>655154.5</v>
      </c>
      <c r="F18" s="21">
        <f t="shared" si="1"/>
        <v>5.7967110845402597E-2</v>
      </c>
      <c r="G18" s="9">
        <f>'1T'!G18+'2T'!G18+'3T'!G18+'4T'!G18</f>
        <v>1</v>
      </c>
      <c r="H18" s="20">
        <f t="shared" si="2"/>
        <v>4.7846889952153108E-3</v>
      </c>
      <c r="I18" s="13">
        <f>'1T'!I18+'2T'!I18+'3T'!I18+'4T'!I18</f>
        <v>16788.75</v>
      </c>
      <c r="J18" s="13">
        <f>'1T'!J18+'2T'!J18+'3T'!J18+'4T'!J18</f>
        <v>20314.39</v>
      </c>
      <c r="K18" s="21">
        <f t="shared" si="3"/>
        <v>6.4876211083056577E-3</v>
      </c>
      <c r="L18" s="9">
        <f>'1T'!L18+'2T'!L18+'3T'!L18+'4T'!L18</f>
        <v>2</v>
      </c>
      <c r="M18" s="20">
        <f t="shared" si="4"/>
        <v>4.6511627906976744E-2</v>
      </c>
      <c r="N18" s="13">
        <f>'1T'!N18+'2T'!N18+'3T'!N18+'4T'!N18</f>
        <v>21196.43</v>
      </c>
      <c r="O18" s="13">
        <f>'1T'!O18+'2T'!O18+'3T'!O18+'4T'!O18</f>
        <v>25647.68</v>
      </c>
      <c r="P18" s="21">
        <f t="shared" si="5"/>
        <v>0.10839345065143595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0</v>
      </c>
      <c r="H19" s="20" t="str">
        <f t="shared" si="2"/>
        <v/>
      </c>
      <c r="I19" s="13">
        <f>'1T'!I19+'2T'!I19+'3T'!I19+'4T'!I19</f>
        <v>0</v>
      </c>
      <c r="J19" s="13">
        <f>'1T'!J19+'2T'!J19+'3T'!J19+'4T'!J19</f>
        <v>0</v>
      </c>
      <c r="K19" s="21" t="str">
        <f t="shared" si="3"/>
        <v/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'1T'!B20+'2T'!B20+'3T'!B20+'4T'!B20</f>
        <v>34</v>
      </c>
      <c r="C20" s="20">
        <f t="shared" si="0"/>
        <v>0.64150943396226412</v>
      </c>
      <c r="D20" s="13">
        <f>'1T'!D20+'2T'!D20+'3T'!D20+'4T'!D20</f>
        <v>447171.15537190082</v>
      </c>
      <c r="E20" s="13">
        <f>'1T'!E20+'2T'!E20+'3T'!E20+'4T'!E20</f>
        <v>541077.09000000008</v>
      </c>
      <c r="F20" s="21">
        <f t="shared" si="1"/>
        <v>4.7873708647254785E-2</v>
      </c>
      <c r="G20" s="9">
        <f>'1T'!G20+'2T'!G20+'3T'!G20+'4T'!G20</f>
        <v>191</v>
      </c>
      <c r="H20" s="20">
        <f t="shared" si="2"/>
        <v>0.9138755980861244</v>
      </c>
      <c r="I20" s="13">
        <f>'1T'!I20+'2T'!I20+'3T'!I20+'4T'!I20</f>
        <v>957924.56876033056</v>
      </c>
      <c r="J20" s="13">
        <f>'1T'!J20+'2T'!J20+'3T'!J20+'4T'!J20</f>
        <v>1159088.72</v>
      </c>
      <c r="K20" s="21">
        <f t="shared" si="3"/>
        <v>0.37016757314745785</v>
      </c>
      <c r="L20" s="9">
        <f>'1T'!L20+'2T'!L20+'3T'!L20+'4T'!L20</f>
        <v>41</v>
      </c>
      <c r="M20" s="20">
        <f t="shared" si="4"/>
        <v>0.95348837209302328</v>
      </c>
      <c r="N20" s="13">
        <f>'1T'!N20+'2T'!N20+'3T'!N20+'4T'!N20</f>
        <v>174354.40975206613</v>
      </c>
      <c r="O20" s="13">
        <f>'1T'!O20+'2T'!O20+'3T'!O20+'4T'!O20</f>
        <v>210968.83000000002</v>
      </c>
      <c r="P20" s="21">
        <f t="shared" si="5"/>
        <v>0.89160654934856409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25">
      <c r="A21" s="87" t="s">
        <v>49</v>
      </c>
      <c r="B21" s="81">
        <f>'1T'!B21+'2T'!B21+'3T'!B21+'4T'!B21</f>
        <v>0</v>
      </c>
      <c r="C21" s="66" t="str">
        <f t="shared" si="0"/>
        <v/>
      </c>
      <c r="D21" s="77">
        <f>'1T'!D21+'2T'!D21+'3T'!D21+'4T'!D21</f>
        <v>0</v>
      </c>
      <c r="E21" s="78">
        <f>'1T'!E21+'2T'!E21+'3T'!E21+'4T'!E21</f>
        <v>0</v>
      </c>
      <c r="F21" s="67" t="str">
        <f t="shared" si="1"/>
        <v/>
      </c>
      <c r="G21" s="81">
        <f>'1T'!G21+'2T'!G21+'3T'!G21+'4T'!G21</f>
        <v>0</v>
      </c>
      <c r="H21" s="66" t="str">
        <f t="shared" si="2"/>
        <v/>
      </c>
      <c r="I21" s="77">
        <f>'1T'!I21+'2T'!I21+'3T'!I21+'4T'!I21</f>
        <v>0</v>
      </c>
      <c r="J21" s="78">
        <f>'1T'!J21+'2T'!J21+'3T'!J21+'4T'!J21</f>
        <v>0</v>
      </c>
      <c r="K21" s="67" t="str">
        <f t="shared" si="3"/>
        <v/>
      </c>
      <c r="L21" s="81">
        <f>'1T'!L21+'2T'!L21+'3T'!L21+'4T'!L21</f>
        <v>0</v>
      </c>
      <c r="M21" s="66" t="str">
        <f t="shared" si="4"/>
        <v/>
      </c>
      <c r="N21" s="77">
        <f>'1T'!N21+'2T'!N21+'3T'!N21+'4T'!N21</f>
        <v>0</v>
      </c>
      <c r="O21" s="78">
        <f>'1T'!O21+'2T'!O21+'3T'!O21+'4T'!O21</f>
        <v>0</v>
      </c>
      <c r="P21" s="67" t="str">
        <f t="shared" si="5"/>
        <v/>
      </c>
      <c r="Q21" s="81">
        <f>'1T'!Q21+'2T'!Q21+'3T'!Q21+'4T'!Q21</f>
        <v>0</v>
      </c>
      <c r="R21" s="66" t="str">
        <f t="shared" si="6"/>
        <v/>
      </c>
      <c r="S21" s="77">
        <f>'1T'!S21+'2T'!S21+'3T'!S21+'4T'!S21</f>
        <v>0</v>
      </c>
      <c r="T21" s="78">
        <f>'1T'!T21+'2T'!T21+'3T'!T21+'4T'!T21</f>
        <v>0</v>
      </c>
      <c r="U21" s="67" t="str">
        <f t="shared" si="7"/>
        <v/>
      </c>
      <c r="V21" s="81">
        <f>'1T'!AA21+'2T'!AA21+'3T'!AA21+'4T'!AA21</f>
        <v>0</v>
      </c>
      <c r="W21" s="66" t="str">
        <f t="shared" si="8"/>
        <v/>
      </c>
      <c r="X21" s="77">
        <f>'1T'!AC21+'2T'!AC21+'3T'!AC21+'4T'!AC21</f>
        <v>0</v>
      </c>
      <c r="Y21" s="78">
        <f>'1T'!AD21+'2T'!AD21+'3T'!AD21+'4T'!AD21</f>
        <v>0</v>
      </c>
      <c r="Z21" s="67" t="str">
        <f t="shared" si="9"/>
        <v/>
      </c>
      <c r="AA21" s="81">
        <f>'1T'!V21+'2T'!V21+'3T'!V21+'4T'!V21</f>
        <v>0</v>
      </c>
      <c r="AB21" s="20" t="str">
        <f t="shared" si="10"/>
        <v/>
      </c>
      <c r="AC21" s="77">
        <f>'1T'!X21+'2T'!X21+'3T'!X21+'4T'!X21</f>
        <v>0</v>
      </c>
      <c r="AD21" s="78">
        <f>'1T'!Y21+'2T'!Y21+'3T'!Y21+'4T'!Y21</f>
        <v>0</v>
      </c>
      <c r="AE21" s="67" t="str">
        <f t="shared" si="11"/>
        <v/>
      </c>
    </row>
    <row r="22" spans="1:31" ht="33" customHeight="1" thickBot="1" x14ac:dyDescent="0.35">
      <c r="A22" s="82" t="s">
        <v>0</v>
      </c>
      <c r="B22" s="16">
        <f t="shared" ref="B22:AE22" si="12">SUM(B13:B21)</f>
        <v>53</v>
      </c>
      <c r="C22" s="17">
        <f t="shared" si="12"/>
        <v>1</v>
      </c>
      <c r="D22" s="18">
        <f t="shared" si="12"/>
        <v>9340641.4954545461</v>
      </c>
      <c r="E22" s="18">
        <f t="shared" si="12"/>
        <v>11302176.189999999</v>
      </c>
      <c r="F22" s="19">
        <f t="shared" si="12"/>
        <v>1</v>
      </c>
      <c r="G22" s="16">
        <f t="shared" si="12"/>
        <v>209</v>
      </c>
      <c r="H22" s="17">
        <f t="shared" si="12"/>
        <v>1</v>
      </c>
      <c r="I22" s="18">
        <f t="shared" si="12"/>
        <v>2587813.2920661159</v>
      </c>
      <c r="J22" s="18">
        <f t="shared" si="12"/>
        <v>3131254.07</v>
      </c>
      <c r="K22" s="19">
        <f t="shared" si="12"/>
        <v>1</v>
      </c>
      <c r="L22" s="16">
        <f t="shared" si="12"/>
        <v>43</v>
      </c>
      <c r="M22" s="17">
        <f t="shared" si="12"/>
        <v>1</v>
      </c>
      <c r="N22" s="18">
        <f t="shared" si="12"/>
        <v>195550.83975206612</v>
      </c>
      <c r="O22" s="18">
        <f t="shared" si="12"/>
        <v>236616.51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65" customHeight="1" x14ac:dyDescent="0.3">
      <c r="B23" s="26"/>
      <c r="H23" s="26"/>
      <c r="N23" s="26"/>
    </row>
    <row r="24" spans="1:31" s="48" customFormat="1" ht="48" hidden="1" customHeight="1" x14ac:dyDescent="0.3">
      <c r="A24" s="111" t="s">
        <v>48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" customHeight="1" x14ac:dyDescent="0.25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2"/>
      <c r="M25" s="50"/>
      <c r="N25" s="46"/>
      <c r="O25" s="46"/>
      <c r="P25" s="49"/>
      <c r="Q25" s="49"/>
      <c r="R25" s="72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45" x14ac:dyDescent="0.3">
      <c r="A26" s="72"/>
      <c r="B26" s="72"/>
      <c r="C26" s="72"/>
      <c r="D26" s="72"/>
      <c r="E26" s="72"/>
      <c r="F26" s="72"/>
      <c r="G26" s="51"/>
      <c r="H26" s="51"/>
      <c r="I26" s="49"/>
      <c r="J26" s="49"/>
      <c r="K26" s="49"/>
      <c r="L26" s="72"/>
      <c r="M26" s="50"/>
      <c r="N26" s="46"/>
      <c r="O26" s="46"/>
      <c r="P26" s="49"/>
      <c r="Q26" s="49"/>
      <c r="R26" s="72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" customHeight="1" thickBot="1" x14ac:dyDescent="0.35">
      <c r="A27" s="72"/>
      <c r="B27" s="72"/>
      <c r="C27" s="72"/>
      <c r="D27" s="72"/>
      <c r="E27" s="72"/>
      <c r="F27" s="72"/>
      <c r="G27" s="51"/>
      <c r="H27" s="51"/>
      <c r="I27" s="49"/>
      <c r="J27" s="49"/>
      <c r="K27" s="49"/>
      <c r="L27" s="72"/>
      <c r="M27" s="50"/>
      <c r="N27" s="46"/>
      <c r="O27" s="46"/>
      <c r="P27" s="49"/>
      <c r="Q27" s="49"/>
      <c r="R27" s="72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25">
      <c r="A28" s="136" t="s">
        <v>10</v>
      </c>
      <c r="B28" s="139" t="s">
        <v>17</v>
      </c>
      <c r="C28" s="140"/>
      <c r="D28" s="140"/>
      <c r="E28" s="140"/>
      <c r="F28" s="141"/>
      <c r="G28" s="25"/>
      <c r="H28" s="54"/>
      <c r="I28" s="54"/>
      <c r="J28" s="145" t="s">
        <v>15</v>
      </c>
      <c r="K28" s="146"/>
      <c r="L28" s="139" t="s">
        <v>16</v>
      </c>
      <c r="M28" s="140"/>
      <c r="N28" s="140"/>
      <c r="O28" s="140"/>
      <c r="P28" s="141"/>
      <c r="Q28" s="49"/>
      <c r="R28" s="72"/>
      <c r="S28" s="46"/>
      <c r="T28" s="46"/>
      <c r="U28" s="46"/>
      <c r="V28" s="49"/>
      <c r="W28" s="49"/>
      <c r="X28" s="72"/>
      <c r="Y28" s="48"/>
      <c r="Z28" s="48"/>
      <c r="AA28" s="48"/>
      <c r="AB28" s="48"/>
      <c r="AC28" s="49"/>
      <c r="AD28" s="49"/>
      <c r="AE28" s="72"/>
    </row>
    <row r="29" spans="1:31" s="54" customFormat="1" ht="18" customHeight="1" thickBot="1" x14ac:dyDescent="0.3">
      <c r="A29" s="137"/>
      <c r="B29" s="142"/>
      <c r="C29" s="143"/>
      <c r="D29" s="143"/>
      <c r="E29" s="143"/>
      <c r="F29" s="144"/>
      <c r="G29" s="25"/>
      <c r="J29" s="147"/>
      <c r="K29" s="148"/>
      <c r="L29" s="151"/>
      <c r="M29" s="152"/>
      <c r="N29" s="152"/>
      <c r="O29" s="152"/>
      <c r="P29" s="153"/>
      <c r="Q29" s="49"/>
      <c r="R29" s="72"/>
      <c r="S29" s="46"/>
      <c r="T29" s="46"/>
      <c r="U29" s="46"/>
      <c r="V29" s="49"/>
      <c r="W29" s="49"/>
      <c r="X29" s="72"/>
      <c r="AC29" s="49"/>
      <c r="AD29" s="49"/>
      <c r="AE29" s="72"/>
    </row>
    <row r="30" spans="1:31" s="54" customFormat="1" ht="40.15" customHeight="1" thickBot="1" x14ac:dyDescent="0.3">
      <c r="A30" s="138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49"/>
      <c r="K30" s="150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2"/>
      <c r="S30" s="46"/>
      <c r="T30" s="46"/>
      <c r="U30" s="46"/>
      <c r="V30" s="49"/>
      <c r="W30" s="49"/>
      <c r="X30" s="72"/>
      <c r="AC30" s="49"/>
      <c r="AD30" s="49"/>
      <c r="AE30" s="72"/>
    </row>
    <row r="31" spans="1:31" s="25" customFormat="1" ht="47.45" customHeight="1" x14ac:dyDescent="0.3">
      <c r="A31" s="41" t="s">
        <v>25</v>
      </c>
      <c r="B31" s="9">
        <f t="shared" ref="B31:B38" si="13">B13+G13+L13+Q13+V13+AA13</f>
        <v>24</v>
      </c>
      <c r="C31" s="8">
        <f t="shared" ref="C31:C37" si="14">IF(B31,B31/$B$40,"")</f>
        <v>7.8688524590163941E-2</v>
      </c>
      <c r="D31" s="10">
        <f t="shared" ref="D31:E38" si="15">D13+I13+N13+S13+X13+AC13</f>
        <v>9714195.9802479353</v>
      </c>
      <c r="E31" s="11">
        <f t="shared" si="15"/>
        <v>11754177.119999999</v>
      </c>
      <c r="F31" s="21">
        <f t="shared" ref="F31:F37" si="16">IF(E31,E31/$E$40,"")</f>
        <v>0.80123651303123966</v>
      </c>
      <c r="J31" s="134" t="s">
        <v>3</v>
      </c>
      <c r="K31" s="135"/>
      <c r="L31" s="57">
        <f>B22</f>
        <v>53</v>
      </c>
      <c r="M31" s="8">
        <f t="shared" ref="M31:M36" si="17">IF(L31,L31/$L$37,"")</f>
        <v>0.17377049180327869</v>
      </c>
      <c r="N31" s="58">
        <f>D22</f>
        <v>9340641.4954545461</v>
      </c>
      <c r="O31" s="58">
        <f>E22</f>
        <v>11302176.189999999</v>
      </c>
      <c r="P31" s="59">
        <f t="shared" ref="P31:P36" si="18">IF(O31,O31/$O$37,"")</f>
        <v>0.77042536858933275</v>
      </c>
    </row>
    <row r="32" spans="1:31" s="25" customFormat="1" ht="30" customHeight="1" x14ac:dyDescent="0.3">
      <c r="A32" s="43" t="s">
        <v>18</v>
      </c>
      <c r="B32" s="12">
        <f t="shared" si="13"/>
        <v>0</v>
      </c>
      <c r="C32" s="8" t="str">
        <f t="shared" si="14"/>
        <v/>
      </c>
      <c r="D32" s="13">
        <f t="shared" si="15"/>
        <v>0</v>
      </c>
      <c r="E32" s="14">
        <f t="shared" si="15"/>
        <v>0</v>
      </c>
      <c r="F32" s="21" t="str">
        <f t="shared" si="16"/>
        <v/>
      </c>
      <c r="J32" s="130" t="s">
        <v>1</v>
      </c>
      <c r="K32" s="131"/>
      <c r="L32" s="60">
        <f>G22</f>
        <v>209</v>
      </c>
      <c r="M32" s="8">
        <f t="shared" si="17"/>
        <v>0.68524590163934429</v>
      </c>
      <c r="N32" s="61">
        <f>I22</f>
        <v>2587813.2920661159</v>
      </c>
      <c r="O32" s="61">
        <f>J22</f>
        <v>3131254.07</v>
      </c>
      <c r="P32" s="59">
        <f t="shared" si="18"/>
        <v>0.21344540471427548</v>
      </c>
    </row>
    <row r="33" spans="1:33" s="25" customFormat="1" ht="30" customHeight="1" x14ac:dyDescent="0.3">
      <c r="A33" s="43" t="s">
        <v>19</v>
      </c>
      <c r="B33" s="12">
        <f t="shared" si="13"/>
        <v>11</v>
      </c>
      <c r="C33" s="8">
        <f t="shared" si="14"/>
        <v>3.6065573770491806E-2</v>
      </c>
      <c r="D33" s="13">
        <f t="shared" si="15"/>
        <v>250924.33314049587</v>
      </c>
      <c r="E33" s="14">
        <f t="shared" si="15"/>
        <v>303618.44</v>
      </c>
      <c r="F33" s="21">
        <f t="shared" si="16"/>
        <v>2.0696487527285506E-2</v>
      </c>
      <c r="J33" s="130" t="s">
        <v>2</v>
      </c>
      <c r="K33" s="131"/>
      <c r="L33" s="60">
        <f>L22</f>
        <v>43</v>
      </c>
      <c r="M33" s="8">
        <f t="shared" si="17"/>
        <v>0.14098360655737704</v>
      </c>
      <c r="N33" s="61">
        <f>N22</f>
        <v>195550.83975206612</v>
      </c>
      <c r="O33" s="61">
        <f>O22</f>
        <v>236616.51</v>
      </c>
      <c r="P33" s="59">
        <f t="shared" si="18"/>
        <v>1.6129226696391781E-2</v>
      </c>
    </row>
    <row r="34" spans="1:33" ht="30" customHeight="1" x14ac:dyDescent="0.3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0" t="s">
        <v>33</v>
      </c>
      <c r="K34" s="131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0" t="s">
        <v>5</v>
      </c>
      <c r="K35" s="131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4" t="s">
        <v>32</v>
      </c>
      <c r="B36" s="15">
        <f t="shared" si="13"/>
        <v>4</v>
      </c>
      <c r="C36" s="8">
        <f t="shared" si="14"/>
        <v>1.3114754098360656E-2</v>
      </c>
      <c r="D36" s="13">
        <f t="shared" si="15"/>
        <v>579435.18000000005</v>
      </c>
      <c r="E36" s="22">
        <f t="shared" si="15"/>
        <v>701116.57000000007</v>
      </c>
      <c r="F36" s="21">
        <f t="shared" si="16"/>
        <v>4.7792388190184353E-2</v>
      </c>
      <c r="G36" s="25"/>
      <c r="H36" s="25"/>
      <c r="I36" s="25"/>
      <c r="J36" s="130" t="s">
        <v>4</v>
      </c>
      <c r="K36" s="131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5">
      <c r="A37" s="44" t="s">
        <v>28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23">
        <f t="shared" si="15"/>
        <v>0</v>
      </c>
      <c r="F37" s="21" t="str">
        <f t="shared" si="16"/>
        <v/>
      </c>
      <c r="G37" s="25"/>
      <c r="H37" s="25"/>
      <c r="I37" s="25"/>
      <c r="J37" s="132" t="s">
        <v>0</v>
      </c>
      <c r="K37" s="133"/>
      <c r="L37" s="83">
        <f>SUM(L31:L36)</f>
        <v>305</v>
      </c>
      <c r="M37" s="17">
        <f>SUM(M31:M36)</f>
        <v>1</v>
      </c>
      <c r="N37" s="84">
        <f>SUM(N31:N36)</f>
        <v>12124005.627272729</v>
      </c>
      <c r="O37" s="85">
        <f>SUM(O31:O36)</f>
        <v>14670046.77</v>
      </c>
      <c r="P37" s="86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5" t="s">
        <v>29</v>
      </c>
      <c r="B38" s="12">
        <f t="shared" si="13"/>
        <v>266</v>
      </c>
      <c r="C38" s="8">
        <f>IF(B38,B38/$B$40,"")</f>
        <v>0.87213114754098364</v>
      </c>
      <c r="D38" s="13">
        <f t="shared" si="15"/>
        <v>1579450.1338842977</v>
      </c>
      <c r="E38" s="23">
        <f t="shared" si="15"/>
        <v>1911134.6400000001</v>
      </c>
      <c r="F38" s="21">
        <f>IF(E38,E38/$E$40,"")</f>
        <v>0.13027461125129053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87" t="s">
        <v>49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2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5">
      <c r="A40" s="64" t="s">
        <v>0</v>
      </c>
      <c r="B40" s="16">
        <f>SUM(B31:B39)</f>
        <v>305</v>
      </c>
      <c r="C40" s="17">
        <f>SUM(C31:C39)</f>
        <v>1</v>
      </c>
      <c r="D40" s="18">
        <f>SUM(D31:D39)</f>
        <v>12124005.627272729</v>
      </c>
      <c r="E40" s="18">
        <f>SUM(E31:E39)</f>
        <v>14670046.77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2"/>
      <c r="S40" s="46"/>
      <c r="T40" s="46"/>
      <c r="U40" s="46"/>
      <c r="V40" s="49"/>
      <c r="W40" s="49"/>
      <c r="X40" s="72"/>
      <c r="Y40" s="48"/>
      <c r="Z40" s="48"/>
      <c r="AA40" s="48"/>
      <c r="AB40" s="48"/>
      <c r="AC40" s="49"/>
      <c r="AD40" s="49"/>
      <c r="AE40" s="72"/>
    </row>
    <row r="41" spans="1:33" s="53" customFormat="1" ht="30" customHeight="1" x14ac:dyDescent="0.3">
      <c r="A41" s="72"/>
      <c r="B41" s="72"/>
      <c r="C41" s="72"/>
      <c r="D41" s="72"/>
      <c r="E41" s="72"/>
      <c r="F41" s="72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2"/>
      <c r="Y41" s="48"/>
      <c r="Z41" s="48"/>
      <c r="AA41" s="48"/>
      <c r="AB41" s="48"/>
      <c r="AC41" s="49"/>
      <c r="AD41" s="49"/>
      <c r="AE41" s="72"/>
    </row>
    <row r="42" spans="1:33" ht="36" customHeight="1" x14ac:dyDescent="0.3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ht="14.45" x14ac:dyDescent="0.3">
      <c r="B44" s="26"/>
      <c r="H44" s="26"/>
      <c r="N44" s="26"/>
    </row>
    <row r="45" spans="1:33" s="25" customFormat="1" ht="14.45" x14ac:dyDescent="0.3">
      <c r="B45" s="26"/>
      <c r="H45" s="26"/>
      <c r="N45" s="26"/>
    </row>
    <row r="46" spans="1:33" s="25" customFormat="1" ht="14.45" x14ac:dyDescent="0.3">
      <c r="B46" s="26"/>
      <c r="H46" s="26"/>
      <c r="N46" s="26"/>
    </row>
    <row r="47" spans="1:33" s="25" customFormat="1" ht="14.45" x14ac:dyDescent="0.3">
      <c r="B47" s="26"/>
      <c r="H47" s="26"/>
      <c r="N47" s="26"/>
    </row>
    <row r="48" spans="1:33" s="25" customFormat="1" ht="14.45" x14ac:dyDescent="0.3">
      <c r="B48" s="26"/>
      <c r="H48" s="26"/>
      <c r="N48" s="26"/>
    </row>
    <row r="49" spans="2:14" s="25" customFormat="1" ht="14.45" x14ac:dyDescent="0.3">
      <c r="B49" s="26"/>
      <c r="H49" s="26"/>
      <c r="N49" s="26"/>
    </row>
    <row r="50" spans="2:14" s="25" customFormat="1" ht="14.45" x14ac:dyDescent="0.3">
      <c r="B50" s="26"/>
      <c r="H50" s="26"/>
      <c r="N50" s="26"/>
    </row>
    <row r="51" spans="2:14" s="25" customFormat="1" ht="14.45" x14ac:dyDescent="0.3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25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25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25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2020-07-10T15:54:01Z</dcterms:modified>
</cp:coreProperties>
</file>