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C13" i="4" l="1"/>
  <c r="C13" i="1"/>
  <c r="B16" i="7"/>
  <c r="D16" i="7"/>
  <c r="J22" i="7"/>
  <c r="E22" i="7"/>
  <c r="O22" i="7"/>
  <c r="T22" i="7"/>
  <c r="Y22" i="7"/>
  <c r="AD22" i="7"/>
  <c r="E41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E34" i="7"/>
  <c r="J16" i="7"/>
  <c r="O16" i="7"/>
  <c r="E16" i="7"/>
  <c r="T16" i="7"/>
  <c r="Y16" i="7"/>
  <c r="AD16" i="7"/>
  <c r="E35" i="7"/>
  <c r="J17" i="7"/>
  <c r="O17" i="7"/>
  <c r="E17" i="7"/>
  <c r="T17" i="7"/>
  <c r="Y17" i="7"/>
  <c r="AD17" i="7"/>
  <c r="E36" i="7"/>
  <c r="J18" i="7"/>
  <c r="O18" i="7"/>
  <c r="AD18" i="7"/>
  <c r="E18" i="7"/>
  <c r="T18" i="7"/>
  <c r="Y18" i="7"/>
  <c r="J19" i="7"/>
  <c r="O19" i="7"/>
  <c r="AD19" i="7"/>
  <c r="E19" i="7"/>
  <c r="T19" i="7"/>
  <c r="Y19" i="7"/>
  <c r="F35" i="7"/>
  <c r="F36" i="7"/>
  <c r="F41" i="7"/>
  <c r="I22" i="7"/>
  <c r="D22" i="7"/>
  <c r="N22" i="7"/>
  <c r="S22" i="7"/>
  <c r="X22" i="7"/>
  <c r="AC22" i="7"/>
  <c r="D41" i="7"/>
  <c r="I16" i="7"/>
  <c r="N16" i="7"/>
  <c r="S16" i="7"/>
  <c r="X16" i="7"/>
  <c r="AC16" i="7"/>
  <c r="D35" i="7"/>
  <c r="D13" i="7"/>
  <c r="I13" i="7"/>
  <c r="N13" i="7"/>
  <c r="S13" i="7"/>
  <c r="X13" i="7"/>
  <c r="AC13" i="7"/>
  <c r="D20" i="7"/>
  <c r="I20" i="7"/>
  <c r="N20" i="7"/>
  <c r="AC20" i="7"/>
  <c r="AC23" i="7" s="1"/>
  <c r="N36" i="7" s="1"/>
  <c r="S20" i="7"/>
  <c r="X20" i="7"/>
  <c r="D21" i="7"/>
  <c r="I21" i="7"/>
  <c r="N21" i="7"/>
  <c r="AC21" i="7"/>
  <c r="S21" i="7"/>
  <c r="X21" i="7"/>
  <c r="I14" i="7"/>
  <c r="D33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D36" i="7"/>
  <c r="I18" i="7"/>
  <c r="D37" i="7" s="1"/>
  <c r="N18" i="7"/>
  <c r="AC18" i="7"/>
  <c r="D18" i="7"/>
  <c r="S18" i="7"/>
  <c r="X18" i="7"/>
  <c r="I19" i="7"/>
  <c r="N19" i="7"/>
  <c r="AC19" i="7"/>
  <c r="D19" i="7"/>
  <c r="S19" i="7"/>
  <c r="X19" i="7"/>
  <c r="G22" i="7"/>
  <c r="B22" i="7"/>
  <c r="L22" i="7"/>
  <c r="Q22" i="7"/>
  <c r="V22" i="7"/>
  <c r="AA22" i="7"/>
  <c r="B41" i="7"/>
  <c r="G16" i="7"/>
  <c r="L16" i="7"/>
  <c r="Q16" i="7"/>
  <c r="V16" i="7"/>
  <c r="AA16" i="7"/>
  <c r="B35" i="7"/>
  <c r="B13" i="7"/>
  <c r="G13" i="7"/>
  <c r="L13" i="7"/>
  <c r="Q13" i="7"/>
  <c r="V13" i="7"/>
  <c r="AA13" i="7"/>
  <c r="B20" i="7"/>
  <c r="G20" i="7"/>
  <c r="L20" i="7"/>
  <c r="AA20" i="7"/>
  <c r="Q20" i="7"/>
  <c r="V20" i="7"/>
  <c r="B21" i="7"/>
  <c r="G21" i="7"/>
  <c r="L21" i="7"/>
  <c r="AA21" i="7"/>
  <c r="Q21" i="7"/>
  <c r="V21" i="7"/>
  <c r="G14" i="7"/>
  <c r="L14" i="7"/>
  <c r="B14" i="7"/>
  <c r="Q14" i="7"/>
  <c r="V14" i="7"/>
  <c r="AA14" i="7"/>
  <c r="G15" i="7"/>
  <c r="L15" i="7"/>
  <c r="B15" i="7"/>
  <c r="Q15" i="7"/>
  <c r="V15" i="7"/>
  <c r="AA15" i="7"/>
  <c r="G17" i="7"/>
  <c r="L17" i="7"/>
  <c r="B17" i="7"/>
  <c r="Q17" i="7"/>
  <c r="V17" i="7"/>
  <c r="AA17" i="7"/>
  <c r="B36" i="7"/>
  <c r="G18" i="7"/>
  <c r="L18" i="7"/>
  <c r="AA18" i="7"/>
  <c r="B18" i="7"/>
  <c r="Q18" i="7"/>
  <c r="V18" i="7"/>
  <c r="G19" i="7"/>
  <c r="L19" i="7"/>
  <c r="AA19" i="7"/>
  <c r="B19" i="7"/>
  <c r="Q19" i="7"/>
  <c r="V19" i="7"/>
  <c r="C35" i="7"/>
  <c r="C36" i="7"/>
  <c r="C41" i="7"/>
  <c r="T23" i="7"/>
  <c r="O35" i="7"/>
  <c r="AD23" i="7"/>
  <c r="AE20" i="7" s="1"/>
  <c r="Y23" i="7"/>
  <c r="O37" i="7"/>
  <c r="P35" i="7"/>
  <c r="P37" i="7"/>
  <c r="S23" i="7"/>
  <c r="N35" i="7"/>
  <c r="X23" i="7"/>
  <c r="N37" i="7"/>
  <c r="Q23" i="7"/>
  <c r="L35" i="7"/>
  <c r="AA23" i="7"/>
  <c r="L36" i="7"/>
  <c r="V23" i="7"/>
  <c r="L37" i="7"/>
  <c r="M35" i="7"/>
  <c r="M37" i="7"/>
  <c r="AE22" i="7"/>
  <c r="AB22" i="7"/>
  <c r="AE21" i="7"/>
  <c r="AB21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P17" i="7"/>
  <c r="M17" i="7"/>
  <c r="P16" i="7"/>
  <c r="M16" i="7"/>
  <c r="AE13" i="7"/>
  <c r="AE23" i="7" s="1"/>
  <c r="AB13" i="7"/>
  <c r="AB23" i="7" s="1"/>
  <c r="Z13" i="7"/>
  <c r="Z23" i="7"/>
  <c r="W13" i="7"/>
  <c r="W23" i="7"/>
  <c r="U13" i="7"/>
  <c r="U23" i="7"/>
  <c r="R13" i="7"/>
  <c r="R23" i="7"/>
  <c r="K16" i="7"/>
  <c r="K17" i="7"/>
  <c r="K22" i="7"/>
  <c r="H16" i="7"/>
  <c r="H17" i="7"/>
  <c r="H22" i="7"/>
  <c r="F13" i="7"/>
  <c r="F16" i="7"/>
  <c r="F17" i="7"/>
  <c r="F18" i="7"/>
  <c r="F19" i="7"/>
  <c r="F21" i="7"/>
  <c r="F22" i="7"/>
  <c r="C13" i="7"/>
  <c r="C16" i="7"/>
  <c r="C17" i="7"/>
  <c r="C18" i="7"/>
  <c r="C19" i="7"/>
  <c r="C21" i="7"/>
  <c r="C22" i="7"/>
  <c r="J23" i="6"/>
  <c r="O34" i="6" s="1"/>
  <c r="E23" i="6"/>
  <c r="O33" i="6"/>
  <c r="O23" i="6"/>
  <c r="P19" i="6" s="1"/>
  <c r="Y23" i="6"/>
  <c r="O37" i="6"/>
  <c r="T23" i="6"/>
  <c r="O36" i="6"/>
  <c r="AD23" i="6"/>
  <c r="O38" i="6"/>
  <c r="P36" i="6"/>
  <c r="P37" i="6"/>
  <c r="P38" i="6"/>
  <c r="I23" i="6"/>
  <c r="N34" i="6" s="1"/>
  <c r="D23" i="6"/>
  <c r="N33" i="6" s="1"/>
  <c r="N23" i="6"/>
  <c r="N35" i="6" s="1"/>
  <c r="X23" i="6"/>
  <c r="N37" i="6"/>
  <c r="S23" i="6"/>
  <c r="N36" i="6"/>
  <c r="AC23" i="6"/>
  <c r="N38" i="6"/>
  <c r="G23" i="6"/>
  <c r="L34" i="6" s="1"/>
  <c r="B23" i="6"/>
  <c r="L33" i="6" s="1"/>
  <c r="L23" i="6"/>
  <c r="L35" i="6" s="1"/>
  <c r="V23" i="6"/>
  <c r="L37" i="6"/>
  <c r="Q23" i="6"/>
  <c r="L36" i="6"/>
  <c r="AA23" i="6"/>
  <c r="L38" i="6"/>
  <c r="M36" i="6"/>
  <c r="M37" i="6"/>
  <c r="M38" i="6"/>
  <c r="E42" i="6"/>
  <c r="E33" i="6"/>
  <c r="E34" i="6"/>
  <c r="E35" i="6"/>
  <c r="E36" i="6"/>
  <c r="E37" i="6"/>
  <c r="E38" i="6"/>
  <c r="E39" i="6"/>
  <c r="E40" i="6"/>
  <c r="E41" i="6"/>
  <c r="F35" i="6"/>
  <c r="F36" i="6"/>
  <c r="F37" i="6"/>
  <c r="F38" i="6"/>
  <c r="F42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5" i="6"/>
  <c r="C36" i="6"/>
  <c r="C37" i="6"/>
  <c r="C38" i="6"/>
  <c r="C41" i="6"/>
  <c r="C42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Z23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4" i="6"/>
  <c r="P15" i="6"/>
  <c r="P16" i="6"/>
  <c r="P18" i="6"/>
  <c r="P21" i="6"/>
  <c r="P22" i="6"/>
  <c r="M13" i="6"/>
  <c r="M14" i="6"/>
  <c r="M15" i="6"/>
  <c r="M16" i="6"/>
  <c r="M18" i="6"/>
  <c r="M20" i="6"/>
  <c r="M21" i="6"/>
  <c r="M22" i="6"/>
  <c r="K13" i="6"/>
  <c r="K14" i="6"/>
  <c r="K15" i="6"/>
  <c r="K16" i="6"/>
  <c r="K17" i="6"/>
  <c r="K18" i="6"/>
  <c r="K19" i="6"/>
  <c r="K21" i="6"/>
  <c r="K22" i="6"/>
  <c r="H14" i="6"/>
  <c r="H15" i="6"/>
  <c r="H16" i="6"/>
  <c r="H17" i="6"/>
  <c r="H18" i="6"/>
  <c r="H19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5" i="6"/>
  <c r="C16" i="6"/>
  <c r="C17" i="6"/>
  <c r="C18" i="6"/>
  <c r="C19" i="6"/>
  <c r="C21" i="6"/>
  <c r="C22" i="6"/>
  <c r="AD23" i="5"/>
  <c r="O38" i="5"/>
  <c r="P38" i="5"/>
  <c r="AC23" i="5"/>
  <c r="N38" i="5"/>
  <c r="AA23" i="5"/>
  <c r="L38" i="5"/>
  <c r="M38" i="5"/>
  <c r="E23" i="5"/>
  <c r="O33" i="5" s="1"/>
  <c r="J23" i="5"/>
  <c r="O34" i="5" s="1"/>
  <c r="O23" i="5"/>
  <c r="O35" i="5" s="1"/>
  <c r="T23" i="5"/>
  <c r="O36" i="5"/>
  <c r="Y23" i="5"/>
  <c r="O37" i="5" s="1"/>
  <c r="P36" i="5"/>
  <c r="D23" i="5"/>
  <c r="N33" i="5"/>
  <c r="I23" i="5"/>
  <c r="N34" i="5" s="1"/>
  <c r="N23" i="5"/>
  <c r="N35" i="5" s="1"/>
  <c r="S23" i="5"/>
  <c r="N36" i="5"/>
  <c r="X23" i="5"/>
  <c r="N37" i="5" s="1"/>
  <c r="B23" i="5"/>
  <c r="L33" i="5"/>
  <c r="G23" i="5"/>
  <c r="L34" i="5" s="1"/>
  <c r="L23" i="5"/>
  <c r="L35" i="5" s="1"/>
  <c r="Q23" i="5"/>
  <c r="L36" i="5"/>
  <c r="V23" i="5"/>
  <c r="W20" i="5" s="1"/>
  <c r="W23" i="5" s="1"/>
  <c r="L37" i="5"/>
  <c r="M36" i="5"/>
  <c r="E33" i="5"/>
  <c r="E34" i="5"/>
  <c r="E35" i="5"/>
  <c r="E40" i="5"/>
  <c r="E41" i="5"/>
  <c r="E38" i="5"/>
  <c r="E39" i="5"/>
  <c r="E42" i="5"/>
  <c r="E36" i="5"/>
  <c r="E37" i="5"/>
  <c r="F36" i="5"/>
  <c r="F37" i="5"/>
  <c r="F42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B40" i="5"/>
  <c r="B41" i="5"/>
  <c r="B42" i="5"/>
  <c r="B38" i="5"/>
  <c r="B39" i="5"/>
  <c r="B36" i="5"/>
  <c r="B37" i="5"/>
  <c r="C36" i="5"/>
  <c r="C37" i="5"/>
  <c r="C41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1" i="5"/>
  <c r="W13" i="5"/>
  <c r="W14" i="5"/>
  <c r="W15" i="5"/>
  <c r="W16" i="5"/>
  <c r="W17" i="5"/>
  <c r="W18" i="5"/>
  <c r="W19" i="5"/>
  <c r="W21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4" i="5"/>
  <c r="P15" i="5"/>
  <c r="P16" i="5"/>
  <c r="P17" i="5"/>
  <c r="P18" i="5"/>
  <c r="P20" i="5"/>
  <c r="P21" i="5"/>
  <c r="M14" i="5"/>
  <c r="M15" i="5"/>
  <c r="M16" i="5"/>
  <c r="M17" i="5"/>
  <c r="M18" i="5"/>
  <c r="M19" i="5"/>
  <c r="M21" i="5"/>
  <c r="K13" i="5"/>
  <c r="K15" i="5"/>
  <c r="K16" i="5"/>
  <c r="K17" i="5"/>
  <c r="K18" i="5"/>
  <c r="K19" i="5"/>
  <c r="K21" i="5"/>
  <c r="H14" i="5"/>
  <c r="H15" i="5"/>
  <c r="H16" i="5"/>
  <c r="H17" i="5"/>
  <c r="H18" i="5"/>
  <c r="H19" i="5"/>
  <c r="H20" i="5"/>
  <c r="H21" i="5"/>
  <c r="F13" i="5"/>
  <c r="F14" i="5"/>
  <c r="F16" i="5"/>
  <c r="F17" i="5"/>
  <c r="F18" i="5"/>
  <c r="F19" i="5"/>
  <c r="F20" i="5"/>
  <c r="F21" i="5"/>
  <c r="C13" i="5"/>
  <c r="C23" i="5" s="1"/>
  <c r="C14" i="5"/>
  <c r="C15" i="5"/>
  <c r="C16" i="5"/>
  <c r="C17" i="5"/>
  <c r="C18" i="5"/>
  <c r="C19" i="5"/>
  <c r="C20" i="5"/>
  <c r="C21" i="5"/>
  <c r="E42" i="4"/>
  <c r="E33" i="4"/>
  <c r="E34" i="4"/>
  <c r="E35" i="4"/>
  <c r="E36" i="4"/>
  <c r="E37" i="4"/>
  <c r="E38" i="4"/>
  <c r="E39" i="4"/>
  <c r="E40" i="4"/>
  <c r="E41" i="4"/>
  <c r="F42" i="4"/>
  <c r="D42" i="4"/>
  <c r="B42" i="4"/>
  <c r="B41" i="4"/>
  <c r="B33" i="4"/>
  <c r="B34" i="4"/>
  <c r="B35" i="4"/>
  <c r="B36" i="4"/>
  <c r="B37" i="4"/>
  <c r="B38" i="4"/>
  <c r="B39" i="4"/>
  <c r="B40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14" i="4" s="1"/>
  <c r="P16" i="4"/>
  <c r="P17" i="4"/>
  <c r="P21" i="4"/>
  <c r="P22" i="4"/>
  <c r="N23" i="4"/>
  <c r="L23" i="4"/>
  <c r="L35" i="4" s="1"/>
  <c r="M16" i="4"/>
  <c r="M17" i="4"/>
  <c r="M20" i="4"/>
  <c r="M21" i="4"/>
  <c r="M22" i="4"/>
  <c r="J23" i="4"/>
  <c r="K13" i="4" s="1"/>
  <c r="K14" i="4"/>
  <c r="K16" i="4"/>
  <c r="K17" i="4"/>
  <c r="K18" i="4"/>
  <c r="K19" i="4"/>
  <c r="K20" i="4"/>
  <c r="K21" i="4"/>
  <c r="K22" i="4"/>
  <c r="I23" i="4"/>
  <c r="N34" i="4" s="1"/>
  <c r="G23" i="4"/>
  <c r="H13" i="4" s="1"/>
  <c r="H14" i="4"/>
  <c r="H15" i="4"/>
  <c r="H16" i="4"/>
  <c r="H17" i="4"/>
  <c r="H19" i="4"/>
  <c r="H20" i="4"/>
  <c r="H21" i="4"/>
  <c r="H22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4" i="4" s="1"/>
  <c r="C23" i="4" s="1"/>
  <c r="C15" i="4"/>
  <c r="C16" i="4"/>
  <c r="C17" i="4"/>
  <c r="C18" i="4"/>
  <c r="C19" i="4"/>
  <c r="C20" i="4"/>
  <c r="C21" i="4"/>
  <c r="C22" i="4"/>
  <c r="O33" i="4"/>
  <c r="O36" i="4"/>
  <c r="O37" i="4"/>
  <c r="O38" i="4"/>
  <c r="P36" i="4"/>
  <c r="P37" i="4"/>
  <c r="P38" i="4"/>
  <c r="N33" i="4"/>
  <c r="N35" i="4"/>
  <c r="N36" i="4"/>
  <c r="N37" i="4"/>
  <c r="N38" i="4"/>
  <c r="L36" i="4"/>
  <c r="L37" i="4"/>
  <c r="L38" i="4"/>
  <c r="M36" i="4"/>
  <c r="M37" i="4"/>
  <c r="M38" i="4"/>
  <c r="F36" i="4"/>
  <c r="F37" i="4"/>
  <c r="D33" i="4"/>
  <c r="D34" i="4"/>
  <c r="D35" i="4"/>
  <c r="D36" i="4"/>
  <c r="D37" i="4"/>
  <c r="D38" i="4"/>
  <c r="D39" i="4"/>
  <c r="D40" i="4"/>
  <c r="D41" i="4"/>
  <c r="C36" i="4"/>
  <c r="C37" i="4"/>
  <c r="C41" i="4"/>
  <c r="J23" i="1"/>
  <c r="O34" i="1" s="1"/>
  <c r="O23" i="1"/>
  <c r="O35" i="1" s="1"/>
  <c r="E23" i="1"/>
  <c r="O33" i="1"/>
  <c r="Y23" i="1"/>
  <c r="O37" i="1"/>
  <c r="P36" i="1"/>
  <c r="P37" i="1"/>
  <c r="P38" i="1"/>
  <c r="I23" i="1"/>
  <c r="N34" i="1" s="1"/>
  <c r="N23" i="1"/>
  <c r="N35" i="1" s="1"/>
  <c r="D23" i="1"/>
  <c r="N33" i="1"/>
  <c r="X23" i="1"/>
  <c r="N37" i="1"/>
  <c r="B23" i="1"/>
  <c r="L33" i="1"/>
  <c r="G23" i="1"/>
  <c r="H13" i="1" s="1"/>
  <c r="L23" i="1"/>
  <c r="M15" i="1" s="1"/>
  <c r="V23" i="1"/>
  <c r="L37" i="1"/>
  <c r="Q23" i="1"/>
  <c r="L36" i="1"/>
  <c r="M36" i="1"/>
  <c r="M37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8" i="1"/>
  <c r="P17" i="1"/>
  <c r="P16" i="1"/>
  <c r="P14" i="1"/>
  <c r="M22" i="1"/>
  <c r="M21" i="1"/>
  <c r="M18" i="1"/>
  <c r="M17" i="1"/>
  <c r="M16" i="1"/>
  <c r="M14" i="1"/>
  <c r="K22" i="1"/>
  <c r="K21" i="1"/>
  <c r="K19" i="1"/>
  <c r="K18" i="1"/>
  <c r="K17" i="1"/>
  <c r="K16" i="1"/>
  <c r="K15" i="1"/>
  <c r="K14" i="1"/>
  <c r="H22" i="1"/>
  <c r="H21" i="1"/>
  <c r="H20" i="1"/>
  <c r="H19" i="1"/>
  <c r="H17" i="1"/>
  <c r="H16" i="1"/>
  <c r="H14" i="1"/>
  <c r="C22" i="1"/>
  <c r="C21" i="1"/>
  <c r="C20" i="1"/>
  <c r="C19" i="1"/>
  <c r="C18" i="1"/>
  <c r="C17" i="1"/>
  <c r="C16" i="1"/>
  <c r="C15" i="1"/>
  <c r="C14" i="1"/>
  <c r="C23" i="1" s="1"/>
  <c r="F22" i="1"/>
  <c r="E42" i="1"/>
  <c r="E41" i="1"/>
  <c r="E33" i="1"/>
  <c r="E40" i="1"/>
  <c r="E34" i="1"/>
  <c r="E35" i="1"/>
  <c r="E36" i="1"/>
  <c r="E37" i="1"/>
  <c r="E38" i="1"/>
  <c r="E39" i="1"/>
  <c r="F36" i="1"/>
  <c r="F37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B35" i="1"/>
  <c r="B36" i="1"/>
  <c r="B37" i="1"/>
  <c r="B38" i="1"/>
  <c r="B39" i="1"/>
  <c r="C36" i="1"/>
  <c r="C37" i="1"/>
  <c r="C42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K13" i="1"/>
  <c r="F20" i="1"/>
  <c r="F13" i="1"/>
  <c r="F14" i="1"/>
  <c r="F23" i="1" s="1"/>
  <c r="F15" i="1"/>
  <c r="F16" i="1"/>
  <c r="F17" i="1"/>
  <c r="F18" i="1"/>
  <c r="F19" i="1"/>
  <c r="F21" i="1"/>
  <c r="O36" i="1"/>
  <c r="O38" i="1"/>
  <c r="L38" i="1"/>
  <c r="N38" i="1"/>
  <c r="N36" i="1"/>
  <c r="P20" i="6" l="1"/>
  <c r="P13" i="6"/>
  <c r="P23" i="6" s="1"/>
  <c r="K20" i="6"/>
  <c r="K23" i="6" s="1"/>
  <c r="D43" i="6"/>
  <c r="O35" i="6"/>
  <c r="D32" i="7"/>
  <c r="M19" i="6"/>
  <c r="M23" i="6"/>
  <c r="H13" i="6"/>
  <c r="E43" i="6"/>
  <c r="H20" i="6"/>
  <c r="O39" i="6"/>
  <c r="P33" i="6" s="1"/>
  <c r="E38" i="7"/>
  <c r="D38" i="7"/>
  <c r="N39" i="6"/>
  <c r="B38" i="7"/>
  <c r="F23" i="6"/>
  <c r="C20" i="6"/>
  <c r="D23" i="7"/>
  <c r="N32" i="7" s="1"/>
  <c r="L39" i="6"/>
  <c r="M33" i="6" s="1"/>
  <c r="C14" i="6"/>
  <c r="C23" i="6" s="1"/>
  <c r="B43" i="6"/>
  <c r="C34" i="6" s="1"/>
  <c r="B23" i="7"/>
  <c r="C20" i="7" s="1"/>
  <c r="E40" i="7"/>
  <c r="Z20" i="5"/>
  <c r="Z23" i="5" s="1"/>
  <c r="O36" i="7"/>
  <c r="M20" i="5"/>
  <c r="K20" i="5"/>
  <c r="E39" i="7"/>
  <c r="F15" i="5"/>
  <c r="F23" i="5" s="1"/>
  <c r="P13" i="5"/>
  <c r="P19" i="5"/>
  <c r="M13" i="5"/>
  <c r="E23" i="7"/>
  <c r="L32" i="7"/>
  <c r="B43" i="5"/>
  <c r="C33" i="5" s="1"/>
  <c r="E43" i="5"/>
  <c r="K14" i="5"/>
  <c r="E33" i="7"/>
  <c r="D43" i="5"/>
  <c r="H13" i="5"/>
  <c r="H23" i="5" s="1"/>
  <c r="B33" i="7"/>
  <c r="N39" i="5"/>
  <c r="O39" i="5"/>
  <c r="P35" i="5" s="1"/>
  <c r="L39" i="5"/>
  <c r="M35" i="5" s="1"/>
  <c r="O35" i="4"/>
  <c r="P19" i="4"/>
  <c r="D40" i="7"/>
  <c r="M19" i="4"/>
  <c r="M15" i="4"/>
  <c r="B39" i="7"/>
  <c r="M18" i="4"/>
  <c r="P20" i="4"/>
  <c r="P18" i="4"/>
  <c r="B37" i="7"/>
  <c r="P13" i="4"/>
  <c r="E37" i="7"/>
  <c r="P15" i="4"/>
  <c r="L23" i="7"/>
  <c r="M15" i="7" s="1"/>
  <c r="M14" i="4"/>
  <c r="M13" i="4"/>
  <c r="E32" i="7"/>
  <c r="D43" i="4"/>
  <c r="H18" i="4"/>
  <c r="H23" i="4" s="1"/>
  <c r="B43" i="4"/>
  <c r="O34" i="4"/>
  <c r="O39" i="4" s="1"/>
  <c r="K15" i="4"/>
  <c r="K23" i="4" s="1"/>
  <c r="E43" i="4"/>
  <c r="L34" i="4"/>
  <c r="N39" i="4"/>
  <c r="L33" i="4"/>
  <c r="H18" i="1"/>
  <c r="M13" i="1"/>
  <c r="M19" i="1"/>
  <c r="J23" i="7"/>
  <c r="N23" i="7"/>
  <c r="N34" i="7" s="1"/>
  <c r="M21" i="7"/>
  <c r="B40" i="7"/>
  <c r="P15" i="1"/>
  <c r="P19" i="1"/>
  <c r="P20" i="1"/>
  <c r="M20" i="1"/>
  <c r="M23" i="1" s="1"/>
  <c r="L35" i="1"/>
  <c r="O23" i="7"/>
  <c r="P21" i="7" s="1"/>
  <c r="D34" i="7"/>
  <c r="B34" i="7"/>
  <c r="P13" i="1"/>
  <c r="D39" i="7"/>
  <c r="K20" i="1"/>
  <c r="K23" i="1" s="1"/>
  <c r="D43" i="1"/>
  <c r="H15" i="1"/>
  <c r="H23" i="1" s="1"/>
  <c r="B43" i="1"/>
  <c r="G23" i="7"/>
  <c r="H19" i="7" s="1"/>
  <c r="O32" i="7"/>
  <c r="E43" i="1"/>
  <c r="N39" i="1"/>
  <c r="O39" i="1"/>
  <c r="P35" i="1" s="1"/>
  <c r="I23" i="7"/>
  <c r="N33" i="7" s="1"/>
  <c r="L34" i="1"/>
  <c r="B32" i="7"/>
  <c r="F33" i="6" l="1"/>
  <c r="F41" i="6"/>
  <c r="P35" i="6"/>
  <c r="M35" i="6"/>
  <c r="F39" i="6"/>
  <c r="F40" i="6"/>
  <c r="F34" i="6"/>
  <c r="H23" i="6"/>
  <c r="C33" i="6"/>
  <c r="P34" i="6"/>
  <c r="M34" i="6"/>
  <c r="K21" i="7"/>
  <c r="K19" i="7"/>
  <c r="C39" i="6"/>
  <c r="C40" i="6"/>
  <c r="C14" i="7"/>
  <c r="C23" i="7" s="1"/>
  <c r="C15" i="7"/>
  <c r="K23" i="5"/>
  <c r="F38" i="5"/>
  <c r="F41" i="5"/>
  <c r="P37" i="5"/>
  <c r="M37" i="5"/>
  <c r="P23" i="5"/>
  <c r="M23" i="5"/>
  <c r="F39" i="5"/>
  <c r="F33" i="5"/>
  <c r="C34" i="5"/>
  <c r="C39" i="5"/>
  <c r="C40" i="5"/>
  <c r="F15" i="7"/>
  <c r="F20" i="7"/>
  <c r="F40" i="5"/>
  <c r="P34" i="5"/>
  <c r="C38" i="5"/>
  <c r="P33" i="5"/>
  <c r="M33" i="5"/>
  <c r="F14" i="7"/>
  <c r="F34" i="5"/>
  <c r="F35" i="5"/>
  <c r="C35" i="5"/>
  <c r="K14" i="7"/>
  <c r="H21" i="7"/>
  <c r="H14" i="7"/>
  <c r="M34" i="5"/>
  <c r="P23" i="4"/>
  <c r="M13" i="7"/>
  <c r="C38" i="4"/>
  <c r="C39" i="4"/>
  <c r="F41" i="4"/>
  <c r="F39" i="4"/>
  <c r="M18" i="7"/>
  <c r="E42" i="7"/>
  <c r="F32" i="7" s="1"/>
  <c r="P18" i="7"/>
  <c r="M23" i="4"/>
  <c r="M14" i="7"/>
  <c r="M19" i="7"/>
  <c r="M20" i="7"/>
  <c r="L34" i="7"/>
  <c r="P14" i="7"/>
  <c r="C34" i="4"/>
  <c r="C40" i="4"/>
  <c r="P33" i="4"/>
  <c r="P35" i="4"/>
  <c r="F34" i="4"/>
  <c r="F40" i="4"/>
  <c r="C33" i="4"/>
  <c r="C35" i="4"/>
  <c r="P34" i="4"/>
  <c r="F35" i="4"/>
  <c r="F38" i="4"/>
  <c r="F33" i="4"/>
  <c r="D42" i="7"/>
  <c r="K18" i="7"/>
  <c r="K15" i="7"/>
  <c r="L39" i="4"/>
  <c r="O33" i="7"/>
  <c r="K13" i="7"/>
  <c r="K20" i="7"/>
  <c r="P23" i="1"/>
  <c r="N38" i="7"/>
  <c r="F40" i="1"/>
  <c r="F41" i="1"/>
  <c r="F39" i="1"/>
  <c r="C40" i="1"/>
  <c r="C41" i="1"/>
  <c r="C39" i="1"/>
  <c r="P15" i="7"/>
  <c r="P19" i="7"/>
  <c r="P13" i="7"/>
  <c r="P20" i="7"/>
  <c r="F38" i="1"/>
  <c r="H20" i="7"/>
  <c r="H18" i="7"/>
  <c r="C38" i="1"/>
  <c r="O34" i="7"/>
  <c r="C35" i="1"/>
  <c r="F33" i="1"/>
  <c r="P33" i="1"/>
  <c r="P39" i="1" s="1"/>
  <c r="P34" i="1"/>
  <c r="F34" i="1"/>
  <c r="F35" i="1"/>
  <c r="L33" i="7"/>
  <c r="H15" i="7"/>
  <c r="H13" i="7"/>
  <c r="C34" i="1"/>
  <c r="C33" i="1"/>
  <c r="L39" i="1"/>
  <c r="M33" i="1" s="1"/>
  <c r="B42" i="7"/>
  <c r="C40" i="7" s="1"/>
  <c r="F43" i="6" l="1"/>
  <c r="P39" i="6"/>
  <c r="M39" i="6"/>
  <c r="C43" i="6"/>
  <c r="F23" i="7"/>
  <c r="F43" i="5"/>
  <c r="P39" i="5"/>
  <c r="C43" i="5"/>
  <c r="M39" i="5"/>
  <c r="F34" i="7"/>
  <c r="F39" i="7"/>
  <c r="F37" i="7"/>
  <c r="F40" i="7"/>
  <c r="F38" i="7"/>
  <c r="M23" i="7"/>
  <c r="F33" i="7"/>
  <c r="L38" i="7"/>
  <c r="M33" i="4"/>
  <c r="M35" i="4"/>
  <c r="P39" i="4"/>
  <c r="M34" i="4"/>
  <c r="F43" i="4"/>
  <c r="C43" i="4"/>
  <c r="K23" i="7"/>
  <c r="O38" i="7"/>
  <c r="P23" i="7"/>
  <c r="F43" i="1"/>
  <c r="C37" i="7"/>
  <c r="C38" i="7"/>
  <c r="H23" i="7"/>
  <c r="C43" i="1"/>
  <c r="C34" i="7"/>
  <c r="C39" i="7"/>
  <c r="C32" i="7"/>
  <c r="C33" i="7"/>
  <c r="M34" i="1"/>
  <c r="M35" i="1"/>
  <c r="P34" i="7" l="1"/>
  <c r="P36" i="7"/>
  <c r="M33" i="7"/>
  <c r="M36" i="7"/>
  <c r="F42" i="7"/>
  <c r="M34" i="7"/>
  <c r="M32" i="7"/>
  <c r="M39" i="4"/>
  <c r="P32" i="7"/>
  <c r="P33" i="7"/>
  <c r="C42" i="7"/>
  <c r="M39" i="1"/>
  <c r="M38" i="7" l="1"/>
  <c r="P38" i="7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<sst xmlns="http://schemas.openxmlformats.org/spreadsheetml/2006/main" count="440" uniqueCount="56">
  <si>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</si>
  <si>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</si>
  <si>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</si>
  <si>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</si>
  <si>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</si>
  <si>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</si>
  <si>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</si>
  <si>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</si>
  <si>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</si>
  <si>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</si>
  <si>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</si>
  <si>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</si>
  <si>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</si>
  <si>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</si>
  <si>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</si>
  <si>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</si>
  <si>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</si>
  <si>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</si>
  <si>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</si>
  <si>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</si>
  <si>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</si>
  <si>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</si>
  <si>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</si>
  <si>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</si>
  <si>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</si>
  <si>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</si>
  <si>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</si>
  <si>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</si>
  <si>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</si>
  <si>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</si>
  <si>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</si>
  <si>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</si>
  <si>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</si>
  <si>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</si>
  <si>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</si>
  <si>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</si>
  <si>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</si>
  <si>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</si>
  <si>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</si>
  <si>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</si>
  <si>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</si>
  <si>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</si>
  <si>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</si>
  <si>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</si>
  <si>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</si>
  <si>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</si>
  <si>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</si>
  <si>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</si>
  <si>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</si>
  <si>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</si>
  <si>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</si>
  <si>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</si>
  <si>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</si>
  <si>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</si>
  <si>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</si>
  <si>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INSTITUT MUNICIPAL DE PARCS i JARDINS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</si>
</sst>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27</c:v>
                </c:pt>
                <c:pt idx="1">
                  <c:v>14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166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7455488.7300000014</c:v>
                </c:pt>
                <c:pt idx="1">
                  <c:v>835472.83</c:v>
                </c:pt>
                <c:pt idx="2">
                  <c:v>213650.62</c:v>
                </c:pt>
                <c:pt idx="3">
                  <c:v>0</c:v>
                </c:pt>
                <c:pt idx="4">
                  <c:v>0</c:v>
                </c:pt>
                <c:pt idx="5">
                  <c:v>800372.69</c:v>
                </c:pt>
                <c:pt idx="6">
                  <c:v>490314.2</c:v>
                </c:pt>
                <c:pt idx="7">
                  <c:v>1344047.0600000003</c:v>
                </c:pt>
                <c:pt idx="8">
                  <c:v>259031.87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12</c:v>
                </c:pt>
                <c:pt idx="1">
                  <c:v>163</c:v>
                </c:pt>
                <c:pt idx="2">
                  <c:v>55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782176.3899999999</c:v>
                </c:pt>
                <c:pt idx="1">
                  <c:v>7751117.0000000019</c:v>
                </c:pt>
                <c:pt idx="2">
                  <c:v>2850413.54</c:v>
                </c:pt>
                <c:pt idx="3">
                  <c:v>0</c:v>
                </c:pt>
                <c:pt idx="4">
                  <c:v>14671.07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4" zoomScale="80" zoomScaleNormal="80" workbookViewId="0">
      <selection activeCell="O21" activeCellId="1" sqref="J21 O21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>
        <v>2</v>
      </c>
      <c r="H13" s="20">
        <f>IF(G13,G13/$G$23,"")</f>
        <v>4.3478260869565216E-2</v>
      </c>
      <c r="I13" s="4">
        <v>695277.07</v>
      </c>
      <c r="J13" s="5">
        <v>841285.25</v>
      </c>
      <c r="K13" s="21">
        <f>IF(J13,J13/$J$23,"")</f>
        <v>0.49200914999838263</v>
      </c>
      <c r="L13" s="1">
        <v>2</v>
      </c>
      <c r="M13" s="20">
        <f>IF(L13,L13/$L$23,"")</f>
        <v>0.2</v>
      </c>
      <c r="N13" s="4">
        <v>356455.12</v>
      </c>
      <c r="O13" s="5">
        <v>431310.69</v>
      </c>
      <c r="P13" s="21">
        <f>IF(O13,O13/$O$23,"")</f>
        <v>0.8043780242805737</v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>
        <v>3</v>
      </c>
      <c r="C14" s="20">
        <f t="shared" ref="C14:C22" si="2">IF(B14,B14/$B$23,"")</f>
        <v>1</v>
      </c>
      <c r="D14" s="6">
        <v>365099.9</v>
      </c>
      <c r="E14" s="7">
        <v>441770.89</v>
      </c>
      <c r="F14" s="21">
        <f t="shared" si="0"/>
        <v>1</v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>
        <v>3</v>
      </c>
      <c r="H15" s="20">
        <f t="shared" si="3"/>
        <v>6.5217391304347824E-2</v>
      </c>
      <c r="I15" s="6">
        <v>45062.8</v>
      </c>
      <c r="J15" s="7">
        <v>52591.17</v>
      </c>
      <c r="K15" s="21">
        <f t="shared" si="4"/>
        <v>3.0756912532485789E-2</v>
      </c>
      <c r="L15" s="2">
        <v>1</v>
      </c>
      <c r="M15" s="20">
        <f t="shared" si="5"/>
        <v>0.1</v>
      </c>
      <c r="N15" s="6">
        <v>25438</v>
      </c>
      <c r="O15" s="7">
        <v>30779.98</v>
      </c>
      <c r="P15" s="21">
        <f t="shared" si="6"/>
        <v>5.740349143629056E-2</v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>
        <v>3</v>
      </c>
      <c r="H18" s="67">
        <f t="shared" si="3"/>
        <v>6.5217391304347824E-2</v>
      </c>
      <c r="I18" s="70">
        <v>411226.43</v>
      </c>
      <c r="J18" s="71">
        <v>492654.06</v>
      </c>
      <c r="K18" s="68">
        <f t="shared" si="4"/>
        <v>0.28811904797314847</v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/>
      <c r="H19" s="20" t="str">
        <f t="shared" si="3"/>
        <v/>
      </c>
      <c r="I19" s="6"/>
      <c r="J19" s="7"/>
      <c r="K19" s="21" t="str">
        <f t="shared" si="4"/>
        <v/>
      </c>
      <c r="L19" s="2">
        <v>1</v>
      </c>
      <c r="M19" s="20">
        <f t="shared" si="5"/>
        <v>0.1</v>
      </c>
      <c r="N19" s="6">
        <v>13600.01</v>
      </c>
      <c r="O19" s="7">
        <v>14960.01</v>
      </c>
      <c r="P19" s="21">
        <f t="shared" si="6"/>
        <v>2.7899849380078258E-2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38</v>
      </c>
      <c r="H20" s="67">
        <f t="shared" si="3"/>
        <v>0.82608695652173914</v>
      </c>
      <c r="I20" s="70">
        <v>252422.51</v>
      </c>
      <c r="J20" s="71">
        <v>303493.31</v>
      </c>
      <c r="K20" s="68">
        <f t="shared" si="4"/>
        <v>0.17749209971682689</v>
      </c>
      <c r="L20" s="69">
        <v>6</v>
      </c>
      <c r="M20" s="67">
        <f t="shared" si="5"/>
        <v>0.6</v>
      </c>
      <c r="N20" s="70">
        <v>37666.720000000001</v>
      </c>
      <c r="O20" s="71">
        <v>46080.639999999999</v>
      </c>
      <c r="P20" s="68">
        <f t="shared" si="6"/>
        <v>8.59386401036904E-2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17102.599999999999</v>
      </c>
      <c r="J21" s="7">
        <v>19873.78</v>
      </c>
      <c r="K21" s="21">
        <f t="shared" si="4"/>
        <v>1.1622789779156185E-2</v>
      </c>
      <c r="L21" s="2"/>
      <c r="M21" s="20" t="str">
        <f t="shared" si="5"/>
        <v/>
      </c>
      <c r="N21" s="6">
        <v>11391.55</v>
      </c>
      <c r="O21" s="7">
        <v>13072.65</v>
      </c>
      <c r="P21" s="21">
        <f t="shared" si="6"/>
        <v>2.4379994799367116E-2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3</v>
      </c>
      <c r="C23" s="17">
        <f t="shared" si="12"/>
        <v>1</v>
      </c>
      <c r="D23" s="18">
        <f t="shared" si="12"/>
        <v>365099.9</v>
      </c>
      <c r="E23" s="18">
        <f t="shared" si="12"/>
        <v>441770.89</v>
      </c>
      <c r="F23" s="19">
        <f t="shared" si="12"/>
        <v>1</v>
      </c>
      <c r="G23" s="16">
        <f t="shared" si="12"/>
        <v>46</v>
      </c>
      <c r="H23" s="17">
        <f t="shared" si="12"/>
        <v>1</v>
      </c>
      <c r="I23" s="18">
        <f t="shared" si="12"/>
        <v>1421091.4100000001</v>
      </c>
      <c r="J23" s="18">
        <f t="shared" si="12"/>
        <v>1709897.57</v>
      </c>
      <c r="K23" s="19">
        <f t="shared" si="12"/>
        <v>1</v>
      </c>
      <c r="L23" s="16">
        <f t="shared" si="12"/>
        <v>10</v>
      </c>
      <c r="M23" s="17">
        <f t="shared" si="12"/>
        <v>1</v>
      </c>
      <c r="N23" s="18">
        <f t="shared" si="12"/>
        <v>444551.39999999997</v>
      </c>
      <c r="O23" s="18">
        <f t="shared" si="12"/>
        <v>536203.97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25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13">B13+G13+L13+Q13+AA13+V13</f>
        <v>4</v>
      </c>
      <c r="C33" s="8">
        <f t="shared" ref="C33:C41" si="14">IF(B33,B33/$B$43,"")</f>
        <v>6.7796610169491525E-2</v>
      </c>
      <c r="D33" s="10">
        <f t="shared" ref="D33:D42" si="15">D13+I13+N13+S13+AC13+X13</f>
        <v>1051732.19</v>
      </c>
      <c r="E33" s="11">
        <f t="shared" ref="E33:E42" si="16">E13+J13+O13+T13+AD13+Y13</f>
        <v>1272595.94</v>
      </c>
      <c r="F33" s="21">
        <f t="shared" ref="F33:F41" si="17">IF(E33,E33/$E$43,"")</f>
        <v>0.47345845948499865</v>
      </c>
      <c r="J33" s="93" t="s">
        <v>3</v>
      </c>
      <c r="K33" s="94"/>
      <c r="L33" s="58">
        <f>B23</f>
        <v>3</v>
      </c>
      <c r="M33" s="8">
        <f t="shared" ref="M33:M38" si="18">IF(L33,L33/$L$39,"")</f>
        <v>5.0847457627118647E-2</v>
      </c>
      <c r="N33" s="59">
        <f>D23</f>
        <v>365099.9</v>
      </c>
      <c r="O33" s="59">
        <f>E23</f>
        <v>441770.89</v>
      </c>
      <c r="P33" s="60">
        <f t="shared" ref="P33:P38" si="19">IF(O33,O33/$O$39,"")</f>
        <v>0.16435708967036061</v>
      </c>
    </row>
    <row r="34" spans="1:33" s="25" customFormat="1" ht="30" customHeight="1" x14ac:dyDescent="0.35">
      <c r="A34" s="43" t="s">
        <v>18</v>
      </c>
      <c r="B34" s="12">
        <f t="shared" si="13"/>
        <v>3</v>
      </c>
      <c r="C34" s="8">
        <f t="shared" si="14"/>
        <v>5.0847457627118647E-2</v>
      </c>
      <c r="D34" s="13">
        <f t="shared" si="15"/>
        <v>365099.9</v>
      </c>
      <c r="E34" s="14">
        <f t="shared" si="16"/>
        <v>441770.89</v>
      </c>
      <c r="F34" s="21">
        <f t="shared" si="17"/>
        <v>0.16435708967036058</v>
      </c>
      <c r="J34" s="89" t="s">
        <v>1</v>
      </c>
      <c r="K34" s="90"/>
      <c r="L34" s="61">
        <f>G23</f>
        <v>46</v>
      </c>
      <c r="M34" s="8">
        <f t="shared" si="18"/>
        <v>0.77966101694915257</v>
      </c>
      <c r="N34" s="62">
        <f>I23</f>
        <v>1421091.4100000001</v>
      </c>
      <c r="O34" s="62">
        <f>J23</f>
        <v>1709897.57</v>
      </c>
      <c r="P34" s="60">
        <f t="shared" si="19"/>
        <v>0.63615279911182399</v>
      </c>
    </row>
    <row r="35" spans="1:33" ht="30" customHeight="1" x14ac:dyDescent="0.35">
      <c r="A35" s="43" t="s">
        <v>19</v>
      </c>
      <c r="B35" s="12">
        <f t="shared" si="13"/>
        <v>4</v>
      </c>
      <c r="C35" s="8">
        <f t="shared" si="14"/>
        <v>6.7796610169491525E-2</v>
      </c>
      <c r="D35" s="13">
        <f t="shared" si="15"/>
        <v>70500.800000000003</v>
      </c>
      <c r="E35" s="14">
        <f t="shared" si="16"/>
        <v>83371.149999999994</v>
      </c>
      <c r="F35" s="21">
        <f t="shared" si="17"/>
        <v>3.1017524890494891E-2</v>
      </c>
      <c r="G35" s="25"/>
      <c r="J35" s="89" t="s">
        <v>2</v>
      </c>
      <c r="K35" s="90"/>
      <c r="L35" s="61">
        <f>L23</f>
        <v>10</v>
      </c>
      <c r="M35" s="8">
        <f t="shared" si="18"/>
        <v>0.16949152542372881</v>
      </c>
      <c r="N35" s="62">
        <f>N23</f>
        <v>444551.39999999997</v>
      </c>
      <c r="O35" s="62">
        <f>O23</f>
        <v>536203.97</v>
      </c>
      <c r="P35" s="60">
        <f t="shared" si="19"/>
        <v>0.19949011121781551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13"/>
        <v>3</v>
      </c>
      <c r="C38" s="8">
        <f t="shared" si="14"/>
        <v>5.0847457627118647E-2</v>
      </c>
      <c r="D38" s="13">
        <f t="shared" si="15"/>
        <v>411226.43</v>
      </c>
      <c r="E38" s="22">
        <f t="shared" si="16"/>
        <v>492654.06</v>
      </c>
      <c r="F38" s="21">
        <f t="shared" si="17"/>
        <v>0.18328773884555227</v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13"/>
        <v>1</v>
      </c>
      <c r="C39" s="8">
        <f t="shared" si="14"/>
        <v>1.6949152542372881E-2</v>
      </c>
      <c r="D39" s="13">
        <f t="shared" si="15"/>
        <v>13600.01</v>
      </c>
      <c r="E39" s="23">
        <f t="shared" si="16"/>
        <v>14960.01</v>
      </c>
      <c r="F39" s="21">
        <f t="shared" si="17"/>
        <v>5.5657440557921115E-3</v>
      </c>
      <c r="G39" s="25"/>
      <c r="J39" s="91" t="s">
        <v>0</v>
      </c>
      <c r="K39" s="92"/>
      <c r="L39" s="85">
        <f>SUM(L33:L38)</f>
        <v>59</v>
      </c>
      <c r="M39" s="17">
        <f>SUM(M33:M38)</f>
        <v>1</v>
      </c>
      <c r="N39" s="86">
        <f>SUM(N33:N38)</f>
        <v>2230742.71</v>
      </c>
      <c r="O39" s="87">
        <f>SUM(O33:O38)</f>
        <v>2687872.4299999997</v>
      </c>
      <c r="P39" s="88">
        <f>SUM(P33:P38)</f>
        <v>1.0000000000000002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13"/>
        <v>44</v>
      </c>
      <c r="C40" s="8">
        <f t="shared" si="14"/>
        <v>0.74576271186440679</v>
      </c>
      <c r="D40" s="13">
        <f t="shared" si="15"/>
        <v>290089.23</v>
      </c>
      <c r="E40" s="23">
        <f t="shared" si="16"/>
        <v>349573.95</v>
      </c>
      <c r="F40" s="21">
        <f t="shared" si="17"/>
        <v>0.13005600492728742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28494.149999999998</v>
      </c>
      <c r="E41" s="14">
        <f t="shared" si="16"/>
        <v>32946.43</v>
      </c>
      <c r="F41" s="21">
        <f t="shared" si="17"/>
        <v>1.2257438125514015E-2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59</v>
      </c>
      <c r="C43" s="17">
        <f>SUM(C33:C42)</f>
        <v>1</v>
      </c>
      <c r="D43" s="18">
        <f>SUM(D33:D42)</f>
        <v>2230742.7099999995</v>
      </c>
      <c r="E43" s="18">
        <f>SUM(E33:E42)</f>
        <v>2687872.43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45" x14ac:dyDescent="0.35">
      <c r="B46" s="26"/>
      <c r="H46" s="26"/>
      <c r="N46" s="26"/>
    </row>
    <row r="47" spans="1:33" s="25" customFormat="1" ht="14.45" x14ac:dyDescent="0.35">
      <c r="B47" s="26"/>
      <c r="H47" s="26"/>
      <c r="N47" s="26"/>
    </row>
    <row r="48" spans="1:33" s="25" customFormat="1" ht="14.45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ht="14.45" x14ac:dyDescent="0.35">
      <c r="B58" s="26"/>
      <c r="H58" s="26"/>
      <c r="N58" s="26"/>
    </row>
    <row r="59" spans="2:14" s="25" customFormat="1" ht="14.45" x14ac:dyDescent="0.35">
      <c r="B59" s="26"/>
      <c r="H59" s="26"/>
      <c r="N59" s="26"/>
    </row>
    <row r="60" spans="2:14" s="25" customFormat="1" ht="14.45" x14ac:dyDescent="0.35">
      <c r="B60" s="26"/>
      <c r="H60" s="26"/>
      <c r="N60" s="26"/>
    </row>
    <row r="61" spans="2:14" s="25" customFormat="1" ht="14.45" x14ac:dyDescent="0.35">
      <c r="B61" s="26"/>
      <c r="H61" s="26"/>
      <c r="N61" s="26"/>
    </row>
    <row r="62" spans="2:14" s="25" customFormat="1" ht="14.45" x14ac:dyDescent="0.35">
      <c r="B62" s="26"/>
      <c r="H62" s="26"/>
      <c r="N62" s="26"/>
    </row>
    <row r="63" spans="2:14" s="25" customFormat="1" ht="14.45" x14ac:dyDescent="0.3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N21" sqref="N21:O21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9</v>
      </c>
      <c r="H13" s="20">
        <f t="shared" ref="H13:H21" si="2">IF(G13,G13/$G$23,"")</f>
        <v>0.16666666666666666</v>
      </c>
      <c r="I13" s="4">
        <v>3025782.41</v>
      </c>
      <c r="J13" s="5">
        <v>3661196.72</v>
      </c>
      <c r="K13" s="21">
        <f t="shared" ref="K13:K21" si="3">IF(J13,J13/$J$23,"")</f>
        <v>0.87238757163603553</v>
      </c>
      <c r="L13" s="1">
        <v>3</v>
      </c>
      <c r="M13" s="20">
        <f t="shared" ref="M13:M21" si="4">IF(L13,L13/$L$23,"")</f>
        <v>0.125</v>
      </c>
      <c r="N13" s="4">
        <v>543669.36</v>
      </c>
      <c r="O13" s="5">
        <v>657839.92000000004</v>
      </c>
      <c r="P13" s="21">
        <f t="shared" ref="P13:P21" si="5">IF(O13,O13/$O$23,"")</f>
        <v>0.6951831497238633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>
        <v>2</v>
      </c>
      <c r="C14" s="20">
        <f t="shared" si="0"/>
        <v>1</v>
      </c>
      <c r="D14" s="6">
        <v>50689.55</v>
      </c>
      <c r="E14" s="7">
        <v>61334.36</v>
      </c>
      <c r="F14" s="21">
        <f t="shared" si="1"/>
        <v>1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4.1666666666666664E-2</v>
      </c>
      <c r="N14" s="6">
        <v>34994.1</v>
      </c>
      <c r="O14" s="7">
        <v>42342.86</v>
      </c>
      <c r="P14" s="21">
        <f t="shared" si="5"/>
        <v>4.4746513381426566E-2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1.8518518518518517E-2</v>
      </c>
      <c r="I15" s="6">
        <v>21033.22</v>
      </c>
      <c r="J15" s="7">
        <v>25450.2</v>
      </c>
      <c r="K15" s="21">
        <f t="shared" si="3"/>
        <v>6.0642570923234709E-3</v>
      </c>
      <c r="L15" s="2">
        <v>1</v>
      </c>
      <c r="M15" s="20">
        <f t="shared" si="4"/>
        <v>4.1666666666666664E-2</v>
      </c>
      <c r="N15" s="6">
        <v>17799.439999999999</v>
      </c>
      <c r="O15" s="7">
        <v>19447.2</v>
      </c>
      <c r="P15" s="21">
        <f t="shared" si="5"/>
        <v>2.0551148293508719E-2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3.7037037037037035E-2</v>
      </c>
      <c r="I18" s="70">
        <v>109148.44</v>
      </c>
      <c r="J18" s="71">
        <v>132069.60999999999</v>
      </c>
      <c r="K18" s="68">
        <f t="shared" si="3"/>
        <v>3.1469460716336009E-2</v>
      </c>
      <c r="L18" s="72">
        <v>1</v>
      </c>
      <c r="M18" s="67">
        <f t="shared" si="4"/>
        <v>4.1666666666666664E-2</v>
      </c>
      <c r="N18" s="70">
        <v>50740</v>
      </c>
      <c r="O18" s="71">
        <v>61395.4</v>
      </c>
      <c r="P18" s="68">
        <f t="shared" si="5"/>
        <v>6.488059823209949E-2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8.3333333333333329E-2</v>
      </c>
      <c r="N19" s="6">
        <v>56717</v>
      </c>
      <c r="O19" s="7">
        <v>62388.7</v>
      </c>
      <c r="P19" s="21">
        <f t="shared" si="5"/>
        <v>6.5930284336008643E-2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42</v>
      </c>
      <c r="H20" s="67">
        <f t="shared" si="2"/>
        <v>0.77777777777777779</v>
      </c>
      <c r="I20" s="70">
        <v>260295.96</v>
      </c>
      <c r="J20" s="71">
        <v>313128.02</v>
      </c>
      <c r="K20" s="68">
        <f t="shared" si="3"/>
        <v>7.4611940813439803E-2</v>
      </c>
      <c r="L20" s="69">
        <v>16</v>
      </c>
      <c r="M20" s="67">
        <f t="shared" si="4"/>
        <v>0.66666666666666663</v>
      </c>
      <c r="N20" s="70">
        <v>74924.350000000006</v>
      </c>
      <c r="O20" s="71">
        <v>86488.15</v>
      </c>
      <c r="P20" s="68">
        <f t="shared" si="5"/>
        <v>9.1397774295591455E-2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55929.36</v>
      </c>
      <c r="J21" s="7">
        <v>64910.239999999998</v>
      </c>
      <c r="K21" s="21">
        <f t="shared" si="3"/>
        <v>1.5466769741865238E-2</v>
      </c>
      <c r="L21" s="2"/>
      <c r="M21" s="20" t="str">
        <f t="shared" si="4"/>
        <v/>
      </c>
      <c r="N21" s="6">
        <v>13668.62</v>
      </c>
      <c r="O21" s="7">
        <v>16380.66</v>
      </c>
      <c r="P21" s="21">
        <f t="shared" si="5"/>
        <v>1.731053173750188E-2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2">SUM(B13:B22)</f>
        <v>2</v>
      </c>
      <c r="C23" s="17">
        <f t="shared" si="22"/>
        <v>1</v>
      </c>
      <c r="D23" s="18">
        <f t="shared" si="22"/>
        <v>50689.55</v>
      </c>
      <c r="E23" s="18">
        <f t="shared" si="22"/>
        <v>61334.36</v>
      </c>
      <c r="F23" s="19">
        <f t="shared" si="22"/>
        <v>1</v>
      </c>
      <c r="G23" s="16">
        <f t="shared" si="22"/>
        <v>54</v>
      </c>
      <c r="H23" s="17">
        <f t="shared" si="22"/>
        <v>1</v>
      </c>
      <c r="I23" s="18">
        <f t="shared" si="22"/>
        <v>3472189.39</v>
      </c>
      <c r="J23" s="18">
        <f t="shared" si="22"/>
        <v>4196754.79</v>
      </c>
      <c r="K23" s="19">
        <f t="shared" si="22"/>
        <v>1.0000000000000002</v>
      </c>
      <c r="L23" s="16">
        <f t="shared" si="22"/>
        <v>24</v>
      </c>
      <c r="M23" s="17">
        <f t="shared" si="22"/>
        <v>1</v>
      </c>
      <c r="N23" s="18">
        <f t="shared" si="22"/>
        <v>792512.86999999988</v>
      </c>
      <c r="O23" s="18">
        <f t="shared" si="22"/>
        <v>946282.89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3">B13+G13+L13+Q13+AA13+V13</f>
        <v>12</v>
      </c>
      <c r="C33" s="8">
        <f t="shared" ref="C33:C42" si="24">IF(B33,B33/$B$43,"")</f>
        <v>0.15</v>
      </c>
      <c r="D33" s="10">
        <f t="shared" ref="D33:D42" si="25">D13+I13+N13+S13+AC13+X13</f>
        <v>3569451.77</v>
      </c>
      <c r="E33" s="11">
        <f t="shared" ref="E33:E42" si="26">E13+J13+O13+T13+AD13+Y13</f>
        <v>4319036.6400000006</v>
      </c>
      <c r="F33" s="21">
        <f t="shared" ref="F33:F42" si="27">IF(E33,E33/$E$43,"")</f>
        <v>0.82988622004817314</v>
      </c>
      <c r="J33" s="93" t="s">
        <v>3</v>
      </c>
      <c r="K33" s="94"/>
      <c r="L33" s="58">
        <f>B23</f>
        <v>2</v>
      </c>
      <c r="M33" s="8">
        <f t="shared" ref="M33:M38" si="28">IF(L33,L33/$L$39,"")</f>
        <v>2.5000000000000001E-2</v>
      </c>
      <c r="N33" s="59">
        <f>D23</f>
        <v>50689.55</v>
      </c>
      <c r="O33" s="59">
        <f>E23</f>
        <v>61334.36</v>
      </c>
      <c r="P33" s="60">
        <f t="shared" ref="P33:P38" si="29">IF(O33,O33/$O$39,"")</f>
        <v>1.178516053975265E-2</v>
      </c>
    </row>
    <row r="34" spans="1:33" s="25" customFormat="1" ht="30" customHeight="1" x14ac:dyDescent="0.35">
      <c r="A34" s="43" t="s">
        <v>18</v>
      </c>
      <c r="B34" s="12">
        <f t="shared" si="23"/>
        <v>3</v>
      </c>
      <c r="C34" s="8">
        <f t="shared" si="24"/>
        <v>3.7499999999999999E-2</v>
      </c>
      <c r="D34" s="13">
        <f t="shared" si="25"/>
        <v>85683.65</v>
      </c>
      <c r="E34" s="14">
        <f t="shared" si="26"/>
        <v>103677.22</v>
      </c>
      <c r="F34" s="21">
        <f t="shared" si="27"/>
        <v>1.9921177656622716E-2</v>
      </c>
      <c r="J34" s="89" t="s">
        <v>1</v>
      </c>
      <c r="K34" s="90"/>
      <c r="L34" s="61">
        <f>G23</f>
        <v>54</v>
      </c>
      <c r="M34" s="8">
        <f t="shared" si="28"/>
        <v>0.67500000000000004</v>
      </c>
      <c r="N34" s="62">
        <f>I23</f>
        <v>3472189.39</v>
      </c>
      <c r="O34" s="62">
        <f>J23</f>
        <v>4196754.79</v>
      </c>
      <c r="P34" s="60">
        <f t="shared" si="29"/>
        <v>0.80639023454595304</v>
      </c>
    </row>
    <row r="35" spans="1:33" ht="30" customHeight="1" x14ac:dyDescent="0.35">
      <c r="A35" s="43" t="s">
        <v>19</v>
      </c>
      <c r="B35" s="12">
        <f t="shared" si="23"/>
        <v>2</v>
      </c>
      <c r="C35" s="8">
        <f t="shared" si="24"/>
        <v>2.5000000000000001E-2</v>
      </c>
      <c r="D35" s="13">
        <f t="shared" si="25"/>
        <v>38832.660000000003</v>
      </c>
      <c r="E35" s="14">
        <f t="shared" si="26"/>
        <v>44897.4</v>
      </c>
      <c r="F35" s="21">
        <f t="shared" si="27"/>
        <v>8.6268621180279788E-3</v>
      </c>
      <c r="G35" s="25"/>
      <c r="J35" s="89" t="s">
        <v>2</v>
      </c>
      <c r="K35" s="90"/>
      <c r="L35" s="61">
        <f>L23</f>
        <v>24</v>
      </c>
      <c r="M35" s="8">
        <f t="shared" si="28"/>
        <v>0.3</v>
      </c>
      <c r="N35" s="62">
        <f>N23</f>
        <v>792512.86999999988</v>
      </c>
      <c r="O35" s="62">
        <f>O23</f>
        <v>946282.89</v>
      </c>
      <c r="P35" s="60">
        <f t="shared" si="29"/>
        <v>0.18182460491429434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3"/>
        <v>3</v>
      </c>
      <c r="C38" s="8">
        <f t="shared" si="24"/>
        <v>3.7499999999999999E-2</v>
      </c>
      <c r="D38" s="13">
        <f t="shared" si="25"/>
        <v>159888.44</v>
      </c>
      <c r="E38" s="22">
        <f t="shared" si="26"/>
        <v>193465.00999999998</v>
      </c>
      <c r="F38" s="21">
        <f t="shared" si="27"/>
        <v>3.7173554948235397E-2</v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3"/>
        <v>2</v>
      </c>
      <c r="C39" s="8">
        <f t="shared" si="24"/>
        <v>2.5000000000000001E-2</v>
      </c>
      <c r="D39" s="13">
        <f t="shared" si="25"/>
        <v>56717</v>
      </c>
      <c r="E39" s="23">
        <f t="shared" si="26"/>
        <v>62388.7</v>
      </c>
      <c r="F39" s="21">
        <f t="shared" si="27"/>
        <v>1.1987747901281858E-2</v>
      </c>
      <c r="G39" s="25"/>
      <c r="J39" s="91" t="s">
        <v>0</v>
      </c>
      <c r="K39" s="92"/>
      <c r="L39" s="85">
        <f>SUM(L33:L38)</f>
        <v>80</v>
      </c>
      <c r="M39" s="17">
        <f>SUM(M33:M38)</f>
        <v>1</v>
      </c>
      <c r="N39" s="86">
        <f>SUM(N33:N38)</f>
        <v>4315391.8099999996</v>
      </c>
      <c r="O39" s="87">
        <f>SUM(O33:O38)</f>
        <v>5204372.04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3"/>
        <v>58</v>
      </c>
      <c r="C40" s="8">
        <f t="shared" si="24"/>
        <v>0.72499999999999998</v>
      </c>
      <c r="D40" s="13">
        <f t="shared" si="25"/>
        <v>335220.31</v>
      </c>
      <c r="E40" s="23">
        <f t="shared" si="26"/>
        <v>399616.17000000004</v>
      </c>
      <c r="F40" s="21">
        <f t="shared" si="27"/>
        <v>7.6784704653820243E-2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69597.98</v>
      </c>
      <c r="E41" s="14">
        <f t="shared" si="26"/>
        <v>81290.899999999994</v>
      </c>
      <c r="F41" s="21">
        <f t="shared" si="27"/>
        <v>1.5619732673838586E-2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80</v>
      </c>
      <c r="C43" s="17">
        <f>SUM(C33:C42)</f>
        <v>1</v>
      </c>
      <c r="D43" s="18">
        <f>SUM(D33:D42)</f>
        <v>4315391.8100000005</v>
      </c>
      <c r="E43" s="18">
        <f>SUM(E33:E42)</f>
        <v>5204372.040000001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45" x14ac:dyDescent="0.35">
      <c r="B46" s="26"/>
      <c r="H46" s="26"/>
      <c r="N46" s="26"/>
    </row>
    <row r="47" spans="1:33" s="25" customFormat="1" ht="14.45" x14ac:dyDescent="0.35">
      <c r="B47" s="26"/>
      <c r="H47" s="26"/>
      <c r="N47" s="26"/>
    </row>
    <row r="48" spans="1:33" s="25" customFormat="1" ht="14.45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ht="14.45" x14ac:dyDescent="0.3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5" zoomScaleNormal="85" workbookViewId="0">
      <selection activeCell="B13" sqref="B13:B22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3</v>
      </c>
      <c r="H13" s="20">
        <f t="shared" ref="H13:H21" si="2">IF(G13,G13/$G$23,"")</f>
        <v>0.10344827586206896</v>
      </c>
      <c r="I13" s="4">
        <v>261306.8</v>
      </c>
      <c r="J13" s="5">
        <v>316181.23</v>
      </c>
      <c r="K13" s="21">
        <f t="shared" ref="K13:K21" si="3">IF(J13,J13/$J$23,"")</f>
        <v>0.40232149721954147</v>
      </c>
      <c r="L13" s="1">
        <v>1</v>
      </c>
      <c r="M13" s="20">
        <f t="shared" ref="M13:M21" si="4">IF(L13,L13/$L$23,"")</f>
        <v>0.1</v>
      </c>
      <c r="N13" s="4">
        <v>289876.51</v>
      </c>
      <c r="O13" s="5">
        <v>350000.48</v>
      </c>
      <c r="P13" s="21">
        <f t="shared" ref="P13:P21" si="5">IF(O13,O13/$O$23,"")</f>
        <v>0.50200391800611999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0.13793103448275862</v>
      </c>
      <c r="I14" s="6">
        <v>99405.46</v>
      </c>
      <c r="J14" s="7">
        <v>113728.61</v>
      </c>
      <c r="K14" s="21">
        <f t="shared" si="3"/>
        <v>0.14471277960395473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>
        <v>2</v>
      </c>
      <c r="C15" s="20">
        <f t="shared" si="0"/>
        <v>0.5</v>
      </c>
      <c r="D15" s="6">
        <v>70563.7</v>
      </c>
      <c r="E15" s="7">
        <v>85382.07</v>
      </c>
      <c r="F15" s="21">
        <f t="shared" si="1"/>
        <v>0.68406372069725696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6.8965517241379309E-2</v>
      </c>
      <c r="I18" s="70">
        <v>94424.48</v>
      </c>
      <c r="J18" s="71">
        <v>114253.62</v>
      </c>
      <c r="K18" s="68">
        <f t="shared" si="3"/>
        <v>0.14538082308412978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0.1</v>
      </c>
      <c r="N19" s="6">
        <v>252257.07</v>
      </c>
      <c r="O19" s="7">
        <v>277482.78000000003</v>
      </c>
      <c r="P19" s="21">
        <f t="shared" si="5"/>
        <v>0.39799214772285529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>
        <v>2</v>
      </c>
      <c r="C20" s="67">
        <f t="shared" si="0"/>
        <v>0.5</v>
      </c>
      <c r="D20" s="70">
        <v>32589.99</v>
      </c>
      <c r="E20" s="71">
        <v>39433.89</v>
      </c>
      <c r="F20" s="21">
        <f t="shared" si="1"/>
        <v>0.31593627930274298</v>
      </c>
      <c r="G20" s="69">
        <v>20</v>
      </c>
      <c r="H20" s="67">
        <f t="shared" si="2"/>
        <v>0.68965517241379315</v>
      </c>
      <c r="I20" s="70">
        <v>167013.09</v>
      </c>
      <c r="J20" s="71">
        <v>199181.54</v>
      </c>
      <c r="K20" s="68">
        <f t="shared" si="3"/>
        <v>0.2534464661020327</v>
      </c>
      <c r="L20" s="69">
        <v>8</v>
      </c>
      <c r="M20" s="67">
        <f t="shared" si="4"/>
        <v>0.8</v>
      </c>
      <c r="N20" s="70">
        <v>47607.53</v>
      </c>
      <c r="O20" s="71">
        <v>57605.120000000003</v>
      </c>
      <c r="P20" s="68">
        <f t="shared" si="5"/>
        <v>8.2622732223717826E-2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>
        <v>2</v>
      </c>
      <c r="W20" s="67">
        <f t="shared" si="8"/>
        <v>1</v>
      </c>
      <c r="X20" s="70">
        <v>12771.5</v>
      </c>
      <c r="Y20" s="71">
        <v>14671.07</v>
      </c>
      <c r="Z20" s="68">
        <f t="shared" si="9"/>
        <v>1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customHeight="1" x14ac:dyDescent="0.25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35513.480000000003</v>
      </c>
      <c r="J21" s="7">
        <v>42546.96</v>
      </c>
      <c r="K21" s="21">
        <f t="shared" si="3"/>
        <v>5.4138433990341371E-2</v>
      </c>
      <c r="L21" s="2"/>
      <c r="M21" s="20" t="str">
        <f t="shared" si="4"/>
        <v/>
      </c>
      <c r="N21" s="6">
        <v>10158</v>
      </c>
      <c r="O21" s="7">
        <v>12118.29</v>
      </c>
      <c r="P21" s="21">
        <f t="shared" si="5"/>
        <v>1.7381202047306862E-2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4</v>
      </c>
      <c r="C23" s="17">
        <f t="shared" si="22"/>
        <v>1</v>
      </c>
      <c r="D23" s="18">
        <f t="shared" si="22"/>
        <v>103153.69</v>
      </c>
      <c r="E23" s="18">
        <f t="shared" si="22"/>
        <v>124815.96</v>
      </c>
      <c r="F23" s="19">
        <f t="shared" si="22"/>
        <v>1</v>
      </c>
      <c r="G23" s="16">
        <f t="shared" si="22"/>
        <v>29</v>
      </c>
      <c r="H23" s="17">
        <f t="shared" si="22"/>
        <v>1</v>
      </c>
      <c r="I23" s="18">
        <f t="shared" si="22"/>
        <v>657663.30999999994</v>
      </c>
      <c r="J23" s="18">
        <f t="shared" si="22"/>
        <v>785891.96</v>
      </c>
      <c r="K23" s="19">
        <f t="shared" si="22"/>
        <v>1</v>
      </c>
      <c r="L23" s="16">
        <f t="shared" si="22"/>
        <v>10</v>
      </c>
      <c r="M23" s="17">
        <f t="shared" si="22"/>
        <v>1</v>
      </c>
      <c r="N23" s="18">
        <f t="shared" si="22"/>
        <v>599899.1100000001</v>
      </c>
      <c r="O23" s="18">
        <f t="shared" si="22"/>
        <v>697206.67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2</v>
      </c>
      <c r="W23" s="17">
        <f t="shared" si="22"/>
        <v>1</v>
      </c>
      <c r="X23" s="18">
        <f t="shared" si="22"/>
        <v>12771.5</v>
      </c>
      <c r="Y23" s="18">
        <f t="shared" si="22"/>
        <v>14671.07</v>
      </c>
      <c r="Z23" s="19">
        <f t="shared" si="22"/>
        <v>1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4</v>
      </c>
      <c r="C33" s="8">
        <f t="shared" ref="C33:C41" si="24">IF(B33,B33/$B$43,"")</f>
        <v>8.8888888888888892E-2</v>
      </c>
      <c r="D33" s="10">
        <f t="shared" ref="D33:D42" si="25">D13+I13+N13+S13+AC13+X13</f>
        <v>551183.31000000006</v>
      </c>
      <c r="E33" s="11">
        <f t="shared" ref="E33:E42" si="26">E13+J13+O13+T13+AD13+Y13</f>
        <v>666181.71</v>
      </c>
      <c r="F33" s="21">
        <f t="shared" ref="F33:F41" si="27">IF(E33,E33/$E$43,"")</f>
        <v>0.41056797580720633</v>
      </c>
      <c r="J33" s="93" t="s">
        <v>3</v>
      </c>
      <c r="K33" s="94"/>
      <c r="L33" s="58">
        <f>B23</f>
        <v>4</v>
      </c>
      <c r="M33" s="8">
        <f>IF(L33,L33/$L$39,"")</f>
        <v>8.8888888888888892E-2</v>
      </c>
      <c r="N33" s="59">
        <f>D23</f>
        <v>103153.69</v>
      </c>
      <c r="O33" s="59">
        <f>E23</f>
        <v>124815.96</v>
      </c>
      <c r="P33" s="60">
        <f>IF(O33,O33/$O$39,"")</f>
        <v>7.6924111359396585E-2</v>
      </c>
    </row>
    <row r="34" spans="1:33" s="25" customFormat="1" ht="30" customHeight="1" x14ac:dyDescent="0.25">
      <c r="A34" s="43" t="s">
        <v>18</v>
      </c>
      <c r="B34" s="12">
        <f t="shared" si="23"/>
        <v>4</v>
      </c>
      <c r="C34" s="8">
        <f t="shared" si="24"/>
        <v>8.8888888888888892E-2</v>
      </c>
      <c r="D34" s="13">
        <f t="shared" si="25"/>
        <v>99405.46</v>
      </c>
      <c r="E34" s="14">
        <f t="shared" si="26"/>
        <v>113728.61</v>
      </c>
      <c r="F34" s="21">
        <f t="shared" si="27"/>
        <v>7.0090974426582811E-2</v>
      </c>
      <c r="J34" s="89" t="s">
        <v>1</v>
      </c>
      <c r="K34" s="90"/>
      <c r="L34" s="61">
        <f>G23</f>
        <v>29</v>
      </c>
      <c r="M34" s="8">
        <f>IF(L34,L34/$L$39,"")</f>
        <v>0.64444444444444449</v>
      </c>
      <c r="N34" s="62">
        <f>I23</f>
        <v>657663.30999999994</v>
      </c>
      <c r="O34" s="62">
        <f>J23</f>
        <v>785891.96</v>
      </c>
      <c r="P34" s="60">
        <f>IF(O34,O34/$O$39,"")</f>
        <v>0.48434543665324886</v>
      </c>
    </row>
    <row r="35" spans="1:33" ht="30" customHeight="1" x14ac:dyDescent="0.25">
      <c r="A35" s="43" t="s">
        <v>19</v>
      </c>
      <c r="B35" s="12">
        <f t="shared" si="23"/>
        <v>2</v>
      </c>
      <c r="C35" s="8">
        <f t="shared" si="24"/>
        <v>4.4444444444444446E-2</v>
      </c>
      <c r="D35" s="13">
        <f t="shared" si="25"/>
        <v>70563.7</v>
      </c>
      <c r="E35" s="14">
        <f t="shared" si="26"/>
        <v>85382.07</v>
      </c>
      <c r="F35" s="21">
        <f t="shared" si="27"/>
        <v>5.2620993827838955E-2</v>
      </c>
      <c r="G35" s="25"/>
      <c r="J35" s="89" t="s">
        <v>2</v>
      </c>
      <c r="K35" s="90"/>
      <c r="L35" s="61">
        <f>L23</f>
        <v>10</v>
      </c>
      <c r="M35" s="8">
        <f>IF(L35,L35/$L$39,"")</f>
        <v>0.22222222222222221</v>
      </c>
      <c r="N35" s="62">
        <f>N23</f>
        <v>599899.1100000001</v>
      </c>
      <c r="O35" s="62">
        <f>O23</f>
        <v>697206.67</v>
      </c>
      <c r="P35" s="60">
        <f>IF(O35,O35/$O$39,"")</f>
        <v>0.42968866740755002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2</v>
      </c>
      <c r="M37" s="8">
        <f>IF(L37,L37/$L$39,"")</f>
        <v>4.4444444444444446E-2</v>
      </c>
      <c r="N37" s="62">
        <f>X23</f>
        <v>12771.5</v>
      </c>
      <c r="O37" s="62">
        <f>Y23</f>
        <v>14671.07</v>
      </c>
      <c r="P37" s="60">
        <f>IF(O37,O37/$O$39,"")</f>
        <v>9.0417845798045574E-3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2</v>
      </c>
      <c r="C38" s="8">
        <f t="shared" si="24"/>
        <v>4.4444444444444446E-2</v>
      </c>
      <c r="D38" s="13">
        <f t="shared" si="25"/>
        <v>94424.48</v>
      </c>
      <c r="E38" s="22">
        <f t="shared" si="26"/>
        <v>114253.62</v>
      </c>
      <c r="F38" s="21">
        <f t="shared" si="27"/>
        <v>7.0414538237691546E-2</v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1</v>
      </c>
      <c r="C39" s="8">
        <f t="shared" si="24"/>
        <v>2.2222222222222223E-2</v>
      </c>
      <c r="D39" s="13">
        <f t="shared" si="25"/>
        <v>252257.07</v>
      </c>
      <c r="E39" s="23">
        <f t="shared" si="26"/>
        <v>277482.78000000003</v>
      </c>
      <c r="F39" s="21">
        <f t="shared" si="27"/>
        <v>0.17101271559370246</v>
      </c>
      <c r="G39" s="25"/>
      <c r="J39" s="91" t="s">
        <v>0</v>
      </c>
      <c r="K39" s="92"/>
      <c r="L39" s="85">
        <f>SUM(L33:L38)</f>
        <v>45</v>
      </c>
      <c r="M39" s="17">
        <f>SUM(M33:M38)</f>
        <v>1</v>
      </c>
      <c r="N39" s="86">
        <f>SUM(N33:N38)</f>
        <v>1373487.61</v>
      </c>
      <c r="O39" s="87">
        <f>SUM(O33:O38)</f>
        <v>1622585.66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32</v>
      </c>
      <c r="C40" s="8">
        <f t="shared" si="24"/>
        <v>0.71111111111111114</v>
      </c>
      <c r="D40" s="13">
        <f t="shared" si="25"/>
        <v>259982.11</v>
      </c>
      <c r="E40" s="23">
        <f t="shared" si="26"/>
        <v>310891.62</v>
      </c>
      <c r="F40" s="21">
        <f t="shared" si="27"/>
        <v>0.19160259311055416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45671.48</v>
      </c>
      <c r="E41" s="14">
        <f t="shared" si="26"/>
        <v>54665.25</v>
      </c>
      <c r="F41" s="21">
        <f t="shared" si="27"/>
        <v>3.3690208996423644E-2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45</v>
      </c>
      <c r="C43" s="17">
        <f>SUM(C33:C42)</f>
        <v>1</v>
      </c>
      <c r="D43" s="18">
        <f>SUM(D33:D42)</f>
        <v>1373487.6099999999</v>
      </c>
      <c r="E43" s="18">
        <f>SUM(E33:E42)</f>
        <v>1622585.6600000001</v>
      </c>
      <c r="F43" s="19">
        <f>SUM(F33:F42)</f>
        <v>0.99999999999999978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3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">
      <c r="A12" s="13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5</v>
      </c>
      <c r="H13" s="20">
        <f t="shared" ref="H13:H21" si="2">IF(G13,G13/$G$23,"")</f>
        <v>0.14705882352941177</v>
      </c>
      <c r="I13" s="4">
        <v>601561.43000000005</v>
      </c>
      <c r="J13" s="4">
        <v>704049.86</v>
      </c>
      <c r="K13" s="21">
        <f t="shared" ref="K13:K21" si="3">IF(J13,J13/$J$23,"")</f>
        <v>0.66509354841842327</v>
      </c>
      <c r="L13" s="1">
        <v>2</v>
      </c>
      <c r="M13" s="20">
        <f>IF(L13,L13/$L$23,"")</f>
        <v>0.18181818181818182</v>
      </c>
      <c r="N13" s="4">
        <v>407954.2</v>
      </c>
      <c r="O13" s="5">
        <v>493624.58</v>
      </c>
      <c r="P13" s="21">
        <f>IF(O13,O13/$O$23,"")</f>
        <v>0.73596220873147944</v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0.33333333333333331</v>
      </c>
      <c r="D14" s="6">
        <v>78657.75</v>
      </c>
      <c r="E14" s="7">
        <v>95175.88</v>
      </c>
      <c r="F14" s="21">
        <f t="shared" si="1"/>
        <v>0.61700281313081351</v>
      </c>
      <c r="G14" s="2">
        <v>3</v>
      </c>
      <c r="H14" s="20">
        <f t="shared" si="2"/>
        <v>8.8235294117647065E-2</v>
      </c>
      <c r="I14" s="6">
        <v>69014.240000000005</v>
      </c>
      <c r="J14" s="7">
        <v>81120.23</v>
      </c>
      <c r="K14" s="21">
        <f t="shared" si="3"/>
        <v>7.6631705628374999E-2</v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2.9411764705882353E-2</v>
      </c>
      <c r="I19" s="6">
        <v>15088</v>
      </c>
      <c r="J19" s="7">
        <v>15088</v>
      </c>
      <c r="K19" s="21">
        <f t="shared" si="3"/>
        <v>1.4253154540130396E-2</v>
      </c>
      <c r="L19" s="2">
        <v>4</v>
      </c>
      <c r="M19" s="20">
        <f>IF(L19,L19/$L$23,"")</f>
        <v>0.36363636363636365</v>
      </c>
      <c r="N19" s="6">
        <v>105865.24</v>
      </c>
      <c r="O19" s="7">
        <v>120394.71</v>
      </c>
      <c r="P19" s="21">
        <f>IF(O19,O19/$O$23,"")</f>
        <v>0.17950069806326488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5">
      <c r="A20" s="82" t="s">
        <v>29</v>
      </c>
      <c r="B20" s="69">
        <v>2</v>
      </c>
      <c r="C20" s="67">
        <f t="shared" si="0"/>
        <v>0.66666666666666663</v>
      </c>
      <c r="D20" s="70">
        <v>48825.87</v>
      </c>
      <c r="E20" s="71">
        <v>59079.3</v>
      </c>
      <c r="F20" s="21">
        <f t="shared" si="1"/>
        <v>0.38299718686918655</v>
      </c>
      <c r="G20" s="69">
        <v>25</v>
      </c>
      <c r="H20" s="67">
        <f t="shared" si="2"/>
        <v>0.73529411764705888</v>
      </c>
      <c r="I20" s="70">
        <v>160063.17000000001</v>
      </c>
      <c r="J20" s="70">
        <v>192685.82</v>
      </c>
      <c r="K20" s="68">
        <f t="shared" si="3"/>
        <v>0.18202417617654748</v>
      </c>
      <c r="L20" s="69">
        <v>5</v>
      </c>
      <c r="M20" s="67">
        <f>IF(L20,L20/$L$23,"")</f>
        <v>0.45454545454545453</v>
      </c>
      <c r="N20" s="70">
        <v>26941.71</v>
      </c>
      <c r="O20" s="71">
        <v>32200.2</v>
      </c>
      <c r="P20" s="68">
        <f>IF(O20,O20/$O$23,"")</f>
        <v>4.8008408158271586E-2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55408.67</v>
      </c>
      <c r="J21" s="7">
        <v>65628.77</v>
      </c>
      <c r="K21" s="21">
        <f t="shared" si="3"/>
        <v>6.1997415236523967E-2</v>
      </c>
      <c r="L21" s="2"/>
      <c r="M21" s="20" t="str">
        <f>IF(L21,L21/$L$23,"")</f>
        <v/>
      </c>
      <c r="N21" s="6">
        <v>20673.830000000002</v>
      </c>
      <c r="O21" s="7">
        <v>24500.52</v>
      </c>
      <c r="P21" s="21">
        <f>IF(O21,O21/$O$23,"")</f>
        <v>3.6528685046984061E-2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25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0">SUM(B13:B22)</f>
        <v>3</v>
      </c>
      <c r="C23" s="17">
        <f t="shared" si="20"/>
        <v>1</v>
      </c>
      <c r="D23" s="18">
        <f t="shared" si="20"/>
        <v>127483.62</v>
      </c>
      <c r="E23" s="18">
        <f t="shared" si="20"/>
        <v>154255.18</v>
      </c>
      <c r="F23" s="19">
        <f t="shared" si="20"/>
        <v>1</v>
      </c>
      <c r="G23" s="16">
        <f t="shared" si="20"/>
        <v>34</v>
      </c>
      <c r="H23" s="17">
        <f t="shared" si="20"/>
        <v>1</v>
      </c>
      <c r="I23" s="18">
        <f t="shared" si="20"/>
        <v>901135.51000000013</v>
      </c>
      <c r="J23" s="18">
        <f t="shared" si="20"/>
        <v>1058572.68</v>
      </c>
      <c r="K23" s="19">
        <f t="shared" si="20"/>
        <v>1</v>
      </c>
      <c r="L23" s="16">
        <f t="shared" si="20"/>
        <v>11</v>
      </c>
      <c r="M23" s="17">
        <f t="shared" si="20"/>
        <v>1</v>
      </c>
      <c r="N23" s="18">
        <f t="shared" si="20"/>
        <v>561434.98</v>
      </c>
      <c r="O23" s="18">
        <f t="shared" si="20"/>
        <v>670720.01</v>
      </c>
      <c r="P23" s="19">
        <f t="shared" si="20"/>
        <v>0.99999999999999989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25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5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25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thickBot="1" x14ac:dyDescent="0.3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1">B13+G13+L13+Q13+AA13+V13</f>
        <v>7</v>
      </c>
      <c r="C33" s="8">
        <f t="shared" ref="C33:C42" si="22">IF(B33,B33/$B$43,"")</f>
        <v>0.14583333333333334</v>
      </c>
      <c r="D33" s="10">
        <f t="shared" ref="D33:D42" si="23">D13+I13+N13+S13+AC13+X13</f>
        <v>1009515.6300000001</v>
      </c>
      <c r="E33" s="11">
        <f t="shared" ref="E33:E42" si="24">E13+J13+O13+T13+AD13+Y13</f>
        <v>1197674.44</v>
      </c>
      <c r="F33" s="21">
        <f t="shared" ref="F33:F42" si="25">IF(E33,E33/$E$43,"")</f>
        <v>0.63586089797654044</v>
      </c>
      <c r="J33" s="93" t="s">
        <v>3</v>
      </c>
      <c r="K33" s="94"/>
      <c r="L33" s="58">
        <f>B23</f>
        <v>3</v>
      </c>
      <c r="M33" s="8">
        <f t="shared" ref="M33:M38" si="26">IF(L33,L33/$L$39,"")</f>
        <v>6.25E-2</v>
      </c>
      <c r="N33" s="59">
        <f>D23</f>
        <v>127483.62</v>
      </c>
      <c r="O33" s="59">
        <f>E23</f>
        <v>154255.18</v>
      </c>
      <c r="P33" s="60">
        <f t="shared" ref="P33:P38" si="27">IF(O33,O33/$O$39,"")</f>
        <v>8.1896076259532491E-2</v>
      </c>
    </row>
    <row r="34" spans="1:33" s="25" customFormat="1" ht="30" customHeight="1" x14ac:dyDescent="0.35">
      <c r="A34" s="43" t="s">
        <v>18</v>
      </c>
      <c r="B34" s="12">
        <f t="shared" si="21"/>
        <v>4</v>
      </c>
      <c r="C34" s="8">
        <f t="shared" si="22"/>
        <v>8.3333333333333329E-2</v>
      </c>
      <c r="D34" s="13">
        <f t="shared" si="23"/>
        <v>147671.99</v>
      </c>
      <c r="E34" s="14">
        <f t="shared" si="24"/>
        <v>176296.11</v>
      </c>
      <c r="F34" s="21">
        <f t="shared" si="25"/>
        <v>9.359789193995903E-2</v>
      </c>
      <c r="J34" s="89" t="s">
        <v>1</v>
      </c>
      <c r="K34" s="90"/>
      <c r="L34" s="61">
        <f>G23</f>
        <v>34</v>
      </c>
      <c r="M34" s="8">
        <f t="shared" si="26"/>
        <v>0.70833333333333337</v>
      </c>
      <c r="N34" s="62">
        <f>I23</f>
        <v>901135.51000000013</v>
      </c>
      <c r="O34" s="62">
        <f>J23</f>
        <v>1058572.68</v>
      </c>
      <c r="P34" s="60">
        <f t="shared" si="27"/>
        <v>0.5620099689847543</v>
      </c>
    </row>
    <row r="35" spans="1:33" ht="30" customHeight="1" x14ac:dyDescent="0.25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11</v>
      </c>
      <c r="M35" s="8">
        <f t="shared" si="26"/>
        <v>0.22916666666666666</v>
      </c>
      <c r="N35" s="62">
        <f>N23</f>
        <v>561434.98</v>
      </c>
      <c r="O35" s="62">
        <f>O23</f>
        <v>670720.01</v>
      </c>
      <c r="P35" s="60">
        <f t="shared" si="27"/>
        <v>0.35609395475571326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1"/>
        <v>5</v>
      </c>
      <c r="C39" s="8">
        <f t="shared" si="22"/>
        <v>0.10416666666666667</v>
      </c>
      <c r="D39" s="13">
        <f t="shared" si="23"/>
        <v>120953.24</v>
      </c>
      <c r="E39" s="23">
        <f t="shared" si="24"/>
        <v>135482.71000000002</v>
      </c>
      <c r="F39" s="21">
        <f t="shared" si="25"/>
        <v>7.1929528395792794E-2</v>
      </c>
      <c r="G39" s="25"/>
      <c r="J39" s="91" t="s">
        <v>0</v>
      </c>
      <c r="K39" s="92"/>
      <c r="L39" s="85">
        <f>SUM(L33:L38)</f>
        <v>48</v>
      </c>
      <c r="M39" s="17">
        <f>SUM(M33:M38)</f>
        <v>1</v>
      </c>
      <c r="N39" s="86">
        <f>SUM(N33:N38)</f>
        <v>1590054.11</v>
      </c>
      <c r="O39" s="87">
        <f>SUM(O33:O38)</f>
        <v>1883547.8699999999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1"/>
        <v>32</v>
      </c>
      <c r="C40" s="8">
        <f t="shared" si="22"/>
        <v>0.66666666666666663</v>
      </c>
      <c r="D40" s="13">
        <f t="shared" si="23"/>
        <v>235830.75</v>
      </c>
      <c r="E40" s="23">
        <f t="shared" si="24"/>
        <v>283965.32</v>
      </c>
      <c r="F40" s="21">
        <f t="shared" si="25"/>
        <v>0.1507608723530876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25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76082.5</v>
      </c>
      <c r="E41" s="14">
        <f t="shared" si="24"/>
        <v>90129.290000000008</v>
      </c>
      <c r="F41" s="21">
        <f t="shared" si="25"/>
        <v>4.7850809334620208E-2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25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48</v>
      </c>
      <c r="C43" s="17">
        <f>SUM(C33:C42)</f>
        <v>1</v>
      </c>
      <c r="D43" s="18">
        <f>SUM(D33:D42)</f>
        <v>1590054.11</v>
      </c>
      <c r="E43" s="18">
        <f>SUM(E33:E42)</f>
        <v>1883547.8699999999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25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25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3" customWidth="1"/>
    <col min="3" max="3" width="10.570312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3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3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">
      <c r="A12" s="14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19</v>
      </c>
      <c r="H13" s="20">
        <f>IF(G13,G13/$G$23,"")</f>
        <v>0.1165644171779141</v>
      </c>
      <c r="I13" s="10">
        <f>'1T'!I13+'2T'!I13+'3T'!I13+'4T'!I13</f>
        <v>4583927.71</v>
      </c>
      <c r="J13" s="10">
        <f>'1T'!J13+'2T'!J13+'3T'!J13+'4T'!J13</f>
        <v>5522713.0600000015</v>
      </c>
      <c r="K13" s="21">
        <f>IF(J13,J13/$J$23,"")</f>
        <v>0.71250544405406346</v>
      </c>
      <c r="L13" s="9">
        <f>'1T'!L13+'2T'!L13+'3T'!L13+'4T'!L13</f>
        <v>8</v>
      </c>
      <c r="M13" s="20">
        <f>IF(L13,L13/$L$23,"")</f>
        <v>0.14545454545454545</v>
      </c>
      <c r="N13" s="10">
        <f>'1T'!N13+'2T'!N13+'3T'!N13+'4T'!N13</f>
        <v>1597955.19</v>
      </c>
      <c r="O13" s="10">
        <f>'1T'!O13+'2T'!O13+'3T'!O13+'4T'!O13</f>
        <v>1932775.6700000002</v>
      </c>
      <c r="P13" s="21">
        <f>IF(O13,O13/$O$23,"")</f>
        <v>0.67806851282358138</v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6</v>
      </c>
      <c r="C14" s="20">
        <f t="shared" ref="C14:C22" si="0">IF(B14,B14/$B$23,"")</f>
        <v>0.5</v>
      </c>
      <c r="D14" s="13">
        <f>'1T'!D14+'2T'!D14+'3T'!D14+'4T'!D14</f>
        <v>494447.2</v>
      </c>
      <c r="E14" s="13">
        <f>'1T'!E14+'2T'!E14+'3T'!E14+'4T'!E14</f>
        <v>598281.13</v>
      </c>
      <c r="F14" s="21">
        <f t="shared" ref="F14:F22" si="1">IF(E14,E14/$E$23,"")</f>
        <v>0.76489285236543647</v>
      </c>
      <c r="G14" s="9">
        <f>'1T'!G14+'2T'!G14+'3T'!G14+'4T'!G14</f>
        <v>7</v>
      </c>
      <c r="H14" s="20">
        <f t="shared" ref="H14:H22" si="2">IF(G14,G14/$G$23,"")</f>
        <v>4.2944785276073622E-2</v>
      </c>
      <c r="I14" s="13">
        <f>'1T'!I14+'2T'!I14+'3T'!I14+'4T'!I14</f>
        <v>168419.7</v>
      </c>
      <c r="J14" s="13">
        <f>'1T'!J14+'2T'!J14+'3T'!J14+'4T'!J14</f>
        <v>194848.84</v>
      </c>
      <c r="K14" s="21">
        <f t="shared" ref="K14:K22" si="3">IF(J14,J14/$J$23,"")</f>
        <v>2.5138162667393608E-2</v>
      </c>
      <c r="L14" s="9">
        <f>'1T'!L14+'2T'!L14+'3T'!L14+'4T'!L14</f>
        <v>1</v>
      </c>
      <c r="M14" s="20">
        <f t="shared" ref="M14:M22" si="4">IF(L14,L14/$L$23,"")</f>
        <v>1.8181818181818181E-2</v>
      </c>
      <c r="N14" s="13">
        <f>'1T'!N14+'2T'!N14+'3T'!N14+'4T'!N14</f>
        <v>34994.1</v>
      </c>
      <c r="O14" s="13">
        <f>'1T'!O14+'2T'!O14+'3T'!O14+'4T'!O14</f>
        <v>42342.86</v>
      </c>
      <c r="P14" s="21">
        <f t="shared" ref="P14:P22" si="5">IF(O14,O14/$O$23,"")</f>
        <v>1.485498837477456E-2</v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2</v>
      </c>
      <c r="C15" s="20">
        <f t="shared" si="0"/>
        <v>0.16666666666666666</v>
      </c>
      <c r="D15" s="13">
        <f>'1T'!D15+'2T'!D15+'3T'!D15+'4T'!D15</f>
        <v>70563.7</v>
      </c>
      <c r="E15" s="13">
        <f>'1T'!E15+'2T'!E15+'3T'!E15+'4T'!E15</f>
        <v>85382.07</v>
      </c>
      <c r="F15" s="21">
        <f t="shared" si="1"/>
        <v>0.10915961040450226</v>
      </c>
      <c r="G15" s="9">
        <f>'1T'!G15+'2T'!G15+'3T'!G15+'4T'!G15</f>
        <v>4</v>
      </c>
      <c r="H15" s="20">
        <f t="shared" si="2"/>
        <v>2.4539877300613498E-2</v>
      </c>
      <c r="I15" s="13">
        <f>'1T'!I15+'2T'!I15+'3T'!I15+'4T'!I15</f>
        <v>66096.02</v>
      </c>
      <c r="J15" s="13">
        <f>'1T'!J15+'2T'!J15+'3T'!J15+'4T'!J15</f>
        <v>78041.37</v>
      </c>
      <c r="K15" s="21">
        <f t="shared" si="3"/>
        <v>1.0068403044361216E-2</v>
      </c>
      <c r="L15" s="9">
        <f>'1T'!L15+'2T'!L15+'3T'!L15+'4T'!L15</f>
        <v>2</v>
      </c>
      <c r="M15" s="20">
        <f t="shared" si="4"/>
        <v>3.6363636363636362E-2</v>
      </c>
      <c r="N15" s="13">
        <f>'1T'!N15+'2T'!N15+'3T'!N15+'4T'!N15</f>
        <v>43237.440000000002</v>
      </c>
      <c r="O15" s="13">
        <f>'1T'!O15+'2T'!O15+'3T'!O15+'4T'!O15</f>
        <v>50227.18</v>
      </c>
      <c r="P15" s="21">
        <f t="shared" si="5"/>
        <v>1.7621015089620995E-2</v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7</v>
      </c>
      <c r="H18" s="20">
        <f t="shared" si="2"/>
        <v>4.2944785276073622E-2</v>
      </c>
      <c r="I18" s="13">
        <f>'1T'!I18+'2T'!I18+'3T'!I18+'4T'!I18</f>
        <v>614799.35</v>
      </c>
      <c r="J18" s="13">
        <f>'1T'!J18+'2T'!J18+'3T'!J18+'4T'!J18</f>
        <v>738977.28999999992</v>
      </c>
      <c r="K18" s="21">
        <f t="shared" si="3"/>
        <v>9.5338167389293668E-2</v>
      </c>
      <c r="L18" s="9">
        <f>'1T'!L18+'2T'!L18+'3T'!L18+'4T'!L18</f>
        <v>1</v>
      </c>
      <c r="M18" s="20">
        <f t="shared" si="4"/>
        <v>1.8181818181818181E-2</v>
      </c>
      <c r="N18" s="13">
        <f>'1T'!N18+'2T'!N18+'3T'!N18+'4T'!N18</f>
        <v>50740</v>
      </c>
      <c r="O18" s="13">
        <f>'1T'!O18+'2T'!O18+'3T'!O18+'4T'!O18</f>
        <v>61395.4</v>
      </c>
      <c r="P18" s="21">
        <f t="shared" si="5"/>
        <v>2.1539120249898899E-2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</v>
      </c>
      <c r="H19" s="20">
        <f t="shared" si="2"/>
        <v>6.1349693251533744E-3</v>
      </c>
      <c r="I19" s="13">
        <f>'1T'!I19+'2T'!I19+'3T'!I19+'4T'!I19</f>
        <v>15088</v>
      </c>
      <c r="J19" s="13">
        <f>'1T'!J19+'2T'!J19+'3T'!J19+'4T'!J19</f>
        <v>15088</v>
      </c>
      <c r="K19" s="21">
        <f t="shared" si="3"/>
        <v>1.9465581541344295E-3</v>
      </c>
      <c r="L19" s="9">
        <f>'1T'!L19+'2T'!L19+'3T'!L19+'4T'!L19</f>
        <v>8</v>
      </c>
      <c r="M19" s="20">
        <f t="shared" si="4"/>
        <v>0.14545454545454545</v>
      </c>
      <c r="N19" s="13">
        <f>'1T'!N19+'2T'!N19+'3T'!N19+'4T'!N19</f>
        <v>428439.32</v>
      </c>
      <c r="O19" s="13">
        <f>'1T'!O19+'2T'!O19+'3T'!O19+'4T'!O19</f>
        <v>475226.2</v>
      </c>
      <c r="P19" s="21">
        <f t="shared" si="5"/>
        <v>0.1667218434557394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4</v>
      </c>
      <c r="C20" s="20">
        <f t="shared" si="0"/>
        <v>0.33333333333333331</v>
      </c>
      <c r="D20" s="13">
        <f>'1T'!D20+'2T'!D20+'3T'!D20+'4T'!D20</f>
        <v>81415.86</v>
      </c>
      <c r="E20" s="13">
        <f>'1T'!E20+'2T'!E20+'3T'!E20+'4T'!E20</f>
        <v>98513.19</v>
      </c>
      <c r="F20" s="21">
        <f t="shared" si="1"/>
        <v>0.12594753723006138</v>
      </c>
      <c r="G20" s="9">
        <f>'1T'!G20+'2T'!G20+'3T'!G20+'4T'!G20</f>
        <v>125</v>
      </c>
      <c r="H20" s="20">
        <f t="shared" si="2"/>
        <v>0.76687116564417179</v>
      </c>
      <c r="I20" s="13">
        <f>'1T'!I20+'2T'!I20+'3T'!I20+'4T'!I20</f>
        <v>839794.73</v>
      </c>
      <c r="J20" s="13">
        <f>'1T'!J20+'2T'!J20+'3T'!J20+'4T'!J20</f>
        <v>1008488.6900000002</v>
      </c>
      <c r="K20" s="21">
        <f t="shared" si="3"/>
        <v>0.13010882044484684</v>
      </c>
      <c r="L20" s="9">
        <f>'1T'!L20+'2T'!L20+'3T'!L20+'4T'!L20</f>
        <v>35</v>
      </c>
      <c r="M20" s="20">
        <f t="shared" si="4"/>
        <v>0.63636363636363635</v>
      </c>
      <c r="N20" s="13">
        <f>'1T'!N20+'2T'!N20+'3T'!N20+'4T'!N20</f>
        <v>187140.31</v>
      </c>
      <c r="O20" s="13">
        <f>'1T'!O20+'2T'!O20+'3T'!O20+'4T'!O20</f>
        <v>222374.11</v>
      </c>
      <c r="P20" s="21">
        <f t="shared" si="5"/>
        <v>7.8014683441336719E-2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2</v>
      </c>
      <c r="AB20" s="20">
        <f t="shared" si="10"/>
        <v>1</v>
      </c>
      <c r="AC20" s="13">
        <f>'1T'!X20+'2T'!X20+'3T'!X20+'4T'!X20</f>
        <v>12771.5</v>
      </c>
      <c r="AD20" s="13">
        <f>'1T'!Y20+'2T'!Y20+'3T'!Y20+'4T'!Y20</f>
        <v>14671.07</v>
      </c>
      <c r="AE20" s="21">
        <f t="shared" si="11"/>
        <v>1</v>
      </c>
    </row>
    <row r="21" spans="1:31" s="42" customFormat="1" ht="39.950000000000003" customHeight="1" x14ac:dyDescent="0.25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163954.10999999999</v>
      </c>
      <c r="J21" s="13">
        <f>'1T'!J21+'2T'!J21+'3T'!J21+'4T'!J21</f>
        <v>192959.75</v>
      </c>
      <c r="K21" s="21">
        <f t="shared" si="3"/>
        <v>2.4894444245906745E-2</v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55892</v>
      </c>
      <c r="O21" s="13">
        <f>'1T'!O21+'2T'!O21+'3T'!O21+'4T'!O21</f>
        <v>66072.12</v>
      </c>
      <c r="P21" s="21">
        <f t="shared" si="5"/>
        <v>2.3179836565048028E-2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25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12</v>
      </c>
      <c r="C23" s="17">
        <f t="shared" si="12"/>
        <v>1</v>
      </c>
      <c r="D23" s="18">
        <f t="shared" si="12"/>
        <v>646426.76</v>
      </c>
      <c r="E23" s="18">
        <f t="shared" si="12"/>
        <v>782176.3899999999</v>
      </c>
      <c r="F23" s="19">
        <f t="shared" si="12"/>
        <v>1.0000000000000002</v>
      </c>
      <c r="G23" s="16">
        <f t="shared" si="12"/>
        <v>163</v>
      </c>
      <c r="H23" s="17">
        <f t="shared" si="12"/>
        <v>1</v>
      </c>
      <c r="I23" s="18">
        <f t="shared" si="12"/>
        <v>6452079.6200000001</v>
      </c>
      <c r="J23" s="18">
        <f t="shared" si="12"/>
        <v>7751117.0000000019</v>
      </c>
      <c r="K23" s="19">
        <f t="shared" si="12"/>
        <v>1</v>
      </c>
      <c r="L23" s="16">
        <f t="shared" si="12"/>
        <v>55</v>
      </c>
      <c r="M23" s="17">
        <f t="shared" si="12"/>
        <v>1</v>
      </c>
      <c r="N23" s="18">
        <f t="shared" si="12"/>
        <v>2398398.36</v>
      </c>
      <c r="O23" s="18">
        <f t="shared" si="12"/>
        <v>2850413.54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2</v>
      </c>
      <c r="AB23" s="17">
        <f t="shared" si="12"/>
        <v>1</v>
      </c>
      <c r="AC23" s="18">
        <f t="shared" si="12"/>
        <v>12771.5</v>
      </c>
      <c r="AD23" s="18">
        <f t="shared" si="12"/>
        <v>14671.07</v>
      </c>
      <c r="AE23" s="19">
        <f t="shared" si="12"/>
        <v>1</v>
      </c>
    </row>
    <row r="24" spans="1:31" s="25" customFormat="1" ht="26.45" customHeight="1" x14ac:dyDescent="0.25">
      <c r="B24" s="26"/>
      <c r="H24" s="26"/>
      <c r="N24" s="26"/>
    </row>
    <row r="25" spans="1:31" s="49" customFormat="1" ht="48" customHeight="1" x14ac:dyDescent="0.25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7" customHeight="1" x14ac:dyDescent="0.25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7" customHeight="1" thickBo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25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39.950000000000003" customHeight="1" thickBot="1" x14ac:dyDescent="0.3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5" customHeight="1" x14ac:dyDescent="0.25">
      <c r="A32" s="41" t="s">
        <v>25</v>
      </c>
      <c r="B32" s="9">
        <f t="shared" ref="B32:B41" si="13">B13+G13+L13+Q13+V13+AA13</f>
        <v>27</v>
      </c>
      <c r="C32" s="8">
        <f t="shared" ref="C32:C38" si="14">IF(B32,B32/$B$42,"")</f>
        <v>0.11637931034482758</v>
      </c>
      <c r="D32" s="10">
        <f t="shared" ref="D32:D41" si="15">D13+I13+N13+S13+X13+AC13</f>
        <v>6181882.9000000004</v>
      </c>
      <c r="E32" s="11">
        <f t="shared" ref="E32:E41" si="16">E13+J13+O13+T13+Y13+AD13</f>
        <v>7455488.7300000014</v>
      </c>
      <c r="F32" s="21">
        <f t="shared" ref="F32:F38" si="17">IF(E32,E32/$E$42,"")</f>
        <v>0.65408330290502747</v>
      </c>
      <c r="J32" s="93" t="s">
        <v>3</v>
      </c>
      <c r="K32" s="94"/>
      <c r="L32" s="58">
        <f>B23</f>
        <v>12</v>
      </c>
      <c r="M32" s="8">
        <f t="shared" ref="M32:M37" si="18">IF(L32,L32/$L$38,"")</f>
        <v>5.1724137931034482E-2</v>
      </c>
      <c r="N32" s="59">
        <f>D23</f>
        <v>646426.76</v>
      </c>
      <c r="O32" s="59">
        <f>E23</f>
        <v>782176.3899999999</v>
      </c>
      <c r="P32" s="60">
        <f t="shared" ref="P32:P37" si="19">IF(O32,O32/$O$38,"")</f>
        <v>6.8621727582643746E-2</v>
      </c>
    </row>
    <row r="33" spans="1:33" s="25" customFormat="1" ht="30" customHeight="1" x14ac:dyDescent="0.25">
      <c r="A33" s="43" t="s">
        <v>18</v>
      </c>
      <c r="B33" s="12">
        <f t="shared" si="13"/>
        <v>14</v>
      </c>
      <c r="C33" s="8">
        <f t="shared" si="14"/>
        <v>6.0344827586206899E-2</v>
      </c>
      <c r="D33" s="13">
        <f t="shared" si="15"/>
        <v>697861</v>
      </c>
      <c r="E33" s="14">
        <f t="shared" si="16"/>
        <v>835472.83</v>
      </c>
      <c r="F33" s="21">
        <f t="shared" si="17"/>
        <v>7.3297519173342027E-2</v>
      </c>
      <c r="J33" s="89" t="s">
        <v>1</v>
      </c>
      <c r="K33" s="90"/>
      <c r="L33" s="61">
        <f>G23</f>
        <v>163</v>
      </c>
      <c r="M33" s="8">
        <f t="shared" si="18"/>
        <v>0.70258620689655171</v>
      </c>
      <c r="N33" s="62">
        <f>I23</f>
        <v>6452079.6200000001</v>
      </c>
      <c r="O33" s="62">
        <f>J23</f>
        <v>7751117.0000000019</v>
      </c>
      <c r="P33" s="60">
        <f t="shared" si="19"/>
        <v>0.68001929748250145</v>
      </c>
    </row>
    <row r="34" spans="1:33" s="25" customFormat="1" ht="30" customHeight="1" x14ac:dyDescent="0.25">
      <c r="A34" s="43" t="s">
        <v>19</v>
      </c>
      <c r="B34" s="12">
        <f t="shared" si="13"/>
        <v>8</v>
      </c>
      <c r="C34" s="8">
        <f t="shared" si="14"/>
        <v>3.4482758620689655E-2</v>
      </c>
      <c r="D34" s="13">
        <f t="shared" si="15"/>
        <v>179897.16</v>
      </c>
      <c r="E34" s="14">
        <f t="shared" si="16"/>
        <v>213650.62</v>
      </c>
      <c r="F34" s="21">
        <f t="shared" si="17"/>
        <v>1.8743949358408715E-2</v>
      </c>
      <c r="J34" s="89" t="s">
        <v>2</v>
      </c>
      <c r="K34" s="90"/>
      <c r="L34" s="61">
        <f>L23</f>
        <v>55</v>
      </c>
      <c r="M34" s="8">
        <f t="shared" si="18"/>
        <v>0.23706896551724138</v>
      </c>
      <c r="N34" s="62">
        <f>N23</f>
        <v>2398398.36</v>
      </c>
      <c r="O34" s="62">
        <f>O23</f>
        <v>2850413.54</v>
      </c>
      <c r="P34" s="60">
        <f t="shared" si="19"/>
        <v>0.250071855837734</v>
      </c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2</v>
      </c>
      <c r="M36" s="8">
        <f t="shared" si="18"/>
        <v>8.6206896551724137E-3</v>
      </c>
      <c r="N36" s="62">
        <f>AC23</f>
        <v>12771.5</v>
      </c>
      <c r="O36" s="62">
        <f>AD23</f>
        <v>14671.07</v>
      </c>
      <c r="P36" s="60">
        <f t="shared" si="19"/>
        <v>1.28711909712066E-3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33</v>
      </c>
      <c r="B37" s="15">
        <f t="shared" si="13"/>
        <v>8</v>
      </c>
      <c r="C37" s="8">
        <f t="shared" si="14"/>
        <v>3.4482758620689655E-2</v>
      </c>
      <c r="D37" s="13">
        <f t="shared" si="15"/>
        <v>665539.35</v>
      </c>
      <c r="E37" s="22">
        <f t="shared" si="16"/>
        <v>800372.69</v>
      </c>
      <c r="F37" s="21">
        <f t="shared" si="17"/>
        <v>7.0218121385340962E-2</v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9</v>
      </c>
      <c r="C38" s="8">
        <f t="shared" si="14"/>
        <v>3.8793103448275863E-2</v>
      </c>
      <c r="D38" s="13">
        <f t="shared" si="15"/>
        <v>443527.32</v>
      </c>
      <c r="E38" s="23">
        <f t="shared" si="16"/>
        <v>490314.2</v>
      </c>
      <c r="F38" s="21">
        <f t="shared" si="17"/>
        <v>4.3016137910148272E-2</v>
      </c>
      <c r="G38" s="25"/>
      <c r="H38" s="25"/>
      <c r="I38" s="25"/>
      <c r="J38" s="91" t="s">
        <v>0</v>
      </c>
      <c r="K38" s="92"/>
      <c r="L38" s="85">
        <f>SUM(L32:L37)</f>
        <v>232</v>
      </c>
      <c r="M38" s="17">
        <f>SUM(M32:M37)</f>
        <v>1</v>
      </c>
      <c r="N38" s="86">
        <f>SUM(N32:N37)</f>
        <v>9509676.2400000002</v>
      </c>
      <c r="O38" s="87">
        <f>SUM(O32:O37)</f>
        <v>11398378.000000004</v>
      </c>
      <c r="P38" s="88">
        <f>SUM(P32:P37)</f>
        <v>0.99999999999999978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166</v>
      </c>
      <c r="C39" s="8">
        <f>IF(B39,B39/$B$42,"")</f>
        <v>0.71551724137931039</v>
      </c>
      <c r="D39" s="13">
        <f t="shared" si="15"/>
        <v>1121122.3999999999</v>
      </c>
      <c r="E39" s="23">
        <f t="shared" si="16"/>
        <v>1344047.0600000003</v>
      </c>
      <c r="F39" s="21">
        <f>IF(E39,E39/$E$42,"")</f>
        <v>0.11791564203257694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219846.11</v>
      </c>
      <c r="E40" s="14">
        <f t="shared" si="16"/>
        <v>259031.87</v>
      </c>
      <c r="F40" s="21">
        <f>IF(E40,E40/$E$42,"")</f>
        <v>2.2725327235155739E-2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">
      <c r="A42" s="65" t="s">
        <v>0</v>
      </c>
      <c r="B42" s="16">
        <f>SUM(B32:B41)</f>
        <v>232</v>
      </c>
      <c r="C42" s="17">
        <f>SUM(C32:C41)</f>
        <v>1</v>
      </c>
      <c r="D42" s="18">
        <f>SUM(D32:D41)</f>
        <v>9509676.2400000002</v>
      </c>
      <c r="E42" s="18">
        <f>SUM(E32:E41)</f>
        <v>11398378</v>
      </c>
      <c r="F42" s="19">
        <f>SUM(F32:F41)</f>
        <v>1.0000000000000002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25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25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25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25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'1T'!Área_de_impresión</vt:lpstr>
      <vt:lpstr>'2019 - CONTRACTACIÓ ANUAL'!Área_de_impresión</vt:lpstr>
      <vt:lpstr>'2T'!Área_de_impresión</vt:lpstr>
      <vt:lpstr>'3T'!Área_de_impresión</vt:lpstr>
      <vt:lpstr>'4T'!Área_de_impresión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2019-03-28T18:40:15Z</cp:lastPrinted>
  <dcterms:created xsi:type="dcterms:W3CDTF">2016-02-03T12:33:15Z</dcterms:created>
  <dcterms:modified xsi:type="dcterms:W3CDTF">2020-03-17T11:33:30Z</dcterms:modified>
</cp:coreProperties>
</file>