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65" windowWidth="19305" windowHeight="10905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6" l="1"/>
  <c r="J20" i="5"/>
  <c r="I20" i="5"/>
  <c r="J20" i="1"/>
  <c r="I20" i="1"/>
  <c r="J20" i="4"/>
  <c r="J20" i="6"/>
  <c r="I18" i="1"/>
  <c r="I20" i="4"/>
  <c r="C13" i="4"/>
  <c r="C13" i="1"/>
  <c r="B16" i="7"/>
  <c r="D16" i="7"/>
  <c r="J21" i="7"/>
  <c r="E21" i="7"/>
  <c r="O21" i="7"/>
  <c r="T21" i="7"/>
  <c r="Y21" i="7"/>
  <c r="AD21" i="7"/>
  <c r="E39" i="7"/>
  <c r="E13" i="7"/>
  <c r="J13" i="7"/>
  <c r="O13" i="7"/>
  <c r="T13" i="7"/>
  <c r="Y13" i="7"/>
  <c r="AD13" i="7"/>
  <c r="E31" i="7"/>
  <c r="E20" i="7"/>
  <c r="J20" i="7"/>
  <c r="O20" i="7"/>
  <c r="AD20" i="7"/>
  <c r="T20" i="7"/>
  <c r="Y20" i="7"/>
  <c r="E38" i="7"/>
  <c r="J14" i="7"/>
  <c r="O14" i="7"/>
  <c r="E14" i="7"/>
  <c r="T14" i="7"/>
  <c r="Y14" i="7"/>
  <c r="AD14" i="7"/>
  <c r="E32" i="7"/>
  <c r="J15" i="7"/>
  <c r="O15" i="7"/>
  <c r="E15" i="7"/>
  <c r="T15" i="7"/>
  <c r="Y15" i="7"/>
  <c r="AD15" i="7"/>
  <c r="E33" i="7"/>
  <c r="J16" i="7"/>
  <c r="O16" i="7"/>
  <c r="E16" i="7"/>
  <c r="T16" i="7"/>
  <c r="Y16" i="7"/>
  <c r="AD16" i="7"/>
  <c r="E34" i="7"/>
  <c r="J17" i="7"/>
  <c r="O17" i="7"/>
  <c r="E17" i="7"/>
  <c r="T17" i="7"/>
  <c r="Y17" i="7"/>
  <c r="AD17" i="7"/>
  <c r="E35" i="7"/>
  <c r="J18" i="7"/>
  <c r="O18" i="7"/>
  <c r="AD18" i="7"/>
  <c r="E18" i="7"/>
  <c r="T18" i="7"/>
  <c r="Y18" i="7"/>
  <c r="E36" i="7"/>
  <c r="J19" i="7"/>
  <c r="O19" i="7"/>
  <c r="AD19" i="7"/>
  <c r="E19" i="7"/>
  <c r="T19" i="7"/>
  <c r="Y19" i="7"/>
  <c r="E37" i="7"/>
  <c r="E40" i="7"/>
  <c r="F31" i="7"/>
  <c r="F32" i="7"/>
  <c r="F33" i="7"/>
  <c r="F34" i="7"/>
  <c r="F35" i="7"/>
  <c r="F36" i="7"/>
  <c r="F37" i="7"/>
  <c r="F38" i="7"/>
  <c r="F39" i="7"/>
  <c r="F40" i="7"/>
  <c r="I21" i="7"/>
  <c r="D21" i="7"/>
  <c r="N21" i="7"/>
  <c r="S21" i="7"/>
  <c r="X21" i="7"/>
  <c r="AC21" i="7"/>
  <c r="D39" i="7"/>
  <c r="I16" i="7"/>
  <c r="N16" i="7"/>
  <c r="S16" i="7"/>
  <c r="X16" i="7"/>
  <c r="AC16" i="7"/>
  <c r="D34" i="7"/>
  <c r="D13" i="7"/>
  <c r="I13" i="7"/>
  <c r="N13" i="7"/>
  <c r="S13" i="7"/>
  <c r="X13" i="7"/>
  <c r="AC13" i="7"/>
  <c r="D31" i="7"/>
  <c r="D20" i="7"/>
  <c r="I20" i="7"/>
  <c r="N20" i="7"/>
  <c r="AC20" i="7"/>
  <c r="S20" i="7"/>
  <c r="X20" i="7"/>
  <c r="D38" i="7"/>
  <c r="I14" i="7"/>
  <c r="N14" i="7"/>
  <c r="D14" i="7"/>
  <c r="S14" i="7"/>
  <c r="X14" i="7"/>
  <c r="AC14" i="7"/>
  <c r="D32" i="7"/>
  <c r="I15" i="7"/>
  <c r="N15" i="7"/>
  <c r="D15" i="7"/>
  <c r="S15" i="7"/>
  <c r="X15" i="7"/>
  <c r="AC15" i="7"/>
  <c r="D33" i="7"/>
  <c r="I17" i="7"/>
  <c r="N17" i="7"/>
  <c r="D17" i="7"/>
  <c r="S17" i="7"/>
  <c r="X17" i="7"/>
  <c r="AC17" i="7"/>
  <c r="D35" i="7"/>
  <c r="I18" i="7"/>
  <c r="N18" i="7"/>
  <c r="AC18" i="7"/>
  <c r="D18" i="7"/>
  <c r="S18" i="7"/>
  <c r="X18" i="7"/>
  <c r="D36" i="7"/>
  <c r="I19" i="7"/>
  <c r="N19" i="7"/>
  <c r="AC19" i="7"/>
  <c r="D19" i="7"/>
  <c r="S19" i="7"/>
  <c r="X19" i="7"/>
  <c r="D37" i="7"/>
  <c r="D40" i="7"/>
  <c r="G21" i="7"/>
  <c r="B21" i="7"/>
  <c r="L21" i="7"/>
  <c r="Q21" i="7"/>
  <c r="V21" i="7"/>
  <c r="AA21" i="7"/>
  <c r="B39" i="7"/>
  <c r="G16" i="7"/>
  <c r="L16" i="7"/>
  <c r="Q16" i="7"/>
  <c r="V16" i="7"/>
  <c r="AA16" i="7"/>
  <c r="B34" i="7"/>
  <c r="B13" i="7"/>
  <c r="G13" i="7"/>
  <c r="L13" i="7"/>
  <c r="Q13" i="7"/>
  <c r="V13" i="7"/>
  <c r="AA13" i="7"/>
  <c r="B31" i="7"/>
  <c r="B20" i="7"/>
  <c r="G20" i="7"/>
  <c r="L20" i="7"/>
  <c r="AA20" i="7"/>
  <c r="Q20" i="7"/>
  <c r="V20" i="7"/>
  <c r="B38" i="7"/>
  <c r="G14" i="7"/>
  <c r="L14" i="7"/>
  <c r="B14" i="7"/>
  <c r="Q14" i="7"/>
  <c r="V14" i="7"/>
  <c r="AA14" i="7"/>
  <c r="B32" i="7"/>
  <c r="G15" i="7"/>
  <c r="L15" i="7"/>
  <c r="B15" i="7"/>
  <c r="Q15" i="7"/>
  <c r="V15" i="7"/>
  <c r="AA15" i="7"/>
  <c r="B33" i="7"/>
  <c r="G17" i="7"/>
  <c r="L17" i="7"/>
  <c r="B17" i="7"/>
  <c r="Q17" i="7"/>
  <c r="V17" i="7"/>
  <c r="AA17" i="7"/>
  <c r="B35" i="7"/>
  <c r="G18" i="7"/>
  <c r="L18" i="7"/>
  <c r="AA18" i="7"/>
  <c r="B18" i="7"/>
  <c r="Q18" i="7"/>
  <c r="V18" i="7"/>
  <c r="B36" i="7"/>
  <c r="G19" i="7"/>
  <c r="L19" i="7"/>
  <c r="AA19" i="7"/>
  <c r="B19" i="7"/>
  <c r="Q19" i="7"/>
  <c r="V19" i="7"/>
  <c r="B37" i="7"/>
  <c r="B40" i="7"/>
  <c r="C31" i="7"/>
  <c r="C32" i="7"/>
  <c r="C33" i="7"/>
  <c r="C34" i="7"/>
  <c r="C35" i="7"/>
  <c r="C36" i="7"/>
  <c r="C37" i="7"/>
  <c r="C38" i="7"/>
  <c r="C39" i="7"/>
  <c r="C40" i="7"/>
  <c r="E22" i="7"/>
  <c r="O31" i="7"/>
  <c r="J22" i="7"/>
  <c r="O32" i="7"/>
  <c r="O22" i="7"/>
  <c r="O33" i="7"/>
  <c r="T22" i="7"/>
  <c r="O34" i="7"/>
  <c r="AD22" i="7"/>
  <c r="O35" i="7"/>
  <c r="Y22" i="7"/>
  <c r="O36" i="7"/>
  <c r="O37" i="7"/>
  <c r="P31" i="7"/>
  <c r="P32" i="7"/>
  <c r="P33" i="7"/>
  <c r="P34" i="7"/>
  <c r="P35" i="7"/>
  <c r="P36" i="7"/>
  <c r="P37" i="7"/>
  <c r="D22" i="7"/>
  <c r="N31" i="7"/>
  <c r="I22" i="7"/>
  <c r="N32" i="7"/>
  <c r="N22" i="7"/>
  <c r="N33" i="7"/>
  <c r="S22" i="7"/>
  <c r="N34" i="7"/>
  <c r="AC22" i="7"/>
  <c r="N35" i="7"/>
  <c r="X22" i="7"/>
  <c r="N36" i="7"/>
  <c r="N37" i="7"/>
  <c r="B22" i="7"/>
  <c r="L31" i="7"/>
  <c r="G22" i="7"/>
  <c r="L32" i="7"/>
  <c r="L22" i="7"/>
  <c r="L33" i="7"/>
  <c r="Q22" i="7"/>
  <c r="L34" i="7"/>
  <c r="AA22" i="7"/>
  <c r="L35" i="7"/>
  <c r="V22" i="7"/>
  <c r="L36" i="7"/>
  <c r="L37" i="7"/>
  <c r="M31" i="7"/>
  <c r="M32" i="7"/>
  <c r="M33" i="7"/>
  <c r="M34" i="7"/>
  <c r="M35" i="7"/>
  <c r="M36" i="7"/>
  <c r="M37" i="7"/>
  <c r="AE21" i="7"/>
  <c r="AB21" i="7"/>
  <c r="AE20" i="7"/>
  <c r="AB20" i="7"/>
  <c r="AE19" i="7"/>
  <c r="AB19" i="7"/>
  <c r="AE18" i="7"/>
  <c r="AB18" i="7"/>
  <c r="AE17" i="7"/>
  <c r="AB17" i="7"/>
  <c r="AE16" i="7"/>
  <c r="AB16" i="7"/>
  <c r="AE15" i="7"/>
  <c r="AB15" i="7"/>
  <c r="AE14" i="7"/>
  <c r="AB14" i="7"/>
  <c r="Z21" i="7"/>
  <c r="W21" i="7"/>
  <c r="Z20" i="7"/>
  <c r="W20" i="7"/>
  <c r="Z19" i="7"/>
  <c r="W19" i="7"/>
  <c r="Z18" i="7"/>
  <c r="W18" i="7"/>
  <c r="Z17" i="7"/>
  <c r="W17" i="7"/>
  <c r="Z16" i="7"/>
  <c r="W16" i="7"/>
  <c r="Z15" i="7"/>
  <c r="W15" i="7"/>
  <c r="Z14" i="7"/>
  <c r="W14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R14" i="7"/>
  <c r="P21" i="7"/>
  <c r="M21" i="7"/>
  <c r="P20" i="7"/>
  <c r="M20" i="7"/>
  <c r="P19" i="7"/>
  <c r="M19" i="7"/>
  <c r="P18" i="7"/>
  <c r="M18" i="7"/>
  <c r="P17" i="7"/>
  <c r="M17" i="7"/>
  <c r="P16" i="7"/>
  <c r="M16" i="7"/>
  <c r="P15" i="7"/>
  <c r="M15" i="7"/>
  <c r="P14" i="7"/>
  <c r="M14" i="7"/>
  <c r="AE13" i="7"/>
  <c r="AE22" i="7"/>
  <c r="AB13" i="7"/>
  <c r="AB22" i="7"/>
  <c r="Z13" i="7"/>
  <c r="Z22" i="7"/>
  <c r="W13" i="7"/>
  <c r="W22" i="7"/>
  <c r="U13" i="7"/>
  <c r="U22" i="7"/>
  <c r="R13" i="7"/>
  <c r="R22" i="7"/>
  <c r="P13" i="7"/>
  <c r="P22" i="7"/>
  <c r="M13" i="7"/>
  <c r="M22" i="7"/>
  <c r="K13" i="7"/>
  <c r="K14" i="7"/>
  <c r="K15" i="7"/>
  <c r="K16" i="7"/>
  <c r="K17" i="7"/>
  <c r="K18" i="7"/>
  <c r="K19" i="7"/>
  <c r="K20" i="7"/>
  <c r="K21" i="7"/>
  <c r="K22" i="7"/>
  <c r="H13" i="7"/>
  <c r="H14" i="7"/>
  <c r="H15" i="7"/>
  <c r="H16" i="7"/>
  <c r="H17" i="7"/>
  <c r="H18" i="7"/>
  <c r="H19" i="7"/>
  <c r="H20" i="7"/>
  <c r="H21" i="7"/>
  <c r="H22" i="7"/>
  <c r="F13" i="7"/>
  <c r="F14" i="7"/>
  <c r="F15" i="7"/>
  <c r="F16" i="7"/>
  <c r="F17" i="7"/>
  <c r="F18" i="7"/>
  <c r="F19" i="7"/>
  <c r="F20" i="7"/>
  <c r="F21" i="7"/>
  <c r="F22" i="7"/>
  <c r="C13" i="7"/>
  <c r="C14" i="7"/>
  <c r="C15" i="7"/>
  <c r="C16" i="7"/>
  <c r="C17" i="7"/>
  <c r="C18" i="7"/>
  <c r="C19" i="7"/>
  <c r="C20" i="7"/>
  <c r="C21" i="7"/>
  <c r="C22" i="7"/>
  <c r="J22" i="6"/>
  <c r="O33" i="6"/>
  <c r="E22" i="6"/>
  <c r="O32" i="6"/>
  <c r="O22" i="6"/>
  <c r="O34" i="6"/>
  <c r="Y22" i="6"/>
  <c r="O36" i="6"/>
  <c r="T22" i="6"/>
  <c r="O35" i="6"/>
  <c r="AD22" i="6"/>
  <c r="O37" i="6"/>
  <c r="O38" i="6"/>
  <c r="P32" i="6"/>
  <c r="P33" i="6"/>
  <c r="P34" i="6"/>
  <c r="P35" i="6"/>
  <c r="P36" i="6"/>
  <c r="P37" i="6"/>
  <c r="P38" i="6"/>
  <c r="I22" i="6"/>
  <c r="N33" i="6"/>
  <c r="D22" i="6"/>
  <c r="N32" i="6"/>
  <c r="N22" i="6"/>
  <c r="N34" i="6"/>
  <c r="X22" i="6"/>
  <c r="N36" i="6"/>
  <c r="S22" i="6"/>
  <c r="N35" i="6"/>
  <c r="AC22" i="6"/>
  <c r="N37" i="6"/>
  <c r="N38" i="6"/>
  <c r="G22" i="6"/>
  <c r="L33" i="6"/>
  <c r="B22" i="6"/>
  <c r="L32" i="6"/>
  <c r="L22" i="6"/>
  <c r="L34" i="6"/>
  <c r="V22" i="6"/>
  <c r="L36" i="6"/>
  <c r="Q22" i="6"/>
  <c r="L35" i="6"/>
  <c r="AA22" i="6"/>
  <c r="L37" i="6"/>
  <c r="L38" i="6"/>
  <c r="M32" i="6"/>
  <c r="M33" i="6"/>
  <c r="M34" i="6"/>
  <c r="M35" i="6"/>
  <c r="M36" i="6"/>
  <c r="M37" i="6"/>
  <c r="M38" i="6"/>
  <c r="E40" i="6"/>
  <c r="E32" i="6"/>
  <c r="E33" i="6"/>
  <c r="E34" i="6"/>
  <c r="E35" i="6"/>
  <c r="E36" i="6"/>
  <c r="E37" i="6"/>
  <c r="E38" i="6"/>
  <c r="E39" i="6"/>
  <c r="E41" i="6"/>
  <c r="F32" i="6"/>
  <c r="F33" i="6"/>
  <c r="F34" i="6"/>
  <c r="F35" i="6"/>
  <c r="F36" i="6"/>
  <c r="F37" i="6"/>
  <c r="F38" i="6"/>
  <c r="F39" i="6"/>
  <c r="F40" i="6"/>
  <c r="F41" i="6"/>
  <c r="D40" i="6"/>
  <c r="D32" i="6"/>
  <c r="D33" i="6"/>
  <c r="D34" i="6"/>
  <c r="D35" i="6"/>
  <c r="D36" i="6"/>
  <c r="D37" i="6"/>
  <c r="D38" i="6"/>
  <c r="D39" i="6"/>
  <c r="D41" i="6"/>
  <c r="B40" i="6"/>
  <c r="B32" i="6"/>
  <c r="B33" i="6"/>
  <c r="B34" i="6"/>
  <c r="B35" i="6"/>
  <c r="B36" i="6"/>
  <c r="B37" i="6"/>
  <c r="B38" i="6"/>
  <c r="B39" i="6"/>
  <c r="B41" i="6"/>
  <c r="C32" i="6"/>
  <c r="C33" i="6"/>
  <c r="C34" i="6"/>
  <c r="C35" i="6"/>
  <c r="C36" i="6"/>
  <c r="C37" i="6"/>
  <c r="C38" i="6"/>
  <c r="C39" i="6"/>
  <c r="C40" i="6"/>
  <c r="C41" i="6"/>
  <c r="AE13" i="6"/>
  <c r="AE14" i="6"/>
  <c r="AE15" i="6"/>
  <c r="AE16" i="6"/>
  <c r="AE17" i="6"/>
  <c r="AE18" i="6"/>
  <c r="AE19" i="6"/>
  <c r="AE20" i="6"/>
  <c r="AE21" i="6"/>
  <c r="AE22" i="6"/>
  <c r="AB13" i="6"/>
  <c r="AB14" i="6"/>
  <c r="AB15" i="6"/>
  <c r="AB16" i="6"/>
  <c r="AB17" i="6"/>
  <c r="AB18" i="6"/>
  <c r="AB19" i="6"/>
  <c r="AB20" i="6"/>
  <c r="AB21" i="6"/>
  <c r="AB22" i="6"/>
  <c r="Z13" i="6"/>
  <c r="Z14" i="6"/>
  <c r="Z15" i="6"/>
  <c r="Z16" i="6"/>
  <c r="Z17" i="6"/>
  <c r="Z18" i="6"/>
  <c r="Z19" i="6"/>
  <c r="Z20" i="6"/>
  <c r="Z21" i="6"/>
  <c r="Z22" i="6"/>
  <c r="W13" i="6"/>
  <c r="W14" i="6"/>
  <c r="W15" i="6"/>
  <c r="W16" i="6"/>
  <c r="W17" i="6"/>
  <c r="W18" i="6"/>
  <c r="W19" i="6"/>
  <c r="W20" i="6"/>
  <c r="W21" i="6"/>
  <c r="W22" i="6"/>
  <c r="U13" i="6"/>
  <c r="U14" i="6"/>
  <c r="U15" i="6"/>
  <c r="U16" i="6"/>
  <c r="U17" i="6"/>
  <c r="U18" i="6"/>
  <c r="U19" i="6"/>
  <c r="U20" i="6"/>
  <c r="U21" i="6"/>
  <c r="U22" i="6"/>
  <c r="R13" i="6"/>
  <c r="R14" i="6"/>
  <c r="R15" i="6"/>
  <c r="R16" i="6"/>
  <c r="R17" i="6"/>
  <c r="R18" i="6"/>
  <c r="R19" i="6"/>
  <c r="R20" i="6"/>
  <c r="R21" i="6"/>
  <c r="R22" i="6"/>
  <c r="P13" i="6"/>
  <c r="P14" i="6"/>
  <c r="P15" i="6"/>
  <c r="P16" i="6"/>
  <c r="P18" i="6"/>
  <c r="P19" i="6"/>
  <c r="P20" i="6"/>
  <c r="P21" i="6"/>
  <c r="P22" i="6"/>
  <c r="M13" i="6"/>
  <c r="M14" i="6"/>
  <c r="M15" i="6"/>
  <c r="M16" i="6"/>
  <c r="M18" i="6"/>
  <c r="M19" i="6"/>
  <c r="M20" i="6"/>
  <c r="M21" i="6"/>
  <c r="M22" i="6"/>
  <c r="K13" i="6"/>
  <c r="K14" i="6"/>
  <c r="K15" i="6"/>
  <c r="K16" i="6"/>
  <c r="K17" i="6"/>
  <c r="K18" i="6"/>
  <c r="K19" i="6"/>
  <c r="K20" i="6"/>
  <c r="K21" i="6"/>
  <c r="K22" i="6"/>
  <c r="H13" i="6"/>
  <c r="H14" i="6"/>
  <c r="H15" i="6"/>
  <c r="H16" i="6"/>
  <c r="H17" i="6"/>
  <c r="H18" i="6"/>
  <c r="H19" i="6"/>
  <c r="H20" i="6"/>
  <c r="H21" i="6"/>
  <c r="H22" i="6"/>
  <c r="F13" i="6"/>
  <c r="F14" i="6"/>
  <c r="F15" i="6"/>
  <c r="F16" i="6"/>
  <c r="F17" i="6"/>
  <c r="F18" i="6"/>
  <c r="F19" i="6"/>
  <c r="F20" i="6"/>
  <c r="F21" i="6"/>
  <c r="F22" i="6"/>
  <c r="C13" i="6"/>
  <c r="C14" i="6"/>
  <c r="C15" i="6"/>
  <c r="C16" i="6"/>
  <c r="C17" i="6"/>
  <c r="C18" i="6"/>
  <c r="C19" i="6"/>
  <c r="C20" i="6"/>
  <c r="C21" i="6"/>
  <c r="C22" i="6"/>
  <c r="AD22" i="5"/>
  <c r="O37" i="5"/>
  <c r="P37" i="5"/>
  <c r="AC22" i="5"/>
  <c r="N37" i="5"/>
  <c r="AA22" i="5"/>
  <c r="L37" i="5"/>
  <c r="M37" i="5"/>
  <c r="E22" i="5"/>
  <c r="O32" i="5"/>
  <c r="J22" i="5"/>
  <c r="O33" i="5"/>
  <c r="O22" i="5"/>
  <c r="O34" i="5"/>
  <c r="T22" i="5"/>
  <c r="O35" i="5"/>
  <c r="Y22" i="5"/>
  <c r="O36" i="5"/>
  <c r="O38" i="5"/>
  <c r="P32" i="5"/>
  <c r="P33" i="5"/>
  <c r="P34" i="5"/>
  <c r="P35" i="5"/>
  <c r="P36" i="5"/>
  <c r="P38" i="5"/>
  <c r="D22" i="5"/>
  <c r="N32" i="5"/>
  <c r="I22" i="5"/>
  <c r="N33" i="5"/>
  <c r="N22" i="5"/>
  <c r="N34" i="5"/>
  <c r="S22" i="5"/>
  <c r="N35" i="5"/>
  <c r="X22" i="5"/>
  <c r="N36" i="5"/>
  <c r="N38" i="5"/>
  <c r="B22" i="5"/>
  <c r="L32" i="5"/>
  <c r="G22" i="5"/>
  <c r="L33" i="5"/>
  <c r="L22" i="5"/>
  <c r="L34" i="5"/>
  <c r="Q22" i="5"/>
  <c r="L35" i="5"/>
  <c r="V22" i="5"/>
  <c r="L36" i="5"/>
  <c r="L38" i="5"/>
  <c r="M32" i="5"/>
  <c r="M33" i="5"/>
  <c r="M34" i="5"/>
  <c r="M35" i="5"/>
  <c r="M36" i="5"/>
  <c r="M38" i="5"/>
  <c r="E32" i="5"/>
  <c r="E33" i="5"/>
  <c r="E34" i="5"/>
  <c r="E39" i="5"/>
  <c r="E37" i="5"/>
  <c r="E38" i="5"/>
  <c r="E40" i="5"/>
  <c r="E35" i="5"/>
  <c r="E36" i="5"/>
  <c r="E41" i="5"/>
  <c r="F32" i="5"/>
  <c r="F33" i="5"/>
  <c r="F34" i="5"/>
  <c r="F35" i="5"/>
  <c r="F36" i="5"/>
  <c r="F37" i="5"/>
  <c r="F38" i="5"/>
  <c r="F39" i="5"/>
  <c r="F40" i="5"/>
  <c r="F41" i="5"/>
  <c r="D32" i="5"/>
  <c r="D33" i="5"/>
  <c r="D34" i="5"/>
  <c r="D39" i="5"/>
  <c r="D37" i="5"/>
  <c r="D38" i="5"/>
  <c r="D40" i="5"/>
  <c r="D35" i="5"/>
  <c r="D36" i="5"/>
  <c r="D41" i="5"/>
  <c r="B32" i="5"/>
  <c r="B33" i="5"/>
  <c r="B34" i="5"/>
  <c r="B39" i="5"/>
  <c r="B40" i="5"/>
  <c r="B37" i="5"/>
  <c r="B38" i="5"/>
  <c r="B35" i="5"/>
  <c r="B36" i="5"/>
  <c r="B41" i="5"/>
  <c r="C32" i="5"/>
  <c r="C33" i="5"/>
  <c r="C34" i="5"/>
  <c r="C35" i="5"/>
  <c r="C36" i="5"/>
  <c r="C37" i="5"/>
  <c r="C38" i="5"/>
  <c r="C39" i="5"/>
  <c r="C40" i="5"/>
  <c r="C41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E22" i="5"/>
  <c r="AB13" i="5"/>
  <c r="AB14" i="5"/>
  <c r="AB15" i="5"/>
  <c r="AB16" i="5"/>
  <c r="AB17" i="5"/>
  <c r="AB18" i="5"/>
  <c r="AB19" i="5"/>
  <c r="AB20" i="5"/>
  <c r="AB22" i="5"/>
  <c r="Z13" i="5"/>
  <c r="Z14" i="5"/>
  <c r="Z15" i="5"/>
  <c r="Z16" i="5"/>
  <c r="Z17" i="5"/>
  <c r="Z18" i="5"/>
  <c r="Z19" i="5"/>
  <c r="Z20" i="5"/>
  <c r="Z22" i="5"/>
  <c r="W13" i="5"/>
  <c r="W14" i="5"/>
  <c r="W15" i="5"/>
  <c r="W16" i="5"/>
  <c r="W17" i="5"/>
  <c r="W18" i="5"/>
  <c r="W19" i="5"/>
  <c r="W20" i="5"/>
  <c r="W22" i="5"/>
  <c r="U13" i="5"/>
  <c r="U14" i="5"/>
  <c r="U15" i="5"/>
  <c r="U16" i="5"/>
  <c r="U17" i="5"/>
  <c r="U18" i="5"/>
  <c r="U19" i="5"/>
  <c r="U20" i="5"/>
  <c r="U22" i="5"/>
  <c r="R13" i="5"/>
  <c r="R14" i="5"/>
  <c r="R15" i="5"/>
  <c r="R16" i="5"/>
  <c r="R17" i="5"/>
  <c r="R18" i="5"/>
  <c r="R19" i="5"/>
  <c r="R20" i="5"/>
  <c r="R22" i="5"/>
  <c r="P13" i="5"/>
  <c r="P14" i="5"/>
  <c r="P15" i="5"/>
  <c r="P16" i="5"/>
  <c r="P17" i="5"/>
  <c r="P18" i="5"/>
  <c r="P19" i="5"/>
  <c r="P20" i="5"/>
  <c r="P22" i="5"/>
  <c r="M13" i="5"/>
  <c r="M14" i="5"/>
  <c r="M15" i="5"/>
  <c r="M16" i="5"/>
  <c r="M17" i="5"/>
  <c r="M18" i="5"/>
  <c r="M19" i="5"/>
  <c r="M20" i="5"/>
  <c r="M22" i="5"/>
  <c r="K13" i="5"/>
  <c r="K14" i="5"/>
  <c r="K15" i="5"/>
  <c r="K16" i="5"/>
  <c r="K17" i="5"/>
  <c r="K18" i="5"/>
  <c r="K19" i="5"/>
  <c r="K20" i="5"/>
  <c r="K22" i="5"/>
  <c r="H13" i="5"/>
  <c r="H14" i="5"/>
  <c r="H15" i="5"/>
  <c r="H16" i="5"/>
  <c r="H17" i="5"/>
  <c r="H18" i="5"/>
  <c r="H19" i="5"/>
  <c r="H20" i="5"/>
  <c r="H22" i="5"/>
  <c r="F13" i="5"/>
  <c r="F14" i="5"/>
  <c r="F15" i="5"/>
  <c r="F16" i="5"/>
  <c r="F17" i="5"/>
  <c r="F18" i="5"/>
  <c r="F19" i="5"/>
  <c r="F20" i="5"/>
  <c r="F22" i="5"/>
  <c r="C13" i="5"/>
  <c r="C14" i="5"/>
  <c r="C15" i="5"/>
  <c r="C16" i="5"/>
  <c r="C17" i="5"/>
  <c r="C18" i="5"/>
  <c r="C19" i="5"/>
  <c r="C20" i="5"/>
  <c r="C22" i="5"/>
  <c r="E40" i="4"/>
  <c r="E32" i="4"/>
  <c r="E33" i="4"/>
  <c r="E34" i="4"/>
  <c r="E35" i="4"/>
  <c r="E36" i="4"/>
  <c r="E37" i="4"/>
  <c r="E38" i="4"/>
  <c r="E39" i="4"/>
  <c r="E41" i="4"/>
  <c r="F40" i="4"/>
  <c r="D40" i="4"/>
  <c r="B40" i="4"/>
  <c r="B32" i="4"/>
  <c r="B33" i="4"/>
  <c r="B34" i="4"/>
  <c r="B35" i="4"/>
  <c r="B36" i="4"/>
  <c r="B37" i="4"/>
  <c r="B38" i="4"/>
  <c r="B39" i="4"/>
  <c r="B41" i="4"/>
  <c r="C40" i="4"/>
  <c r="AE13" i="4"/>
  <c r="AE14" i="4"/>
  <c r="AE15" i="4"/>
  <c r="AE16" i="4"/>
  <c r="AE17" i="4"/>
  <c r="AE18" i="4"/>
  <c r="AE19" i="4"/>
  <c r="AE20" i="4"/>
  <c r="AE21" i="4"/>
  <c r="AE22" i="4"/>
  <c r="AD22" i="4"/>
  <c r="AC22" i="4"/>
  <c r="AB13" i="4"/>
  <c r="AB14" i="4"/>
  <c r="AB15" i="4"/>
  <c r="AB16" i="4"/>
  <c r="AB17" i="4"/>
  <c r="AB18" i="4"/>
  <c r="AB19" i="4"/>
  <c r="AB20" i="4"/>
  <c r="AB21" i="4"/>
  <c r="AB22" i="4"/>
  <c r="AA22" i="4"/>
  <c r="Z13" i="4"/>
  <c r="Z14" i="4"/>
  <c r="Z15" i="4"/>
  <c r="Z16" i="4"/>
  <c r="Z17" i="4"/>
  <c r="Z18" i="4"/>
  <c r="Z19" i="4"/>
  <c r="Y22" i="4"/>
  <c r="Z20" i="4"/>
  <c r="Z21" i="4"/>
  <c r="Z22" i="4"/>
  <c r="X22" i="4"/>
  <c r="W13" i="4"/>
  <c r="W14" i="4"/>
  <c r="W15" i="4"/>
  <c r="W16" i="4"/>
  <c r="W17" i="4"/>
  <c r="W18" i="4"/>
  <c r="W19" i="4"/>
  <c r="V22" i="4"/>
  <c r="W20" i="4"/>
  <c r="W21" i="4"/>
  <c r="W22" i="4"/>
  <c r="T22" i="4"/>
  <c r="U13" i="4"/>
  <c r="U14" i="4"/>
  <c r="U15" i="4"/>
  <c r="U16" i="4"/>
  <c r="U17" i="4"/>
  <c r="U18" i="4"/>
  <c r="U19" i="4"/>
  <c r="U20" i="4"/>
  <c r="U21" i="4"/>
  <c r="U22" i="4"/>
  <c r="S22" i="4"/>
  <c r="Q22" i="4"/>
  <c r="R13" i="4"/>
  <c r="R14" i="4"/>
  <c r="R15" i="4"/>
  <c r="R16" i="4"/>
  <c r="R17" i="4"/>
  <c r="R18" i="4"/>
  <c r="R19" i="4"/>
  <c r="R20" i="4"/>
  <c r="R21" i="4"/>
  <c r="R22" i="4"/>
  <c r="O22" i="4"/>
  <c r="P13" i="4"/>
  <c r="P14" i="4"/>
  <c r="P15" i="4"/>
  <c r="P16" i="4"/>
  <c r="P17" i="4"/>
  <c r="P18" i="4"/>
  <c r="P19" i="4"/>
  <c r="P20" i="4"/>
  <c r="P21" i="4"/>
  <c r="P22" i="4"/>
  <c r="N22" i="4"/>
  <c r="L22" i="4"/>
  <c r="M13" i="4"/>
  <c r="M14" i="4"/>
  <c r="M15" i="4"/>
  <c r="M16" i="4"/>
  <c r="M17" i="4"/>
  <c r="M18" i="4"/>
  <c r="M19" i="4"/>
  <c r="M20" i="4"/>
  <c r="M21" i="4"/>
  <c r="M22" i="4"/>
  <c r="J22" i="4"/>
  <c r="K13" i="4"/>
  <c r="K14" i="4"/>
  <c r="K15" i="4"/>
  <c r="K16" i="4"/>
  <c r="K17" i="4"/>
  <c r="K18" i="4"/>
  <c r="K19" i="4"/>
  <c r="K20" i="4"/>
  <c r="K21" i="4"/>
  <c r="K22" i="4"/>
  <c r="I22" i="4"/>
  <c r="G22" i="4"/>
  <c r="H13" i="4"/>
  <c r="H14" i="4"/>
  <c r="H15" i="4"/>
  <c r="H16" i="4"/>
  <c r="H17" i="4"/>
  <c r="H18" i="4"/>
  <c r="H19" i="4"/>
  <c r="H20" i="4"/>
  <c r="H21" i="4"/>
  <c r="H22" i="4"/>
  <c r="E22" i="4"/>
  <c r="F13" i="4"/>
  <c r="F14" i="4"/>
  <c r="F15" i="4"/>
  <c r="F16" i="4"/>
  <c r="F17" i="4"/>
  <c r="F18" i="4"/>
  <c r="F19" i="4"/>
  <c r="F20" i="4"/>
  <c r="F21" i="4"/>
  <c r="F22" i="4"/>
  <c r="D22" i="4"/>
  <c r="B22" i="4"/>
  <c r="C14" i="4"/>
  <c r="C15" i="4"/>
  <c r="C16" i="4"/>
  <c r="C17" i="4"/>
  <c r="C18" i="4"/>
  <c r="C19" i="4"/>
  <c r="C20" i="4"/>
  <c r="C21" i="4"/>
  <c r="C22" i="4"/>
  <c r="O32" i="4"/>
  <c r="O33" i="4"/>
  <c r="O34" i="4"/>
  <c r="O35" i="4"/>
  <c r="O36" i="4"/>
  <c r="O37" i="4"/>
  <c r="O38" i="4"/>
  <c r="P32" i="4"/>
  <c r="P33" i="4"/>
  <c r="P34" i="4"/>
  <c r="P35" i="4"/>
  <c r="P36" i="4"/>
  <c r="P37" i="4"/>
  <c r="P38" i="4"/>
  <c r="N32" i="4"/>
  <c r="N33" i="4"/>
  <c r="N34" i="4"/>
  <c r="N35" i="4"/>
  <c r="N36" i="4"/>
  <c r="N37" i="4"/>
  <c r="N38" i="4"/>
  <c r="L32" i="4"/>
  <c r="L33" i="4"/>
  <c r="L34" i="4"/>
  <c r="L35" i="4"/>
  <c r="L36" i="4"/>
  <c r="L37" i="4"/>
  <c r="L38" i="4"/>
  <c r="M32" i="4"/>
  <c r="M33" i="4"/>
  <c r="M34" i="4"/>
  <c r="M35" i="4"/>
  <c r="M36" i="4"/>
  <c r="M37" i="4"/>
  <c r="M38" i="4"/>
  <c r="F32" i="4"/>
  <c r="F33" i="4"/>
  <c r="F34" i="4"/>
  <c r="F35" i="4"/>
  <c r="F36" i="4"/>
  <c r="F37" i="4"/>
  <c r="F38" i="4"/>
  <c r="F39" i="4"/>
  <c r="F41" i="4"/>
  <c r="D32" i="4"/>
  <c r="D33" i="4"/>
  <c r="D34" i="4"/>
  <c r="D35" i="4"/>
  <c r="D36" i="4"/>
  <c r="D37" i="4"/>
  <c r="D38" i="4"/>
  <c r="D39" i="4"/>
  <c r="D41" i="4"/>
  <c r="C32" i="4"/>
  <c r="C33" i="4"/>
  <c r="C34" i="4"/>
  <c r="C35" i="4"/>
  <c r="C36" i="4"/>
  <c r="C37" i="4"/>
  <c r="C38" i="4"/>
  <c r="C39" i="4"/>
  <c r="C41" i="4"/>
  <c r="J22" i="1"/>
  <c r="O33" i="1"/>
  <c r="O22" i="1"/>
  <c r="O34" i="1"/>
  <c r="E22" i="1"/>
  <c r="O32" i="1"/>
  <c r="Y22" i="1"/>
  <c r="O36" i="1"/>
  <c r="T22" i="1"/>
  <c r="O35" i="1"/>
  <c r="AD22" i="1"/>
  <c r="O37" i="1"/>
  <c r="O38" i="1"/>
  <c r="P32" i="1"/>
  <c r="P33" i="1"/>
  <c r="P34" i="1"/>
  <c r="P35" i="1"/>
  <c r="P36" i="1"/>
  <c r="P37" i="1"/>
  <c r="P38" i="1"/>
  <c r="I22" i="1"/>
  <c r="N33" i="1"/>
  <c r="N22" i="1"/>
  <c r="N34" i="1"/>
  <c r="D22" i="1"/>
  <c r="N32" i="1"/>
  <c r="X22" i="1"/>
  <c r="N36" i="1"/>
  <c r="S22" i="1"/>
  <c r="N35" i="1"/>
  <c r="AC22" i="1"/>
  <c r="N37" i="1"/>
  <c r="N38" i="1"/>
  <c r="B22" i="1"/>
  <c r="L32" i="1"/>
  <c r="G22" i="1"/>
  <c r="L33" i="1"/>
  <c r="L22" i="1"/>
  <c r="L34" i="1"/>
  <c r="V22" i="1"/>
  <c r="L36" i="1"/>
  <c r="Q22" i="1"/>
  <c r="L35" i="1"/>
  <c r="AA22" i="1"/>
  <c r="L37" i="1"/>
  <c r="L38" i="1"/>
  <c r="M32" i="1"/>
  <c r="M33" i="1"/>
  <c r="M34" i="1"/>
  <c r="M35" i="1"/>
  <c r="M36" i="1"/>
  <c r="M37" i="1"/>
  <c r="M38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20" i="1"/>
  <c r="P19" i="1"/>
  <c r="P18" i="1"/>
  <c r="P17" i="1"/>
  <c r="P16" i="1"/>
  <c r="P15" i="1"/>
  <c r="P14" i="1"/>
  <c r="M21" i="1"/>
  <c r="M20" i="1"/>
  <c r="M19" i="1"/>
  <c r="M18" i="1"/>
  <c r="M17" i="1"/>
  <c r="M16" i="1"/>
  <c r="M15" i="1"/>
  <c r="M14" i="1"/>
  <c r="K21" i="1"/>
  <c r="K20" i="1"/>
  <c r="K19" i="1"/>
  <c r="K18" i="1"/>
  <c r="K17" i="1"/>
  <c r="K16" i="1"/>
  <c r="K15" i="1"/>
  <c r="K14" i="1"/>
  <c r="H21" i="1"/>
  <c r="H20" i="1"/>
  <c r="H19" i="1"/>
  <c r="H18" i="1"/>
  <c r="H17" i="1"/>
  <c r="H16" i="1"/>
  <c r="H15" i="1"/>
  <c r="H14" i="1"/>
  <c r="C21" i="1"/>
  <c r="C20" i="1"/>
  <c r="C19" i="1"/>
  <c r="C18" i="1"/>
  <c r="C17" i="1"/>
  <c r="C16" i="1"/>
  <c r="C15" i="1"/>
  <c r="C14" i="1"/>
  <c r="F21" i="1"/>
  <c r="E40" i="1"/>
  <c r="E32" i="1"/>
  <c r="E39" i="1"/>
  <c r="E33" i="1"/>
  <c r="E34" i="1"/>
  <c r="E35" i="1"/>
  <c r="E36" i="1"/>
  <c r="E37" i="1"/>
  <c r="E38" i="1"/>
  <c r="E41" i="1"/>
  <c r="F32" i="1"/>
  <c r="F33" i="1"/>
  <c r="F34" i="1"/>
  <c r="F35" i="1"/>
  <c r="F36" i="1"/>
  <c r="F37" i="1"/>
  <c r="F38" i="1"/>
  <c r="F39" i="1"/>
  <c r="F40" i="1"/>
  <c r="F41" i="1"/>
  <c r="D40" i="1"/>
  <c r="D32" i="1"/>
  <c r="D39" i="1"/>
  <c r="D33" i="1"/>
  <c r="D34" i="1"/>
  <c r="D35" i="1"/>
  <c r="D36" i="1"/>
  <c r="D37" i="1"/>
  <c r="D38" i="1"/>
  <c r="D41" i="1"/>
  <c r="B40" i="1"/>
  <c r="B32" i="1"/>
  <c r="B39" i="1"/>
  <c r="B33" i="1"/>
  <c r="B34" i="1"/>
  <c r="B35" i="1"/>
  <c r="B36" i="1"/>
  <c r="B37" i="1"/>
  <c r="B38" i="1"/>
  <c r="B41" i="1"/>
  <c r="C32" i="1"/>
  <c r="C33" i="1"/>
  <c r="C34" i="1"/>
  <c r="C35" i="1"/>
  <c r="C36" i="1"/>
  <c r="C37" i="1"/>
  <c r="C38" i="1"/>
  <c r="C39" i="1"/>
  <c r="C40" i="1"/>
  <c r="C41" i="1"/>
  <c r="AE13" i="1"/>
  <c r="AE22" i="1"/>
  <c r="AB13" i="1"/>
  <c r="AB22" i="1"/>
  <c r="Z13" i="1"/>
  <c r="Z22" i="1"/>
  <c r="W13" i="1"/>
  <c r="W22" i="1"/>
  <c r="U13" i="1"/>
  <c r="U14" i="1"/>
  <c r="U15" i="1"/>
  <c r="U16" i="1"/>
  <c r="U17" i="1"/>
  <c r="U18" i="1"/>
  <c r="U19" i="1"/>
  <c r="U20" i="1"/>
  <c r="U22" i="1"/>
  <c r="R13" i="1"/>
  <c r="R22" i="1"/>
  <c r="P13" i="1"/>
  <c r="P22" i="1"/>
  <c r="M13" i="1"/>
  <c r="M22" i="1"/>
  <c r="K13" i="1"/>
  <c r="K22" i="1"/>
  <c r="H13" i="1"/>
  <c r="H22" i="1"/>
  <c r="F20" i="1"/>
  <c r="F13" i="1"/>
  <c r="F14" i="1"/>
  <c r="F15" i="1"/>
  <c r="F16" i="1"/>
  <c r="F17" i="1"/>
  <c r="F18" i="1"/>
  <c r="F19" i="1"/>
  <c r="F22" i="1"/>
  <c r="C22" i="1"/>
</calcChain>
</file>

<file path=xl/sharedStrings.xml><?xml version="1.0" encoding="utf-8"?>
<sst xmlns="http://schemas.openxmlformats.org/spreadsheetml/2006/main" count="430" uniqueCount="53">
  <si>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</si>
  <si>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</si>
  <si>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</si>
  <si>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</si>
  <si>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</si>
  <si>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</si>
  <si>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</si>
  <si>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</si>
  <si>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</si>
  <si>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</si>
  <si>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</si>
  <si>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</si>
  <si>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</si>
  <si>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</si>
  <si>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</si>
  <si>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</si>
  <si>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</si>
  <si>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</si>
  <si>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</si>
  <si>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</si>
  <si>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</si>
  <si>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</si>
  <si>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</si>
  <si>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</si>
  <si>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</si>
  <si>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</si>
  <si>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</si>
  <si>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</si>
  <si>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</si>
  <si>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</si>
  <si>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</si>
  <si>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</si>
  <si>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</si>
  <si>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</si>
  <si>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</si>
  <si>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</si>
  <si>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</si>
  <si>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</si>
  <si>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</si>
  <si>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</si>
  <si>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</si>
  <si>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</si>
  <si>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</si>
  <si>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</si>
  <si>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</si>
  <si>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</si>
  <si>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</si>
  <si>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</si>
  <si>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</si>
  <si>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</si>
  <si>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</si>
  <si>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Associació Red de Juderías de España, Caminos de Sefarad</t>
  </si>
  <si>
    <t>Asociación Red de Juderías de España, Caminos de Sefarad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</si>
</sst>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1"/>
          <c:y val="0.178703853747777"/>
          <c:w val="0.49879503311680901"/>
          <c:h val="0.67523768758075697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695E-2"/>
                  <c:y val="5.001220687508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900789953929999"/>
                  <c:y val="-4.6584686928302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980602100588"/>
                  <c:y val="-6.88934174559379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9966138754535801E-2"/>
                  <c:y val="-1.54771448918758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67527235756797E-2"/>
                  <c:y val="-6.58459630957914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77209169761401E-2"/>
                  <c:y val="-9.46827065360620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268112150487"/>
                  <c:y val="-2.29750446697001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126958400864501E-2"/>
                  <c:y val="-3.04638825751922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219881145326903E-3"/>
                  <c:y val="3.723363425856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398214202155001"/>
                  <c:y val="0.1083160269340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499"/>
          <c:y val="0.11440238239450801"/>
          <c:w val="0.29909961416897402"/>
          <c:h val="0.88559775652401296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202"/>
          <c:y val="1.44975265735667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9"/>
          <c:y val="0.115024454669856"/>
          <c:w val="0.492714339055288"/>
          <c:h val="0.77073108199815898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99"/>
                  <c:y val="-0.1013821388198300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"/>
                  <c:y val="3.742071146840679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601"/>
                  <c:y val="0.12236187963663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299E-2"/>
                  <c:y val="5.46480343978714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602E-2"/>
                  <c:y val="0.1189238434798159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698E-2"/>
                  <c:y val="1.15522684167337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199E-2"/>
                  <c:y val="-3.65218715502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9E-2"/>
                  <c:y val="-2.92367050353871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E-2"/>
                  <c:y val="-1.5146036283100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796E-3"/>
                  <c:y val="-0.1043898566923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36500</c:v>
                </c:pt>
                <c:pt idx="6">
                  <c:v>0</c:v>
                </c:pt>
                <c:pt idx="7">
                  <c:v>142982.29999999999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96"/>
          <c:y val="8.1662312634457904E-2"/>
          <c:w val="0.28748509674511802"/>
          <c:h val="0.918337687365542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105E-2"/>
          <c:y val="0.22619499570436399"/>
          <c:w val="0.526780416745663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E-2"/>
                  <c:y val="-4.24143983092975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3052279388999E-2"/>
                  <c:y val="-3.004782599177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433171885421497E-2"/>
                  <c:y val="1.5548920324364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492188576253101E-2"/>
                  <c:y val="-6.784381505859310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0</c:v>
                </c:pt>
                <c:pt idx="1">
                  <c:v>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01"/>
          <c:y val="0.16146135043433901"/>
          <c:w val="0.31198854598875098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98"/>
          <c:y val="2.4195392079660601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"/>
          <c:y val="0.17696205022912401"/>
          <c:w val="0.52427431663313495"/>
          <c:h val="0.79345267574276102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506E-2"/>
                  <c:y val="4.019340579845050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02E-3"/>
                  <c:y val="3.521776604465019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97E-2"/>
                  <c:y val="2.889724673320799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9E-2"/>
                  <c:y val="-5.892999146269779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01"/>
                  <c:y val="-0.1053183934978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6002E-2"/>
                  <c:y val="-1.305037008273999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0</c:v>
                </c:pt>
                <c:pt idx="1">
                  <c:v>179482.3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04"/>
          <c:y val="0.15565754806127999"/>
          <c:w val="0.28293289146644601"/>
          <c:h val="0.805766369337435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G103"/>
  <sheetViews>
    <sheetView showZeros="0" topLeftCell="A14" zoomScale="80" zoomScaleNormal="80" zoomScalePageLayoutView="80" workbookViewId="0">
      <selection activeCell="G21" sqref="G21"/>
    </sheetView>
  </sheetViews>
  <sheetFormatPr defaultColWidth="9.140625" defaultRowHeight="15" x14ac:dyDescent="0.25"/>
  <cols>
    <col min="1" max="1" width="26.140625" style="27" customWidth="1"/>
    <col min="2" max="2" width="11.42578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42578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52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1" si="2">IF(G13,G13/$G$22,"")</f>
        <v/>
      </c>
      <c r="I13" s="4"/>
      <c r="J13" s="5"/>
      <c r="K13" s="21" t="str">
        <f t="shared" ref="K13:K21" si="3">IF(J13,J13/$J$22,"")</f>
        <v/>
      </c>
      <c r="L13" s="1"/>
      <c r="M13" s="20" t="str">
        <f t="shared" ref="M13:M21" si="4">IF(L13,L13/$L$22,"")</f>
        <v/>
      </c>
      <c r="N13" s="4"/>
      <c r="O13" s="5"/>
      <c r="P13" s="21" t="str">
        <f t="shared" ref="P13:P21" si="5">IF(O13,O13/$O$22,"")</f>
        <v/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6.6666666666666666E-2</v>
      </c>
      <c r="I18" s="69">
        <f>J18*0.79</f>
        <v>28835</v>
      </c>
      <c r="J18" s="70">
        <v>36500</v>
      </c>
      <c r="K18" s="67">
        <f t="shared" si="3"/>
        <v>0.31078705245812976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14</v>
      </c>
      <c r="H20" s="66">
        <f t="shared" si="2"/>
        <v>0.93333333333333335</v>
      </c>
      <c r="I20" s="69">
        <f>J20*0.79+735</f>
        <v>64680.570399999997</v>
      </c>
      <c r="J20" s="70">
        <f>3450+7260+3500+1000+1920+5360+14650.76+7119.64+4840+4354+3125+16292.07+1631+3658.29+2783</f>
        <v>80943.759999999995</v>
      </c>
      <c r="K20" s="67">
        <f t="shared" si="3"/>
        <v>0.68921294754187024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25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15</v>
      </c>
      <c r="H22" s="17">
        <f t="shared" si="12"/>
        <v>1</v>
      </c>
      <c r="I22" s="18">
        <f t="shared" si="12"/>
        <v>93515.570399999997</v>
      </c>
      <c r="J22" s="18">
        <f t="shared" si="12"/>
        <v>117443.76</v>
      </c>
      <c r="K22" s="19">
        <f t="shared" si="12"/>
        <v>1</v>
      </c>
      <c r="L22" s="16">
        <f t="shared" si="12"/>
        <v>0</v>
      </c>
      <c r="M22" s="17">
        <f t="shared" si="12"/>
        <v>0</v>
      </c>
      <c r="N22" s="18">
        <f t="shared" si="12"/>
        <v>0</v>
      </c>
      <c r="O22" s="18">
        <f t="shared" si="12"/>
        <v>0</v>
      </c>
      <c r="P22" s="19">
        <f t="shared" si="12"/>
        <v>0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2">
      <c r="B23" s="26"/>
      <c r="H23" s="26"/>
      <c r="N23" s="26"/>
    </row>
    <row r="24" spans="1:31" s="48" customFormat="1" ht="48" customHeight="1" x14ac:dyDescent="0.25">
      <c r="A24" s="111" t="s">
        <v>48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2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13">B13+G13+L13+Q13+AA13+V13</f>
        <v>0</v>
      </c>
      <c r="C32" s="8" t="str">
        <f t="shared" ref="C32:C39" si="14">IF(B32,B32/$B$41,"")</f>
        <v/>
      </c>
      <c r="D32" s="10">
        <f t="shared" ref="D32:D40" si="15">D13+I13+N13+S13+AC13+X13</f>
        <v>0</v>
      </c>
      <c r="E32" s="11">
        <f t="shared" ref="E32:E40" si="16">E13+J13+O13+T13+AD13+Y13</f>
        <v>0</v>
      </c>
      <c r="F32" s="21" t="str">
        <f t="shared" ref="F32:F39" si="17">IF(E32,E32/$E$41,"")</f>
        <v/>
      </c>
      <c r="J32" s="134" t="s">
        <v>3</v>
      </c>
      <c r="K32" s="135"/>
      <c r="L32" s="57">
        <f>B22</f>
        <v>0</v>
      </c>
      <c r="M32" s="8" t="str">
        <f t="shared" ref="M32:M37" si="18">IF(L32,L32/$L$38,"")</f>
        <v/>
      </c>
      <c r="N32" s="58">
        <f>D22</f>
        <v>0</v>
      </c>
      <c r="O32" s="58">
        <f>E22</f>
        <v>0</v>
      </c>
      <c r="P32" s="59" t="str">
        <f t="shared" ref="P32:P37" si="19">IF(O32,O32/$O$38,"")</f>
        <v/>
      </c>
    </row>
    <row r="33" spans="1:33" s="25" customFormat="1" ht="30" customHeight="1" x14ac:dyDescent="0.25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130" t="s">
        <v>1</v>
      </c>
      <c r="K33" s="131"/>
      <c r="L33" s="60">
        <f>G22</f>
        <v>15</v>
      </c>
      <c r="M33" s="8">
        <f t="shared" si="18"/>
        <v>1</v>
      </c>
      <c r="N33" s="61">
        <f>I22</f>
        <v>93515.570399999997</v>
      </c>
      <c r="O33" s="61">
        <f>J22</f>
        <v>117443.76</v>
      </c>
      <c r="P33" s="59">
        <f t="shared" si="19"/>
        <v>1</v>
      </c>
    </row>
    <row r="34" spans="1:33" ht="30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130" t="s">
        <v>2</v>
      </c>
      <c r="K34" s="131"/>
      <c r="L34" s="60">
        <f>L22</f>
        <v>0</v>
      </c>
      <c r="M34" s="8" t="str">
        <f t="shared" si="18"/>
        <v/>
      </c>
      <c r="N34" s="61">
        <f>N22</f>
        <v>0</v>
      </c>
      <c r="O34" s="61">
        <f>O22</f>
        <v>0</v>
      </c>
      <c r="P34" s="59" t="str">
        <f t="shared" si="19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30" t="s">
        <v>33</v>
      </c>
      <c r="K35" s="131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130" t="s">
        <v>5</v>
      </c>
      <c r="K36" s="131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13"/>
        <v>1</v>
      </c>
      <c r="C37" s="8">
        <f t="shared" si="14"/>
        <v>6.6666666666666666E-2</v>
      </c>
      <c r="D37" s="13">
        <f t="shared" si="15"/>
        <v>28835</v>
      </c>
      <c r="E37" s="22">
        <f t="shared" si="16"/>
        <v>36500</v>
      </c>
      <c r="F37" s="21">
        <f t="shared" si="17"/>
        <v>0.31078705245812976</v>
      </c>
      <c r="G37" s="25"/>
      <c r="J37" s="130" t="s">
        <v>4</v>
      </c>
      <c r="K37" s="131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0</v>
      </c>
      <c r="C38" s="8" t="str">
        <f t="shared" si="14"/>
        <v/>
      </c>
      <c r="D38" s="13">
        <f t="shared" si="15"/>
        <v>0</v>
      </c>
      <c r="E38" s="23">
        <f t="shared" si="16"/>
        <v>0</v>
      </c>
      <c r="F38" s="21" t="str">
        <f t="shared" si="17"/>
        <v/>
      </c>
      <c r="G38" s="25"/>
      <c r="J38" s="132" t="s">
        <v>0</v>
      </c>
      <c r="K38" s="133"/>
      <c r="L38" s="84">
        <f>SUM(L32:L37)</f>
        <v>15</v>
      </c>
      <c r="M38" s="17">
        <f>SUM(M32:M37)</f>
        <v>1</v>
      </c>
      <c r="N38" s="85">
        <f>SUM(N32:N37)</f>
        <v>93515.570399999997</v>
      </c>
      <c r="O38" s="86">
        <f>SUM(O32:O37)</f>
        <v>117443.76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14</v>
      </c>
      <c r="C39" s="8">
        <f t="shared" si="14"/>
        <v>0.93333333333333335</v>
      </c>
      <c r="D39" s="13">
        <f t="shared" si="15"/>
        <v>64680.570399999997</v>
      </c>
      <c r="E39" s="23">
        <f t="shared" si="16"/>
        <v>80943.759999999995</v>
      </c>
      <c r="F39" s="21">
        <f t="shared" si="17"/>
        <v>0.68921294754187024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15</v>
      </c>
      <c r="C41" s="17">
        <f>SUM(C32:C40)</f>
        <v>1</v>
      </c>
      <c r="D41" s="18">
        <f>SUM(D32:D40)</f>
        <v>93515.570399999997</v>
      </c>
      <c r="E41" s="18">
        <f>SUM(E32:E40)</f>
        <v>117443.76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6:K36"/>
    <mergeCell ref="J38:K38"/>
    <mergeCell ref="J32:K32"/>
    <mergeCell ref="J33:K33"/>
    <mergeCell ref="J34:K34"/>
    <mergeCell ref="J35:K35"/>
    <mergeCell ref="J37:K37"/>
    <mergeCell ref="B10:AE10"/>
    <mergeCell ref="B11:F11"/>
    <mergeCell ref="G11:K11"/>
    <mergeCell ref="Q11:U11"/>
    <mergeCell ref="AA11:AE11"/>
    <mergeCell ref="V11:Z11"/>
    <mergeCell ref="A29:A31"/>
    <mergeCell ref="L11:P11"/>
    <mergeCell ref="L29:P30"/>
    <mergeCell ref="J29:K31"/>
    <mergeCell ref="A11:A12"/>
    <mergeCell ref="A25:H25"/>
    <mergeCell ref="B29:F30"/>
    <mergeCell ref="A24:Q24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G103"/>
  <sheetViews>
    <sheetView showZeros="0" topLeftCell="A16" zoomScale="80" zoomScaleNormal="80" zoomScalePageLayoutView="80" workbookViewId="0">
      <selection activeCell="J21" sqref="J21"/>
    </sheetView>
  </sheetViews>
  <sheetFormatPr defaultColWidth="9.140625" defaultRowHeight="15" x14ac:dyDescent="0.25"/>
  <cols>
    <col min="1" max="1" width="26.140625" style="27" customWidth="1"/>
    <col min="2" max="2" width="11.42578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42578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5</v>
      </c>
      <c r="H20" s="66">
        <f t="shared" si="2"/>
        <v>1</v>
      </c>
      <c r="I20" s="69">
        <f>J20*0.79</f>
        <v>5221.8130999999994</v>
      </c>
      <c r="J20" s="70">
        <f>1060+2630.65+1000+800+1119.24</f>
        <v>6609.8899999999994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25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5</v>
      </c>
      <c r="H22" s="17">
        <f t="shared" si="22"/>
        <v>1</v>
      </c>
      <c r="I22" s="18">
        <f t="shared" si="22"/>
        <v>5221.8130999999994</v>
      </c>
      <c r="J22" s="18">
        <f t="shared" si="22"/>
        <v>6609.8899999999994</v>
      </c>
      <c r="K22" s="19">
        <f t="shared" si="22"/>
        <v>1</v>
      </c>
      <c r="L22" s="16">
        <f t="shared" si="22"/>
        <v>0</v>
      </c>
      <c r="M22" s="17">
        <f t="shared" si="22"/>
        <v>0</v>
      </c>
      <c r="N22" s="18">
        <f t="shared" si="22"/>
        <v>0</v>
      </c>
      <c r="O22" s="18">
        <f t="shared" si="22"/>
        <v>0</v>
      </c>
      <c r="P22" s="19">
        <f t="shared" si="22"/>
        <v>0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2">
      <c r="B23" s="26"/>
      <c r="H23" s="26"/>
      <c r="N23" s="26"/>
    </row>
    <row r="24" spans="1:31" s="48" customFormat="1" ht="48" customHeight="1" x14ac:dyDescent="0.25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customHeight="1" x14ac:dyDescent="0.2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2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3">B13+G13+L13+Q13+AA13+V13</f>
        <v>0</v>
      </c>
      <c r="C32" s="8" t="str">
        <f t="shared" ref="C32:C40" si="24">IF(B32,B32/$B$41,"")</f>
        <v/>
      </c>
      <c r="D32" s="10">
        <f t="shared" ref="D32:D40" si="25">D13+I13+N13+S13+AC13+X13</f>
        <v>0</v>
      </c>
      <c r="E32" s="11">
        <f t="shared" ref="E32:E40" si="26">E13+J13+O13+T13+AD13+Y13</f>
        <v>0</v>
      </c>
      <c r="F32" s="21" t="str">
        <f t="shared" ref="F32:F40" si="27">IF(E32,E32/$E$41,"")</f>
        <v/>
      </c>
      <c r="J32" s="134" t="s">
        <v>3</v>
      </c>
      <c r="K32" s="135"/>
      <c r="L32" s="57">
        <f>B22</f>
        <v>0</v>
      </c>
      <c r="M32" s="8" t="str">
        <f t="shared" ref="M32:M37" si="28">IF(L32,L32/$L$38,"")</f>
        <v/>
      </c>
      <c r="N32" s="58">
        <f>D22</f>
        <v>0</v>
      </c>
      <c r="O32" s="58">
        <f>E22</f>
        <v>0</v>
      </c>
      <c r="P32" s="59" t="str">
        <f t="shared" ref="P32:P37" si="29">IF(O32,O32/$O$38,"")</f>
        <v/>
      </c>
    </row>
    <row r="33" spans="1:33" s="25" customFormat="1" ht="30" customHeight="1" x14ac:dyDescent="0.2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0" t="s">
        <v>1</v>
      </c>
      <c r="K33" s="131"/>
      <c r="L33" s="60">
        <f>G22</f>
        <v>5</v>
      </c>
      <c r="M33" s="8">
        <f t="shared" si="28"/>
        <v>1</v>
      </c>
      <c r="N33" s="61">
        <f>I22</f>
        <v>5221.8130999999994</v>
      </c>
      <c r="O33" s="61">
        <f>J22</f>
        <v>6609.8899999999994</v>
      </c>
      <c r="P33" s="59">
        <f t="shared" si="29"/>
        <v>1</v>
      </c>
    </row>
    <row r="34" spans="1:33" ht="30" customHeight="1" x14ac:dyDescent="0.25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130" t="s">
        <v>2</v>
      </c>
      <c r="K34" s="131"/>
      <c r="L34" s="60">
        <f>L22</f>
        <v>0</v>
      </c>
      <c r="M34" s="8" t="str">
        <f t="shared" si="28"/>
        <v/>
      </c>
      <c r="N34" s="61">
        <f>N22</f>
        <v>0</v>
      </c>
      <c r="O34" s="61">
        <f>O22</f>
        <v>0</v>
      </c>
      <c r="P34" s="59" t="str">
        <f t="shared" si="29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0" t="s">
        <v>33</v>
      </c>
      <c r="K35" s="131"/>
      <c r="L35" s="60">
        <f>Q22</f>
        <v>0</v>
      </c>
      <c r="M35" s="8" t="str">
        <f t="shared" si="28"/>
        <v/>
      </c>
      <c r="N35" s="61">
        <f>S22</f>
        <v>0</v>
      </c>
      <c r="O35" s="61">
        <f>T22</f>
        <v>0</v>
      </c>
      <c r="P35" s="59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0" t="s">
        <v>5</v>
      </c>
      <c r="K36" s="131"/>
      <c r="L36" s="60">
        <f>V22</f>
        <v>0</v>
      </c>
      <c r="M36" s="8" t="str">
        <f t="shared" si="28"/>
        <v/>
      </c>
      <c r="N36" s="61">
        <f>X22</f>
        <v>0</v>
      </c>
      <c r="O36" s="61">
        <f>Y22</f>
        <v>0</v>
      </c>
      <c r="P36" s="59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0" t="s">
        <v>4</v>
      </c>
      <c r="K37" s="131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2" t="s">
        <v>0</v>
      </c>
      <c r="K38" s="133"/>
      <c r="L38" s="84">
        <f>SUM(L32:L37)</f>
        <v>5</v>
      </c>
      <c r="M38" s="17">
        <f>SUM(M32:M37)</f>
        <v>1</v>
      </c>
      <c r="N38" s="85">
        <f>SUM(N32:N37)</f>
        <v>5221.8130999999994</v>
      </c>
      <c r="O38" s="86">
        <f>SUM(O32:O37)</f>
        <v>6609.8899999999994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3"/>
        <v>5</v>
      </c>
      <c r="C39" s="8">
        <f t="shared" si="24"/>
        <v>1</v>
      </c>
      <c r="D39" s="13">
        <f t="shared" si="25"/>
        <v>5221.8130999999994</v>
      </c>
      <c r="E39" s="23">
        <f t="shared" si="26"/>
        <v>6609.8899999999994</v>
      </c>
      <c r="F39" s="21">
        <f t="shared" si="27"/>
        <v>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5</v>
      </c>
      <c r="C41" s="17">
        <f>SUM(C32:C40)</f>
        <v>1</v>
      </c>
      <c r="D41" s="18">
        <f>SUM(D32:D40)</f>
        <v>5221.8130999999994</v>
      </c>
      <c r="E41" s="18">
        <f>SUM(E32:E40)</f>
        <v>6609.8899999999994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G103"/>
  <sheetViews>
    <sheetView showZeros="0" topLeftCell="A13" zoomScale="85" zoomScaleNormal="85" zoomScalePageLayoutView="85" workbookViewId="0">
      <selection activeCell="I21" sqref="I21"/>
    </sheetView>
  </sheetViews>
  <sheetFormatPr defaultColWidth="9.140625" defaultRowHeight="15" x14ac:dyDescent="0.25"/>
  <cols>
    <col min="1" max="1" width="26.140625" style="27" customWidth="1"/>
    <col min="2" max="2" width="11.42578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42578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52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00000000000001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10</v>
      </c>
      <c r="H20" s="66">
        <f t="shared" si="2"/>
        <v>1</v>
      </c>
      <c r="I20" s="69">
        <f>J20*0.79+1512+189</f>
        <v>20987.27</v>
      </c>
      <c r="J20" s="70">
        <f>500+3156+1452+950+900+7200+1500+1225+5575+1955</f>
        <v>24413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25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10</v>
      </c>
      <c r="H22" s="17">
        <f t="shared" si="22"/>
        <v>1</v>
      </c>
      <c r="I22" s="18">
        <f t="shared" si="22"/>
        <v>20987.27</v>
      </c>
      <c r="J22" s="18">
        <f t="shared" si="22"/>
        <v>24413</v>
      </c>
      <c r="K22" s="19">
        <f t="shared" si="22"/>
        <v>1</v>
      </c>
      <c r="L22" s="16">
        <f t="shared" si="22"/>
        <v>0</v>
      </c>
      <c r="M22" s="17">
        <f t="shared" si="22"/>
        <v>0</v>
      </c>
      <c r="N22" s="18">
        <f t="shared" si="22"/>
        <v>0</v>
      </c>
      <c r="O22" s="18">
        <f t="shared" si="22"/>
        <v>0</v>
      </c>
      <c r="P22" s="19">
        <f t="shared" si="22"/>
        <v>0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2">
      <c r="B23" s="26"/>
      <c r="H23" s="26"/>
      <c r="N23" s="26"/>
    </row>
    <row r="24" spans="1:31" s="48" customFormat="1" ht="48" customHeight="1" x14ac:dyDescent="0.25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3">B13+G13+L13+Q13+AA13+V13</f>
        <v>0</v>
      </c>
      <c r="C32" s="8" t="str">
        <f t="shared" ref="C32:C39" si="24">IF(B32,B32/$B$41,"")</f>
        <v/>
      </c>
      <c r="D32" s="10">
        <f t="shared" ref="D32:D40" si="25">D13+I13+N13+S13+AC13+X13</f>
        <v>0</v>
      </c>
      <c r="E32" s="11">
        <f t="shared" ref="E32:E40" si="26">E13+J13+O13+T13+AD13+Y13</f>
        <v>0</v>
      </c>
      <c r="F32" s="21" t="str">
        <f t="shared" ref="F32:F39" si="27">IF(E32,E32/$E$41,"")</f>
        <v/>
      </c>
      <c r="J32" s="134" t="s">
        <v>3</v>
      </c>
      <c r="K32" s="135"/>
      <c r="L32" s="57">
        <f>B22</f>
        <v>0</v>
      </c>
      <c r="M32" s="8" t="str">
        <f>IF(L32,L32/$L$38,"")</f>
        <v/>
      </c>
      <c r="N32" s="58">
        <f>D22</f>
        <v>0</v>
      </c>
      <c r="O32" s="58">
        <f>E22</f>
        <v>0</v>
      </c>
      <c r="P32" s="59" t="str">
        <f>IF(O32,O32/$O$38,"")</f>
        <v/>
      </c>
    </row>
    <row r="33" spans="1:33" s="25" customFormat="1" ht="30" customHeight="1" x14ac:dyDescent="0.2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0" t="s">
        <v>1</v>
      </c>
      <c r="K33" s="131"/>
      <c r="L33" s="60">
        <f>G22</f>
        <v>10</v>
      </c>
      <c r="M33" s="8">
        <f>IF(L33,L33/$L$38,"")</f>
        <v>1</v>
      </c>
      <c r="N33" s="61">
        <f>I22</f>
        <v>20987.27</v>
      </c>
      <c r="O33" s="61">
        <f>J22</f>
        <v>24413</v>
      </c>
      <c r="P33" s="59">
        <f>IF(O33,O33/$O$38,"")</f>
        <v>1</v>
      </c>
    </row>
    <row r="34" spans="1:33" ht="30" customHeight="1" x14ac:dyDescent="0.25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130" t="s">
        <v>2</v>
      </c>
      <c r="K34" s="131"/>
      <c r="L34" s="60">
        <f>L22</f>
        <v>0</v>
      </c>
      <c r="M34" s="8" t="str">
        <f>IF(L34,L34/$L$38,"")</f>
        <v/>
      </c>
      <c r="N34" s="61">
        <f>N22</f>
        <v>0</v>
      </c>
      <c r="O34" s="61">
        <f>O22</f>
        <v>0</v>
      </c>
      <c r="P34" s="59" t="str">
        <f>IF(O34,O34/$O$38,"")</f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0" t="s">
        <v>33</v>
      </c>
      <c r="K35" s="131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0" t="s">
        <v>5</v>
      </c>
      <c r="K36" s="131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0" t="s">
        <v>4</v>
      </c>
      <c r="K37" s="131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2" t="s">
        <v>0</v>
      </c>
      <c r="K38" s="133"/>
      <c r="L38" s="84">
        <f>SUM(L32:L37)</f>
        <v>10</v>
      </c>
      <c r="M38" s="17">
        <f>SUM(M32:M37)</f>
        <v>1</v>
      </c>
      <c r="N38" s="85">
        <f>SUM(N32:N37)</f>
        <v>20987.27</v>
      </c>
      <c r="O38" s="86">
        <f>SUM(O32:O37)</f>
        <v>24413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3"/>
        <v>10</v>
      </c>
      <c r="C39" s="8">
        <f t="shared" si="24"/>
        <v>1</v>
      </c>
      <c r="D39" s="13">
        <f t="shared" si="25"/>
        <v>20987.27</v>
      </c>
      <c r="E39" s="23">
        <f t="shared" si="26"/>
        <v>24413</v>
      </c>
      <c r="F39" s="21">
        <f t="shared" si="27"/>
        <v>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10</v>
      </c>
      <c r="C41" s="17">
        <f>SUM(C32:C40)</f>
        <v>1</v>
      </c>
      <c r="D41" s="18">
        <f>SUM(D32:D40)</f>
        <v>20987.27</v>
      </c>
      <c r="E41" s="18">
        <f>SUM(E32:E40)</f>
        <v>24413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6:K36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G103"/>
  <sheetViews>
    <sheetView showZeros="0" tabSelected="1" zoomScale="85" zoomScaleNormal="85" zoomScalePageLayoutView="85" workbookViewId="0">
      <selection activeCell="C20" sqref="C20"/>
    </sheetView>
  </sheetViews>
  <sheetFormatPr defaultColWidth="9.140625" defaultRowHeight="15" x14ac:dyDescent="0.25"/>
  <cols>
    <col min="1" max="1" width="26.140625" style="27" customWidth="1"/>
    <col min="2" max="2" width="11.42578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42578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52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>IF(L13,L13/$L$22,"")</f>
        <v/>
      </c>
      <c r="N13" s="4"/>
      <c r="O13" s="5"/>
      <c r="P13" s="21" t="str">
        <f>IF(O13,O13/$O$22,"")</f>
        <v/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IF(L19,L19/$L$22,"")</f>
        <v/>
      </c>
      <c r="N19" s="6"/>
      <c r="O19" s="7"/>
      <c r="P19" s="21" t="str">
        <f>IF(O19,O19/$O$22,"")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13</v>
      </c>
      <c r="H20" s="66">
        <f t="shared" si="2"/>
        <v>1</v>
      </c>
      <c r="I20" s="69">
        <f>J20*0.79+420</f>
        <v>24922.363500000003</v>
      </c>
      <c r="J20" s="70">
        <f>500+1100+1210+2800+2000+1000+3174.45+7711.2+600+3025+2420+3370+2105</f>
        <v>31015.65</v>
      </c>
      <c r="K20" s="67">
        <f t="shared" si="3"/>
        <v>1</v>
      </c>
      <c r="L20" s="68"/>
      <c r="M20" s="66" t="str">
        <f>IF(L20,L20/$L$22,"")</f>
        <v/>
      </c>
      <c r="N20" s="69"/>
      <c r="O20" s="70"/>
      <c r="P20" s="67" t="str">
        <f>IF(O20,O20/$O$22,"")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" customHeight="1" thickBot="1" x14ac:dyDescent="0.25">
      <c r="A22" s="83" t="s">
        <v>0</v>
      </c>
      <c r="B22" s="16">
        <f t="shared" ref="B22:AE22" si="20">SUM(B13:B21)</f>
        <v>0</v>
      </c>
      <c r="C22" s="17">
        <f t="shared" si="20"/>
        <v>0</v>
      </c>
      <c r="D22" s="18">
        <f t="shared" si="20"/>
        <v>0</v>
      </c>
      <c r="E22" s="18">
        <f t="shared" si="20"/>
        <v>0</v>
      </c>
      <c r="F22" s="19">
        <f t="shared" si="20"/>
        <v>0</v>
      </c>
      <c r="G22" s="16">
        <f t="shared" si="20"/>
        <v>13</v>
      </c>
      <c r="H22" s="17">
        <f t="shared" si="20"/>
        <v>1</v>
      </c>
      <c r="I22" s="18">
        <f t="shared" si="20"/>
        <v>24922.363500000003</v>
      </c>
      <c r="J22" s="18">
        <f t="shared" si="20"/>
        <v>31015.65</v>
      </c>
      <c r="K22" s="19">
        <f t="shared" si="20"/>
        <v>1</v>
      </c>
      <c r="L22" s="16">
        <f t="shared" si="20"/>
        <v>0</v>
      </c>
      <c r="M22" s="17">
        <f t="shared" si="20"/>
        <v>0</v>
      </c>
      <c r="N22" s="18">
        <f t="shared" si="20"/>
        <v>0</v>
      </c>
      <c r="O22" s="18">
        <f t="shared" si="20"/>
        <v>0</v>
      </c>
      <c r="P22" s="19">
        <f t="shared" si="20"/>
        <v>0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0</v>
      </c>
      <c r="W22" s="17">
        <f t="shared" si="20"/>
        <v>0</v>
      </c>
      <c r="X22" s="18">
        <f t="shared" si="20"/>
        <v>0</v>
      </c>
      <c r="Y22" s="18">
        <f t="shared" si="20"/>
        <v>0</v>
      </c>
      <c r="Z22" s="19">
        <f t="shared" si="20"/>
        <v>0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75" customHeight="1" x14ac:dyDescent="0.2">
      <c r="B23" s="26"/>
      <c r="H23" s="26"/>
      <c r="N23" s="26"/>
    </row>
    <row r="24" spans="1:31" s="48" customFormat="1" ht="48" customHeight="1" x14ac:dyDescent="0.25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customHeight="1" x14ac:dyDescent="0.2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2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1">B13+G13+L13+Q13+AA13+V13</f>
        <v>0</v>
      </c>
      <c r="C32" s="8" t="str">
        <f t="shared" ref="C32:C40" si="22">IF(B32,B32/$B$41,"")</f>
        <v/>
      </c>
      <c r="D32" s="10">
        <f t="shared" ref="D32:D40" si="23">D13+I13+N13+S13+AC13+X13</f>
        <v>0</v>
      </c>
      <c r="E32" s="11">
        <f t="shared" ref="E32:E40" si="24">E13+J13+O13+T13+AD13+Y13</f>
        <v>0</v>
      </c>
      <c r="F32" s="21" t="str">
        <f t="shared" ref="F32:F40" si="25">IF(E32,E32/$E$41,"")</f>
        <v/>
      </c>
      <c r="J32" s="134" t="s">
        <v>3</v>
      </c>
      <c r="K32" s="135"/>
      <c r="L32" s="57">
        <f>B22</f>
        <v>0</v>
      </c>
      <c r="M32" s="8" t="str">
        <f t="shared" ref="M32:M37" si="26">IF(L32,L32/$L$38,"")</f>
        <v/>
      </c>
      <c r="N32" s="58">
        <f>D22</f>
        <v>0</v>
      </c>
      <c r="O32" s="58">
        <f>E22</f>
        <v>0</v>
      </c>
      <c r="P32" s="59" t="str">
        <f t="shared" ref="P32:P37" si="27">IF(O32,O32/$O$38,"")</f>
        <v/>
      </c>
    </row>
    <row r="33" spans="1:33" s="25" customFormat="1" ht="30" customHeight="1" x14ac:dyDescent="0.25">
      <c r="A33" s="43" t="s">
        <v>18</v>
      </c>
      <c r="B33" s="12">
        <f t="shared" si="21"/>
        <v>0</v>
      </c>
      <c r="C33" s="8" t="str">
        <f t="shared" si="22"/>
        <v/>
      </c>
      <c r="D33" s="13">
        <f t="shared" si="23"/>
        <v>0</v>
      </c>
      <c r="E33" s="14">
        <f t="shared" si="24"/>
        <v>0</v>
      </c>
      <c r="F33" s="21" t="str">
        <f t="shared" si="25"/>
        <v/>
      </c>
      <c r="J33" s="130" t="s">
        <v>1</v>
      </c>
      <c r="K33" s="131"/>
      <c r="L33" s="60">
        <f>G22</f>
        <v>13</v>
      </c>
      <c r="M33" s="8">
        <f t="shared" si="26"/>
        <v>1</v>
      </c>
      <c r="N33" s="61">
        <f>I22</f>
        <v>24922.363500000003</v>
      </c>
      <c r="O33" s="61">
        <f>J22</f>
        <v>31015.65</v>
      </c>
      <c r="P33" s="59">
        <f t="shared" si="27"/>
        <v>1</v>
      </c>
    </row>
    <row r="34" spans="1:33" ht="30" customHeight="1" x14ac:dyDescent="0.25">
      <c r="A34" s="43" t="s">
        <v>19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G34" s="25"/>
      <c r="J34" s="130" t="s">
        <v>2</v>
      </c>
      <c r="K34" s="131"/>
      <c r="L34" s="60">
        <f>L22</f>
        <v>0</v>
      </c>
      <c r="M34" s="8" t="str">
        <f t="shared" si="26"/>
        <v/>
      </c>
      <c r="N34" s="61">
        <f>N22</f>
        <v>0</v>
      </c>
      <c r="O34" s="61">
        <f>O22</f>
        <v>0</v>
      </c>
      <c r="P34" s="59" t="str">
        <f t="shared" si="27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130" t="s">
        <v>33</v>
      </c>
      <c r="K35" s="131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130" t="s">
        <v>5</v>
      </c>
      <c r="K36" s="131"/>
      <c r="L36" s="60">
        <f>V22</f>
        <v>0</v>
      </c>
      <c r="M36" s="8" t="str">
        <f t="shared" si="26"/>
        <v/>
      </c>
      <c r="N36" s="61">
        <f>X22</f>
        <v>0</v>
      </c>
      <c r="O36" s="61">
        <f>Y22</f>
        <v>0</v>
      </c>
      <c r="P36" s="59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130" t="s">
        <v>4</v>
      </c>
      <c r="K37" s="131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1"/>
        <v>0</v>
      </c>
      <c r="C38" s="8" t="str">
        <f t="shared" si="22"/>
        <v/>
      </c>
      <c r="D38" s="13">
        <f t="shared" si="23"/>
        <v>0</v>
      </c>
      <c r="E38" s="23">
        <f t="shared" si="24"/>
        <v>0</v>
      </c>
      <c r="F38" s="21" t="str">
        <f t="shared" si="25"/>
        <v/>
      </c>
      <c r="G38" s="25"/>
      <c r="J38" s="132" t="s">
        <v>0</v>
      </c>
      <c r="K38" s="133"/>
      <c r="L38" s="84">
        <f>SUM(L32:L37)</f>
        <v>13</v>
      </c>
      <c r="M38" s="17">
        <f>SUM(M32:M37)</f>
        <v>1</v>
      </c>
      <c r="N38" s="85">
        <f>SUM(N32:N37)</f>
        <v>24922.363500000003</v>
      </c>
      <c r="O38" s="86">
        <f>SUM(O32:O37)</f>
        <v>31015.65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1"/>
        <v>13</v>
      </c>
      <c r="C39" s="8">
        <f t="shared" si="22"/>
        <v>1</v>
      </c>
      <c r="D39" s="13">
        <f t="shared" si="23"/>
        <v>24922.363500000003</v>
      </c>
      <c r="E39" s="23">
        <f t="shared" si="24"/>
        <v>31015.65</v>
      </c>
      <c r="F39" s="21">
        <f t="shared" si="25"/>
        <v>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13</v>
      </c>
      <c r="C41" s="17">
        <f>SUM(C32:C40)</f>
        <v>1</v>
      </c>
      <c r="D41" s="18">
        <f>SUM(D32:D40)</f>
        <v>24922.363500000003</v>
      </c>
      <c r="E41" s="18">
        <f>SUM(E32:E40)</f>
        <v>31015.65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G103"/>
  <sheetViews>
    <sheetView showZeros="0" topLeftCell="A13" zoomScale="85" zoomScaleNormal="85" zoomScalePageLayoutView="85" workbookViewId="0">
      <selection activeCell="E7" sqref="E7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8554687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42578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">
      <c r="B4" s="26"/>
      <c r="H4" s="26"/>
      <c r="N4" s="26"/>
    </row>
    <row r="5" spans="1:31" s="25" customFormat="1" ht="30.75" customHeight="1" x14ac:dyDescent="0.25">
      <c r="A5" s="28" t="s">
        <v>35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52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54" t="s">
        <v>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</row>
    <row r="11" spans="1:31" ht="30" customHeight="1" thickBot="1" x14ac:dyDescent="0.3">
      <c r="A11" s="157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4" t="s">
        <v>4</v>
      </c>
      <c r="W11" s="125"/>
      <c r="X11" s="125"/>
      <c r="Y11" s="125"/>
      <c r="Z11" s="126"/>
      <c r="AA11" s="127" t="s">
        <v>5</v>
      </c>
      <c r="AB11" s="128"/>
      <c r="AC11" s="128"/>
      <c r="AD11" s="128"/>
      <c r="AE11" s="129"/>
    </row>
    <row r="12" spans="1:31" ht="39" customHeight="1" thickBot="1" x14ac:dyDescent="0.3">
      <c r="A12" s="15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9">
        <f>'1T'!B13+'2T'!B13+'3T'!B13+'4T'!B13</f>
        <v>0</v>
      </c>
      <c r="C13" s="20" t="str">
        <f t="shared" ref="C13:C21" si="0">IF(B13,B13/$B$22,"")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 t="shared" ref="F13:F21" si="1">IF(E13,E13/$E$22,"")</f>
        <v/>
      </c>
      <c r="G13" s="9">
        <f>'1T'!G13+'2T'!G13+'3T'!G13+'4T'!G13</f>
        <v>0</v>
      </c>
      <c r="H13" s="20" t="str">
        <f t="shared" ref="H13:H21" si="2">IF(G13,G13/$G$22,"")</f>
        <v/>
      </c>
      <c r="I13" s="10">
        <f>'1T'!I13+'2T'!I13+'3T'!I13+'4T'!I13</f>
        <v>0</v>
      </c>
      <c r="J13" s="10">
        <f>'1T'!J13+'2T'!J13+'3T'!J13+'4T'!J13</f>
        <v>0</v>
      </c>
      <c r="K13" s="21" t="str">
        <f t="shared" ref="K13:K21" si="3">IF(J13,J13/$J$22,"")</f>
        <v/>
      </c>
      <c r="L13" s="9">
        <f>'1T'!L13+'2T'!L13+'3T'!L13+'4T'!L13</f>
        <v>0</v>
      </c>
      <c r="M13" s="20" t="str">
        <f t="shared" ref="M13:M21" si="4">IF(L13,L13/$L$22,"")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 t="shared" ref="P13:P21" si="5">IF(O13,O13/$O$22,"")</f>
        <v/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2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0</v>
      </c>
      <c r="H14" s="20" t="str">
        <f t="shared" si="2"/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si="3"/>
        <v/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">
      <c r="A18" s="44" t="s">
        <v>32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1</v>
      </c>
      <c r="H18" s="20">
        <f t="shared" si="2"/>
        <v>2.3255813953488372E-2</v>
      </c>
      <c r="I18" s="13">
        <f>'1T'!I18+'2T'!I18+'3T'!I18+'4T'!I18</f>
        <v>28835</v>
      </c>
      <c r="J18" s="13">
        <f>'1T'!J18+'2T'!J18+'3T'!J18+'4T'!J18</f>
        <v>36500</v>
      </c>
      <c r="K18" s="21">
        <f t="shared" si="3"/>
        <v>0.20336267141662437</v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2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0</v>
      </c>
      <c r="H19" s="20" t="str">
        <f t="shared" si="2"/>
        <v/>
      </c>
      <c r="I19" s="13">
        <f>'1T'!I19+'2T'!I19+'3T'!I19+'4T'!I19</f>
        <v>0</v>
      </c>
      <c r="J19" s="13">
        <f>'1T'!J19+'2T'!J19+'3T'!J19+'4T'!J19</f>
        <v>0</v>
      </c>
      <c r="K19" s="21" t="str">
        <f t="shared" si="3"/>
        <v/>
      </c>
      <c r="L19" s="9">
        <f>'1T'!L19+'2T'!L19+'3T'!L19+'4T'!L19</f>
        <v>0</v>
      </c>
      <c r="M19" s="20" t="str">
        <f t="shared" si="4"/>
        <v/>
      </c>
      <c r="N19" s="13">
        <f>'1T'!N19+'2T'!N19+'3T'!N19+'4T'!N19</f>
        <v>0</v>
      </c>
      <c r="O19" s="13">
        <f>'1T'!O19+'2T'!O19+'3T'!O19+'4T'!O19</f>
        <v>0</v>
      </c>
      <c r="P19" s="21" t="str">
        <f t="shared" si="5"/>
        <v/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2">
      <c r="A20" s="45" t="s">
        <v>29</v>
      </c>
      <c r="B20" s="9">
        <f>'1T'!B20+'2T'!B20+'3T'!B20+'4T'!B20</f>
        <v>0</v>
      </c>
      <c r="C20" s="20" t="str">
        <f t="shared" si="0"/>
        <v/>
      </c>
      <c r="D20" s="13">
        <f>'1T'!D20+'2T'!D20+'3T'!D20+'4T'!D20</f>
        <v>0</v>
      </c>
      <c r="E20" s="13">
        <f>'1T'!E20+'2T'!E20+'3T'!E20+'4T'!E20</f>
        <v>0</v>
      </c>
      <c r="F20" s="21" t="str">
        <f t="shared" si="1"/>
        <v/>
      </c>
      <c r="G20" s="9">
        <f>'1T'!G20+'2T'!G20+'3T'!G20+'4T'!G20</f>
        <v>42</v>
      </c>
      <c r="H20" s="20">
        <f t="shared" si="2"/>
        <v>0.97674418604651159</v>
      </c>
      <c r="I20" s="13">
        <f>'1T'!I20+'2T'!I20+'3T'!I20+'4T'!I20</f>
        <v>115812.01700000001</v>
      </c>
      <c r="J20" s="13">
        <f>'1T'!J20+'2T'!J20+'3T'!J20+'4T'!J20</f>
        <v>142982.29999999999</v>
      </c>
      <c r="K20" s="21">
        <f t="shared" si="3"/>
        <v>0.79663732858337566</v>
      </c>
      <c r="L20" s="9">
        <f>'1T'!L20+'2T'!L20+'3T'!L20+'4T'!L20</f>
        <v>0</v>
      </c>
      <c r="M20" s="20" t="str">
        <f t="shared" si="4"/>
        <v/>
      </c>
      <c r="N20" s="13">
        <f>'1T'!N20+'2T'!N20+'3T'!N20+'4T'!N20</f>
        <v>0</v>
      </c>
      <c r="O20" s="13">
        <f>'1T'!O20+'2T'!O20+'3T'!O20+'4T'!O20</f>
        <v>0</v>
      </c>
      <c r="P20" s="21" t="str">
        <f t="shared" si="5"/>
        <v/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25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" customHeight="1" thickBot="1" x14ac:dyDescent="0.25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43</v>
      </c>
      <c r="H22" s="17">
        <f t="shared" si="12"/>
        <v>1</v>
      </c>
      <c r="I22" s="18">
        <f t="shared" si="12"/>
        <v>144647.01699999999</v>
      </c>
      <c r="J22" s="18">
        <f t="shared" si="12"/>
        <v>179482.3</v>
      </c>
      <c r="K22" s="19">
        <f t="shared" si="12"/>
        <v>1</v>
      </c>
      <c r="L22" s="16">
        <f t="shared" si="12"/>
        <v>0</v>
      </c>
      <c r="M22" s="17">
        <f t="shared" si="12"/>
        <v>0</v>
      </c>
      <c r="N22" s="18">
        <f t="shared" si="12"/>
        <v>0</v>
      </c>
      <c r="O22" s="18">
        <f t="shared" si="12"/>
        <v>0</v>
      </c>
      <c r="P22" s="19">
        <f t="shared" si="12"/>
        <v>0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45" customHeight="1" x14ac:dyDescent="0.2">
      <c r="B23" s="26"/>
      <c r="H23" s="26"/>
      <c r="N23" s="26"/>
    </row>
    <row r="24" spans="1:31" s="48" customFormat="1" ht="48" customHeight="1" x14ac:dyDescent="0.25">
      <c r="A24" s="111" t="s">
        <v>50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thickBo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25">
      <c r="A28" s="136" t="s">
        <v>10</v>
      </c>
      <c r="B28" s="139" t="s">
        <v>17</v>
      </c>
      <c r="C28" s="140"/>
      <c r="D28" s="140"/>
      <c r="E28" s="140"/>
      <c r="F28" s="141"/>
      <c r="G28" s="25"/>
      <c r="H28" s="54"/>
      <c r="I28" s="54"/>
      <c r="J28" s="145" t="s">
        <v>15</v>
      </c>
      <c r="K28" s="146"/>
      <c r="L28" s="139" t="s">
        <v>16</v>
      </c>
      <c r="M28" s="140"/>
      <c r="N28" s="140"/>
      <c r="O28" s="140"/>
      <c r="P28" s="141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">
      <c r="A29" s="137"/>
      <c r="B29" s="142"/>
      <c r="C29" s="143"/>
      <c r="D29" s="143"/>
      <c r="E29" s="143"/>
      <c r="F29" s="144"/>
      <c r="G29" s="25"/>
      <c r="J29" s="147"/>
      <c r="K29" s="148"/>
      <c r="L29" s="151"/>
      <c r="M29" s="152"/>
      <c r="N29" s="152"/>
      <c r="O29" s="152"/>
      <c r="P29" s="153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39.950000000000003" customHeight="1" thickBot="1" x14ac:dyDescent="0.3">
      <c r="A30" s="138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49"/>
      <c r="K30" s="150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x14ac:dyDescent="0.25">
      <c r="A31" s="41" t="s">
        <v>25</v>
      </c>
      <c r="B31" s="9">
        <f t="shared" ref="B31:B38" si="13">B13+G13+L13+Q13+V13+AA13</f>
        <v>0</v>
      </c>
      <c r="C31" s="8" t="str">
        <f t="shared" ref="C31:C37" si="14">IF(B31,B31/$B$40,"")</f>
        <v/>
      </c>
      <c r="D31" s="10">
        <f t="shared" ref="D31:E38" si="15">D13+I13+N13+S13+X13+AC13</f>
        <v>0</v>
      </c>
      <c r="E31" s="11">
        <f t="shared" si="15"/>
        <v>0</v>
      </c>
      <c r="F31" s="21" t="str">
        <f t="shared" ref="F31:F37" si="16">IF(E31,E31/$E$40,"")</f>
        <v/>
      </c>
      <c r="J31" s="134" t="s">
        <v>3</v>
      </c>
      <c r="K31" s="135"/>
      <c r="L31" s="57">
        <f>B22</f>
        <v>0</v>
      </c>
      <c r="M31" s="8" t="str">
        <f t="shared" ref="M31:M36" si="17">IF(L31,L31/$L$37,"")</f>
        <v/>
      </c>
      <c r="N31" s="58">
        <f>D22</f>
        <v>0</v>
      </c>
      <c r="O31" s="58">
        <f>E22</f>
        <v>0</v>
      </c>
      <c r="P31" s="59" t="str">
        <f t="shared" ref="P31:P36" si="18">IF(O31,O31/$O$37,"")</f>
        <v/>
      </c>
    </row>
    <row r="32" spans="1:31" s="25" customFormat="1" ht="30" customHeight="1" x14ac:dyDescent="0.25">
      <c r="A32" s="43" t="s">
        <v>18</v>
      </c>
      <c r="B32" s="12">
        <f t="shared" si="13"/>
        <v>0</v>
      </c>
      <c r="C32" s="8" t="str">
        <f t="shared" si="14"/>
        <v/>
      </c>
      <c r="D32" s="13">
        <f t="shared" si="15"/>
        <v>0</v>
      </c>
      <c r="E32" s="14">
        <f t="shared" si="15"/>
        <v>0</v>
      </c>
      <c r="F32" s="21" t="str">
        <f t="shared" si="16"/>
        <v/>
      </c>
      <c r="J32" s="130" t="s">
        <v>1</v>
      </c>
      <c r="K32" s="131"/>
      <c r="L32" s="60">
        <f>G22</f>
        <v>43</v>
      </c>
      <c r="M32" s="8">
        <f t="shared" si="17"/>
        <v>1</v>
      </c>
      <c r="N32" s="61">
        <f>I22</f>
        <v>144647.01699999999</v>
      </c>
      <c r="O32" s="61">
        <f>J22</f>
        <v>179482.3</v>
      </c>
      <c r="P32" s="59">
        <f t="shared" si="18"/>
        <v>1</v>
      </c>
    </row>
    <row r="33" spans="1:33" s="25" customFormat="1" ht="30" customHeight="1" x14ac:dyDescent="0.25">
      <c r="A33" s="43" t="s">
        <v>19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5"/>
        <v>0</v>
      </c>
      <c r="F33" s="21" t="str">
        <f t="shared" si="16"/>
        <v/>
      </c>
      <c r="J33" s="130" t="s">
        <v>2</v>
      </c>
      <c r="K33" s="131"/>
      <c r="L33" s="60">
        <f>L22</f>
        <v>0</v>
      </c>
      <c r="M33" s="8" t="str">
        <f t="shared" si="17"/>
        <v/>
      </c>
      <c r="N33" s="61">
        <f>N22</f>
        <v>0</v>
      </c>
      <c r="O33" s="61">
        <f>O22</f>
        <v>0</v>
      </c>
      <c r="P33" s="59" t="str">
        <f t="shared" si="18"/>
        <v/>
      </c>
    </row>
    <row r="34" spans="1:33" ht="30" customHeight="1" x14ac:dyDescent="0.25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130" t="s">
        <v>33</v>
      </c>
      <c r="K34" s="131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130" t="s">
        <v>5</v>
      </c>
      <c r="K35" s="131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4" t="s">
        <v>32</v>
      </c>
      <c r="B36" s="15">
        <f t="shared" si="13"/>
        <v>1</v>
      </c>
      <c r="C36" s="8">
        <f t="shared" si="14"/>
        <v>2.3255813953488372E-2</v>
      </c>
      <c r="D36" s="13">
        <f t="shared" si="15"/>
        <v>28835</v>
      </c>
      <c r="E36" s="22">
        <f t="shared" si="15"/>
        <v>36500</v>
      </c>
      <c r="F36" s="21">
        <f t="shared" si="16"/>
        <v>0.20336267141662437</v>
      </c>
      <c r="G36" s="25"/>
      <c r="H36" s="25"/>
      <c r="I36" s="25"/>
      <c r="J36" s="130" t="s">
        <v>4</v>
      </c>
      <c r="K36" s="131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3">
      <c r="A37" s="44" t="s">
        <v>28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23">
        <f t="shared" si="15"/>
        <v>0</v>
      </c>
      <c r="F37" s="21" t="str">
        <f t="shared" si="16"/>
        <v/>
      </c>
      <c r="G37" s="25"/>
      <c r="H37" s="25"/>
      <c r="I37" s="25"/>
      <c r="J37" s="132" t="s">
        <v>0</v>
      </c>
      <c r="K37" s="133"/>
      <c r="L37" s="84">
        <f>SUM(L31:L36)</f>
        <v>43</v>
      </c>
      <c r="M37" s="17">
        <f>SUM(M31:M36)</f>
        <v>1</v>
      </c>
      <c r="N37" s="85">
        <f>SUM(N31:N36)</f>
        <v>144647.01699999999</v>
      </c>
      <c r="O37" s="86">
        <f>SUM(O31:O36)</f>
        <v>179482.3</v>
      </c>
      <c r="P37" s="87">
        <f>SUM(P31:P36)</f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5" t="s">
        <v>29</v>
      </c>
      <c r="B38" s="12">
        <f t="shared" si="13"/>
        <v>42</v>
      </c>
      <c r="C38" s="8">
        <f>IF(B38,B38/$B$40,"")</f>
        <v>0.97674418604651159</v>
      </c>
      <c r="D38" s="13">
        <f t="shared" si="15"/>
        <v>115812.01700000001</v>
      </c>
      <c r="E38" s="23">
        <f t="shared" si="15"/>
        <v>142982.29999999999</v>
      </c>
      <c r="F38" s="21">
        <f>IF(E38,E38/$E$40,"")</f>
        <v>0.79663732858337566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3">
      <c r="A40" s="64" t="s">
        <v>0</v>
      </c>
      <c r="B40" s="16">
        <f>SUM(B31:B39)</f>
        <v>43</v>
      </c>
      <c r="C40" s="17">
        <f>SUM(C31:C39)</f>
        <v>1</v>
      </c>
      <c r="D40" s="18">
        <f>SUM(D31:D39)</f>
        <v>144647.01699999999</v>
      </c>
      <c r="E40" s="18">
        <f>SUM(E31:E39)</f>
        <v>179482.3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x14ac:dyDescent="0.25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25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25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6:K36"/>
    <mergeCell ref="J35:K3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2020-06-11T10:55:34Z</dcterms:modified>
</cp:coreProperties>
</file>