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296" windowHeight="1089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C13" i="1"/>
  <c r="B16" i="7"/>
  <c r="D16" i="7"/>
  <c r="J21" i="7"/>
  <c r="E21" i="7"/>
  <c r="O21" i="7"/>
  <c r="P21" i="7" s="1"/>
  <c r="T21" i="7"/>
  <c r="Y21" i="7"/>
  <c r="AD21" i="7"/>
  <c r="AE21" i="7" s="1"/>
  <c r="E13" i="7"/>
  <c r="J13" i="7"/>
  <c r="O13" i="7"/>
  <c r="T13" i="7"/>
  <c r="Y13" i="7"/>
  <c r="AD13" i="7"/>
  <c r="AE13" i="7" s="1"/>
  <c r="E20" i="7"/>
  <c r="J20" i="7"/>
  <c r="O20" i="7"/>
  <c r="AD20" i="7"/>
  <c r="T20" i="7"/>
  <c r="Y20" i="7"/>
  <c r="J14" i="7"/>
  <c r="O14" i="7"/>
  <c r="P14" i="7" s="1"/>
  <c r="E14" i="7"/>
  <c r="T14" i="7"/>
  <c r="Y14" i="7"/>
  <c r="AD14" i="7"/>
  <c r="J15" i="7"/>
  <c r="O15" i="7"/>
  <c r="E15" i="7"/>
  <c r="F15" i="7" s="1"/>
  <c r="T15" i="7"/>
  <c r="Y15" i="7"/>
  <c r="AD15" i="7"/>
  <c r="J16" i="7"/>
  <c r="O16" i="7"/>
  <c r="E16" i="7"/>
  <c r="F16" i="7" s="1"/>
  <c r="T16" i="7"/>
  <c r="Y16" i="7"/>
  <c r="AD16" i="7"/>
  <c r="AE16" i="7" s="1"/>
  <c r="J17" i="7"/>
  <c r="O17" i="7"/>
  <c r="E17" i="7"/>
  <c r="F17" i="7" s="1"/>
  <c r="T17" i="7"/>
  <c r="U17" i="7" s="1"/>
  <c r="Y17" i="7"/>
  <c r="AD17" i="7"/>
  <c r="J18" i="7"/>
  <c r="O18" i="7"/>
  <c r="AD18" i="7"/>
  <c r="E18" i="7"/>
  <c r="T18" i="7"/>
  <c r="Y18" i="7"/>
  <c r="Z18" i="7" s="1"/>
  <c r="J19" i="7"/>
  <c r="O19" i="7"/>
  <c r="AD19" i="7"/>
  <c r="E19" i="7"/>
  <c r="F19" i="7" s="1"/>
  <c r="T19" i="7"/>
  <c r="Y19" i="7"/>
  <c r="Z19" i="7" s="1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X22" i="7" s="1"/>
  <c r="N36" i="7" s="1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H21" i="7" s="1"/>
  <c r="B21" i="7"/>
  <c r="L21" i="7"/>
  <c r="Q21" i="7"/>
  <c r="V21" i="7"/>
  <c r="W21" i="7" s="1"/>
  <c r="AA21" i="7"/>
  <c r="G16" i="7"/>
  <c r="L16" i="7"/>
  <c r="M16" i="7" s="1"/>
  <c r="Q16" i="7"/>
  <c r="B34" i="7" s="1"/>
  <c r="C34" i="7" s="1"/>
  <c r="V16" i="7"/>
  <c r="W16" i="7" s="1"/>
  <c r="AA16" i="7"/>
  <c r="AB16" i="7" s="1"/>
  <c r="B13" i="7"/>
  <c r="G13" i="7"/>
  <c r="L13" i="7"/>
  <c r="Q13" i="7"/>
  <c r="V13" i="7"/>
  <c r="W13" i="7" s="1"/>
  <c r="AA13" i="7"/>
  <c r="B20" i="7"/>
  <c r="G20" i="7"/>
  <c r="L20" i="7"/>
  <c r="AA20" i="7"/>
  <c r="Q20" i="7"/>
  <c r="R20" i="7" s="1"/>
  <c r="V20" i="7"/>
  <c r="G14" i="7"/>
  <c r="L14" i="7"/>
  <c r="M14" i="7" s="1"/>
  <c r="B14" i="7"/>
  <c r="Q14" i="7"/>
  <c r="R14" i="7" s="1"/>
  <c r="V14" i="7"/>
  <c r="AA14" i="7"/>
  <c r="G15" i="7"/>
  <c r="L15" i="7"/>
  <c r="B15" i="7"/>
  <c r="B33" i="7" s="1"/>
  <c r="Q15" i="7"/>
  <c r="V15" i="7"/>
  <c r="AA15" i="7"/>
  <c r="G17" i="7"/>
  <c r="H17" i="7" s="1"/>
  <c r="L17" i="7"/>
  <c r="M17" i="7" s="1"/>
  <c r="B17" i="7"/>
  <c r="Q17" i="7"/>
  <c r="V17" i="7"/>
  <c r="AA17" i="7"/>
  <c r="G18" i="7"/>
  <c r="L18" i="7"/>
  <c r="AA18" i="7"/>
  <c r="AB18" i="7" s="1"/>
  <c r="B18" i="7"/>
  <c r="Q18" i="7"/>
  <c r="R18" i="7" s="1"/>
  <c r="V18" i="7"/>
  <c r="G19" i="7"/>
  <c r="L19" i="7"/>
  <c r="AA19" i="7"/>
  <c r="B19" i="7"/>
  <c r="C19" i="7" s="1"/>
  <c r="Q19" i="7"/>
  <c r="V19" i="7"/>
  <c r="W19" i="7" s="1"/>
  <c r="AB21" i="7"/>
  <c r="AE19" i="7"/>
  <c r="AB19" i="7"/>
  <c r="AE18" i="7"/>
  <c r="AE17" i="7"/>
  <c r="AB17" i="7"/>
  <c r="AB15" i="7"/>
  <c r="AE14" i="7"/>
  <c r="Z21" i="7"/>
  <c r="Z20" i="7"/>
  <c r="W20" i="7"/>
  <c r="W18" i="7"/>
  <c r="Z17" i="7"/>
  <c r="W17" i="7"/>
  <c r="Z16" i="7"/>
  <c r="Z15" i="7"/>
  <c r="W15" i="7"/>
  <c r="U21" i="7"/>
  <c r="R21" i="7"/>
  <c r="U20" i="7"/>
  <c r="U19" i="7"/>
  <c r="R19" i="7"/>
  <c r="U18" i="7"/>
  <c r="U16" i="7"/>
  <c r="U15" i="7"/>
  <c r="R15" i="7"/>
  <c r="U14" i="7"/>
  <c r="M21" i="7"/>
  <c r="P18" i="7"/>
  <c r="M18" i="7"/>
  <c r="AB13" i="7"/>
  <c r="Z13" i="7"/>
  <c r="K15" i="7"/>
  <c r="K16" i="7"/>
  <c r="K17" i="7"/>
  <c r="K21" i="7"/>
  <c r="H15" i="7"/>
  <c r="H16" i="7"/>
  <c r="F14" i="7"/>
  <c r="F18" i="7"/>
  <c r="C14" i="7"/>
  <c r="C16" i="7"/>
  <c r="C17" i="7"/>
  <c r="C21" i="7"/>
  <c r="J22" i="6"/>
  <c r="O33" i="6" s="1"/>
  <c r="E22" i="6"/>
  <c r="O32" i="6" s="1"/>
  <c r="O22" i="6"/>
  <c r="O34" i="6" s="1"/>
  <c r="Y22" i="6"/>
  <c r="O36" i="6" s="1"/>
  <c r="T22" i="6"/>
  <c r="O35" i="6"/>
  <c r="AD22" i="6"/>
  <c r="O37" i="6" s="1"/>
  <c r="P37" i="6" s="1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L33" i="6" s="1"/>
  <c r="B22" i="6"/>
  <c r="L32" i="6" s="1"/>
  <c r="L22" i="6"/>
  <c r="L34" i="6" s="1"/>
  <c r="V22" i="6"/>
  <c r="L36" i="6" s="1"/>
  <c r="Q22" i="6"/>
  <c r="L35" i="6"/>
  <c r="AA22" i="6"/>
  <c r="L37" i="6"/>
  <c r="M37" i="6" s="1"/>
  <c r="E40" i="6"/>
  <c r="F40" i="6" s="1"/>
  <c r="E32" i="6"/>
  <c r="E33" i="6"/>
  <c r="F33" i="6" s="1"/>
  <c r="E34" i="6"/>
  <c r="E35" i="6"/>
  <c r="F35" i="6" s="1"/>
  <c r="E36" i="6"/>
  <c r="F36" i="6" s="1"/>
  <c r="E37" i="6"/>
  <c r="E38" i="6"/>
  <c r="E39" i="6"/>
  <c r="D40" i="6"/>
  <c r="D32" i="6"/>
  <c r="D33" i="6"/>
  <c r="D34" i="6"/>
  <c r="D35" i="6"/>
  <c r="D36" i="6"/>
  <c r="D37" i="6"/>
  <c r="D38" i="6"/>
  <c r="D39" i="6"/>
  <c r="B40" i="6"/>
  <c r="C40" i="6" s="1"/>
  <c r="B32" i="6"/>
  <c r="B33" i="6"/>
  <c r="B34" i="6"/>
  <c r="B35" i="6"/>
  <c r="C35" i="6" s="1"/>
  <c r="B36" i="6"/>
  <c r="C36" i="6" s="1"/>
  <c r="B37" i="6"/>
  <c r="B38" i="6"/>
  <c r="B39" i="6"/>
  <c r="C33" i="6"/>
  <c r="AE13" i="6"/>
  <c r="AE14" i="6"/>
  <c r="AE15" i="6"/>
  <c r="AE16" i="6"/>
  <c r="AE17" i="6"/>
  <c r="AE18" i="6"/>
  <c r="AE19" i="6"/>
  <c r="AE20" i="6"/>
  <c r="AE21" i="6"/>
  <c r="AB13" i="6"/>
  <c r="AB14" i="6"/>
  <c r="AB22" i="6" s="1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1" i="6"/>
  <c r="W13" i="6"/>
  <c r="W14" i="6"/>
  <c r="W15" i="6"/>
  <c r="W16" i="6"/>
  <c r="W17" i="6"/>
  <c r="W18" i="6"/>
  <c r="W19" i="6"/>
  <c r="W20" i="6"/>
  <c r="W21" i="6"/>
  <c r="U13" i="6"/>
  <c r="U14" i="6"/>
  <c r="U15" i="6"/>
  <c r="U16" i="6"/>
  <c r="U17" i="6"/>
  <c r="U18" i="6"/>
  <c r="U19" i="6"/>
  <c r="U20" i="6"/>
  <c r="U21" i="6"/>
  <c r="R13" i="6"/>
  <c r="R14" i="6"/>
  <c r="R15" i="6"/>
  <c r="R16" i="6"/>
  <c r="R17" i="6"/>
  <c r="R18" i="6"/>
  <c r="R19" i="6"/>
  <c r="R20" i="6"/>
  <c r="R21" i="6"/>
  <c r="P14" i="6"/>
  <c r="P16" i="6"/>
  <c r="P18" i="6"/>
  <c r="P21" i="6"/>
  <c r="M14" i="6"/>
  <c r="M15" i="6"/>
  <c r="M16" i="6"/>
  <c r="M18" i="6"/>
  <c r="M21" i="6"/>
  <c r="K13" i="6"/>
  <c r="K14" i="6"/>
  <c r="K15" i="6"/>
  <c r="K16" i="6"/>
  <c r="K17" i="6"/>
  <c r="K18" i="6"/>
  <c r="K20" i="6"/>
  <c r="K21" i="6"/>
  <c r="H13" i="6"/>
  <c r="H14" i="6"/>
  <c r="H15" i="6"/>
  <c r="H16" i="6"/>
  <c r="H17" i="6"/>
  <c r="H18" i="6"/>
  <c r="H21" i="6"/>
  <c r="F13" i="6"/>
  <c r="F14" i="6"/>
  <c r="F15" i="6"/>
  <c r="F16" i="6"/>
  <c r="F17" i="6"/>
  <c r="F18" i="6"/>
  <c r="F19" i="6"/>
  <c r="F20" i="6"/>
  <c r="F21" i="6"/>
  <c r="C14" i="6"/>
  <c r="C15" i="6"/>
  <c r="C16" i="6"/>
  <c r="C17" i="6"/>
  <c r="C18" i="6"/>
  <c r="C19" i="6"/>
  <c r="C21" i="6"/>
  <c r="AD22" i="5"/>
  <c r="O37" i="5" s="1"/>
  <c r="P37" i="5" s="1"/>
  <c r="AC22" i="5"/>
  <c r="N37" i="5"/>
  <c r="AA22" i="5"/>
  <c r="L37" i="5" s="1"/>
  <c r="M37" i="5" s="1"/>
  <c r="E22" i="5"/>
  <c r="O32" i="5" s="1"/>
  <c r="J22" i="5"/>
  <c r="O33" i="5" s="1"/>
  <c r="O22" i="5"/>
  <c r="O34" i="5" s="1"/>
  <c r="T22" i="5"/>
  <c r="O35" i="5"/>
  <c r="P35" i="5" s="1"/>
  <c r="Y22" i="5"/>
  <c r="Z20" i="5" s="1"/>
  <c r="O36" i="5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 s="1"/>
  <c r="G22" i="5"/>
  <c r="L33" i="5" s="1"/>
  <c r="L22" i="5"/>
  <c r="L34" i="5" s="1"/>
  <c r="Q22" i="5"/>
  <c r="L35" i="5"/>
  <c r="M35" i="5" s="1"/>
  <c r="V22" i="5"/>
  <c r="L36" i="5" s="1"/>
  <c r="E32" i="5"/>
  <c r="E33" i="5"/>
  <c r="E34" i="5"/>
  <c r="E39" i="5"/>
  <c r="E37" i="5"/>
  <c r="E38" i="5"/>
  <c r="E40" i="5"/>
  <c r="F40" i="5" s="1"/>
  <c r="E35" i="5"/>
  <c r="F35" i="5" s="1"/>
  <c r="E36" i="5"/>
  <c r="F36" i="5" s="1"/>
  <c r="F33" i="5"/>
  <c r="F34" i="5"/>
  <c r="D32" i="5"/>
  <c r="D33" i="5"/>
  <c r="D34" i="5"/>
  <c r="D39" i="5"/>
  <c r="D37" i="5"/>
  <c r="D38" i="5"/>
  <c r="D40" i="5"/>
  <c r="D35" i="5"/>
  <c r="D36" i="5"/>
  <c r="B32" i="5"/>
  <c r="B33" i="5"/>
  <c r="C33" i="5" s="1"/>
  <c r="B34" i="5"/>
  <c r="B39" i="5"/>
  <c r="B40" i="5"/>
  <c r="B37" i="5"/>
  <c r="B38" i="5"/>
  <c r="B35" i="5"/>
  <c r="C35" i="5" s="1"/>
  <c r="B36" i="5"/>
  <c r="C36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W13" i="5"/>
  <c r="W14" i="5"/>
  <c r="W15" i="5"/>
  <c r="W16" i="5"/>
  <c r="W17" i="5"/>
  <c r="W18" i="5"/>
  <c r="W19" i="5"/>
  <c r="U13" i="5"/>
  <c r="U14" i="5"/>
  <c r="U15" i="5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M13" i="5"/>
  <c r="M14" i="5"/>
  <c r="M15" i="5"/>
  <c r="M16" i="5"/>
  <c r="M17" i="5"/>
  <c r="M18" i="5"/>
  <c r="K13" i="5"/>
  <c r="K14" i="5"/>
  <c r="K15" i="5"/>
  <c r="K16" i="5"/>
  <c r="K17" i="5"/>
  <c r="K18" i="5"/>
  <c r="K19" i="5"/>
  <c r="K20" i="5"/>
  <c r="H14" i="5"/>
  <c r="H15" i="5"/>
  <c r="H16" i="5"/>
  <c r="H17" i="5"/>
  <c r="F13" i="5"/>
  <c r="F14" i="5"/>
  <c r="F15" i="5"/>
  <c r="F16" i="5"/>
  <c r="F17" i="5"/>
  <c r="F22" i="5" s="1"/>
  <c r="F18" i="5"/>
  <c r="F19" i="5"/>
  <c r="F20" i="5"/>
  <c r="C13" i="5"/>
  <c r="C14" i="5"/>
  <c r="C15" i="5"/>
  <c r="C16" i="5"/>
  <c r="C17" i="5"/>
  <c r="C18" i="5"/>
  <c r="C19" i="5"/>
  <c r="E40" i="4"/>
  <c r="F40" i="4" s="1"/>
  <c r="E32" i="4"/>
  <c r="E33" i="4"/>
  <c r="E34" i="4"/>
  <c r="E35" i="4"/>
  <c r="F35" i="4" s="1"/>
  <c r="E36" i="4"/>
  <c r="F36" i="4" s="1"/>
  <c r="E37" i="4"/>
  <c r="E38" i="4"/>
  <c r="E39" i="4"/>
  <c r="D40" i="4"/>
  <c r="B40" i="4"/>
  <c r="C40" i="4" s="1"/>
  <c r="B32" i="4"/>
  <c r="B33" i="4"/>
  <c r="B34" i="4"/>
  <c r="B35" i="4"/>
  <c r="C35" i="4" s="1"/>
  <c r="B36" i="4"/>
  <c r="B37" i="4"/>
  <c r="B38" i="4"/>
  <c r="B39" i="4"/>
  <c r="AE13" i="4"/>
  <c r="AE14" i="4"/>
  <c r="AE15" i="4"/>
  <c r="AE22" i="4" s="1"/>
  <c r="AE16" i="4"/>
  <c r="AE17" i="4"/>
  <c r="AE18" i="4"/>
  <c r="AE19" i="4"/>
  <c r="AE20" i="4"/>
  <c r="AE21" i="4"/>
  <c r="AD22" i="4"/>
  <c r="O37" i="4" s="1"/>
  <c r="P37" i="4" s="1"/>
  <c r="AC22" i="4"/>
  <c r="AB13" i="4"/>
  <c r="AB14" i="4"/>
  <c r="AB15" i="4"/>
  <c r="AB22" i="4" s="1"/>
  <c r="AB16" i="4"/>
  <c r="AB17" i="4"/>
  <c r="AB18" i="4"/>
  <c r="AB19" i="4"/>
  <c r="AB20" i="4"/>
  <c r="AB21" i="4"/>
  <c r="AA22" i="4"/>
  <c r="Z13" i="4"/>
  <c r="Z14" i="4"/>
  <c r="Z15" i="4"/>
  <c r="Z16" i="4"/>
  <c r="Z17" i="4"/>
  <c r="Z18" i="4"/>
  <c r="Z19" i="4"/>
  <c r="Y22" i="4"/>
  <c r="Z20" i="4" s="1"/>
  <c r="Z21" i="4"/>
  <c r="X22" i="4"/>
  <c r="W13" i="4"/>
  <c r="W14" i="4"/>
  <c r="W15" i="4"/>
  <c r="W16" i="4"/>
  <c r="W17" i="4"/>
  <c r="W18" i="4"/>
  <c r="W19" i="4"/>
  <c r="V22" i="4"/>
  <c r="W20" i="4"/>
  <c r="W21" i="4"/>
  <c r="T22" i="4"/>
  <c r="U13" i="4" s="1"/>
  <c r="U14" i="4"/>
  <c r="U15" i="4"/>
  <c r="U16" i="4"/>
  <c r="U17" i="4"/>
  <c r="U18" i="4"/>
  <c r="U19" i="4"/>
  <c r="U20" i="4"/>
  <c r="U21" i="4"/>
  <c r="S22" i="4"/>
  <c r="N35" i="4" s="1"/>
  <c r="Q22" i="4"/>
  <c r="L35" i="4" s="1"/>
  <c r="R14" i="4"/>
  <c r="R15" i="4"/>
  <c r="R16" i="4"/>
  <c r="R17" i="4"/>
  <c r="R18" i="4"/>
  <c r="R19" i="4"/>
  <c r="R20" i="4"/>
  <c r="R21" i="4"/>
  <c r="O22" i="4"/>
  <c r="P15" i="4" s="1"/>
  <c r="P13" i="4"/>
  <c r="P14" i="4"/>
  <c r="P16" i="4"/>
  <c r="P17" i="4"/>
  <c r="P18" i="4"/>
  <c r="P19" i="4"/>
  <c r="P20" i="4"/>
  <c r="P21" i="4"/>
  <c r="N22" i="4"/>
  <c r="L22" i="4"/>
  <c r="M15" i="4" s="1"/>
  <c r="M13" i="4"/>
  <c r="M14" i="4"/>
  <c r="M16" i="4"/>
  <c r="M17" i="4"/>
  <c r="M18" i="4"/>
  <c r="M19" i="4"/>
  <c r="M20" i="4"/>
  <c r="M21" i="4"/>
  <c r="J22" i="4"/>
  <c r="K18" i="4" s="1"/>
  <c r="K14" i="4"/>
  <c r="K15" i="4"/>
  <c r="K16" i="4"/>
  <c r="K17" i="4"/>
  <c r="K21" i="4"/>
  <c r="I22" i="4"/>
  <c r="N33" i="4" s="1"/>
  <c r="G22" i="4"/>
  <c r="H13" i="4" s="1"/>
  <c r="H14" i="4"/>
  <c r="H15" i="4"/>
  <c r="H16" i="4"/>
  <c r="H17" i="4"/>
  <c r="H21" i="4"/>
  <c r="E22" i="4"/>
  <c r="O32" i="4" s="1"/>
  <c r="F13" i="4"/>
  <c r="F14" i="4"/>
  <c r="F15" i="4"/>
  <c r="F16" i="4"/>
  <c r="F17" i="4"/>
  <c r="F18" i="4"/>
  <c r="F19" i="4"/>
  <c r="F20" i="4"/>
  <c r="F21" i="4"/>
  <c r="D22" i="4"/>
  <c r="N32" i="4" s="1"/>
  <c r="B22" i="4"/>
  <c r="L32" i="4" s="1"/>
  <c r="C14" i="4"/>
  <c r="C15" i="4"/>
  <c r="C16" i="4"/>
  <c r="C17" i="4"/>
  <c r="C18" i="4"/>
  <c r="C19" i="4"/>
  <c r="C20" i="4"/>
  <c r="C21" i="4"/>
  <c r="O35" i="4"/>
  <c r="N34" i="4"/>
  <c r="N36" i="4"/>
  <c r="N37" i="4"/>
  <c r="L36" i="4"/>
  <c r="L37" i="4"/>
  <c r="M37" i="4" s="1"/>
  <c r="F33" i="4"/>
  <c r="D32" i="4"/>
  <c r="D33" i="4"/>
  <c r="D34" i="4"/>
  <c r="D35" i="4"/>
  <c r="D36" i="4"/>
  <c r="D37" i="4"/>
  <c r="D38" i="4"/>
  <c r="D39" i="4"/>
  <c r="C33" i="4"/>
  <c r="C36" i="4"/>
  <c r="J22" i="1"/>
  <c r="O33" i="1" s="1"/>
  <c r="O22" i="1"/>
  <c r="O34" i="1" s="1"/>
  <c r="E22" i="1"/>
  <c r="O32" i="1" s="1"/>
  <c r="Y22" i="1"/>
  <c r="Z20" i="1" s="1"/>
  <c r="O36" i="1"/>
  <c r="T22" i="1"/>
  <c r="O35" i="1" s="1"/>
  <c r="P35" i="1" s="1"/>
  <c r="AD22" i="1"/>
  <c r="O37" i="1"/>
  <c r="P37" i="1" s="1"/>
  <c r="I22" i="1"/>
  <c r="N33" i="1" s="1"/>
  <c r="N22" i="1"/>
  <c r="N34" i="1"/>
  <c r="D22" i="1"/>
  <c r="N32" i="1" s="1"/>
  <c r="X22" i="1"/>
  <c r="N36" i="1" s="1"/>
  <c r="S22" i="1"/>
  <c r="N35" i="1"/>
  <c r="AC22" i="1"/>
  <c r="N37" i="1" s="1"/>
  <c r="B22" i="1"/>
  <c r="L32" i="1" s="1"/>
  <c r="G22" i="1"/>
  <c r="L33" i="1" s="1"/>
  <c r="L22" i="1"/>
  <c r="L34" i="1" s="1"/>
  <c r="V22" i="1"/>
  <c r="L36" i="1"/>
  <c r="Q22" i="1"/>
  <c r="L35" i="1" s="1"/>
  <c r="M35" i="1" s="1"/>
  <c r="AA22" i="1"/>
  <c r="L37" i="1" s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19" i="1"/>
  <c r="M18" i="1"/>
  <c r="M17" i="1"/>
  <c r="M16" i="1"/>
  <c r="M15" i="1"/>
  <c r="M14" i="1"/>
  <c r="K21" i="1"/>
  <c r="K18" i="1"/>
  <c r="K17" i="1"/>
  <c r="K16" i="1"/>
  <c r="K15" i="1"/>
  <c r="K14" i="1"/>
  <c r="H21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E32" i="1"/>
  <c r="E39" i="1"/>
  <c r="E33" i="1"/>
  <c r="F33" i="1" s="1"/>
  <c r="E34" i="1"/>
  <c r="E35" i="1"/>
  <c r="E36" i="1"/>
  <c r="E37" i="1"/>
  <c r="F37" i="1" s="1"/>
  <c r="E38" i="1"/>
  <c r="F34" i="1"/>
  <c r="F35" i="1"/>
  <c r="F40" i="1"/>
  <c r="D40" i="1"/>
  <c r="D32" i="1"/>
  <c r="D39" i="1"/>
  <c r="D33" i="1"/>
  <c r="D34" i="1"/>
  <c r="D35" i="1"/>
  <c r="D36" i="1"/>
  <c r="D37" i="1"/>
  <c r="D38" i="1"/>
  <c r="B40" i="1"/>
  <c r="C40" i="1" s="1"/>
  <c r="B32" i="1"/>
  <c r="B39" i="1"/>
  <c r="B33" i="1"/>
  <c r="C33" i="1" s="1"/>
  <c r="B34" i="1"/>
  <c r="C34" i="1" s="1"/>
  <c r="B35" i="1"/>
  <c r="B36" i="1"/>
  <c r="C36" i="1" s="1"/>
  <c r="B37" i="1"/>
  <c r="B38" i="1"/>
  <c r="C35" i="1"/>
  <c r="C37" i="1"/>
  <c r="AE13" i="1"/>
  <c r="AB13" i="1"/>
  <c r="Z13" i="1"/>
  <c r="W13" i="1"/>
  <c r="U13" i="1"/>
  <c r="U14" i="1"/>
  <c r="U15" i="1"/>
  <c r="U16" i="1"/>
  <c r="U17" i="1"/>
  <c r="U22" i="1" s="1"/>
  <c r="U18" i="1"/>
  <c r="U19" i="1"/>
  <c r="U20" i="1"/>
  <c r="R13" i="1"/>
  <c r="P13" i="1"/>
  <c r="F13" i="1"/>
  <c r="F14" i="1"/>
  <c r="F15" i="1"/>
  <c r="F16" i="1"/>
  <c r="F17" i="1"/>
  <c r="F18" i="1"/>
  <c r="F19" i="1"/>
  <c r="M20" i="6" l="1"/>
  <c r="K19" i="6"/>
  <c r="P15" i="6"/>
  <c r="P19" i="6"/>
  <c r="M19" i="6"/>
  <c r="M13" i="6"/>
  <c r="M22" i="6" s="1"/>
  <c r="T22" i="7"/>
  <c r="P13" i="6"/>
  <c r="P22" i="6" s="1"/>
  <c r="P20" i="6"/>
  <c r="H20" i="6"/>
  <c r="C13" i="6"/>
  <c r="C22" i="6" s="1"/>
  <c r="C20" i="6"/>
  <c r="H19" i="6"/>
  <c r="H22" i="6" s="1"/>
  <c r="Z20" i="6"/>
  <c r="W22" i="6"/>
  <c r="F22" i="6"/>
  <c r="O34" i="7"/>
  <c r="U13" i="7"/>
  <c r="U22" i="7" s="1"/>
  <c r="AB22" i="1"/>
  <c r="O33" i="4"/>
  <c r="M22" i="4"/>
  <c r="W22" i="4"/>
  <c r="Z22" i="4"/>
  <c r="D41" i="6"/>
  <c r="R16" i="7"/>
  <c r="D31" i="7"/>
  <c r="E34" i="7"/>
  <c r="F34" i="7" s="1"/>
  <c r="D34" i="7"/>
  <c r="H13" i="1"/>
  <c r="K13" i="1"/>
  <c r="H19" i="1"/>
  <c r="R22" i="1"/>
  <c r="W22" i="1"/>
  <c r="L33" i="4"/>
  <c r="P22" i="4"/>
  <c r="AB22" i="5"/>
  <c r="K22" i="6"/>
  <c r="S22" i="7"/>
  <c r="N34" i="7" s="1"/>
  <c r="E31" i="7"/>
  <c r="H20" i="1"/>
  <c r="H22" i="1" s="1"/>
  <c r="O36" i="4"/>
  <c r="H19" i="4"/>
  <c r="K13" i="4"/>
  <c r="K22" i="5"/>
  <c r="P19" i="5"/>
  <c r="W20" i="5"/>
  <c r="H19" i="5"/>
  <c r="M20" i="5"/>
  <c r="M22" i="5" s="1"/>
  <c r="M19" i="5"/>
  <c r="W22" i="5"/>
  <c r="Z22" i="5"/>
  <c r="P20" i="5"/>
  <c r="P22" i="5" s="1"/>
  <c r="H13" i="5"/>
  <c r="H18" i="5"/>
  <c r="H20" i="5"/>
  <c r="C20" i="5"/>
  <c r="C22" i="5" s="1"/>
  <c r="B31" i="7"/>
  <c r="D35" i="7"/>
  <c r="E35" i="7"/>
  <c r="F35" i="7" s="1"/>
  <c r="AC22" i="7"/>
  <c r="N35" i="7" s="1"/>
  <c r="R13" i="4"/>
  <c r="L34" i="4"/>
  <c r="P16" i="7"/>
  <c r="O34" i="4"/>
  <c r="P17" i="7"/>
  <c r="H18" i="4"/>
  <c r="H20" i="4"/>
  <c r="H22" i="4" s="1"/>
  <c r="K19" i="4"/>
  <c r="K20" i="4"/>
  <c r="D36" i="7"/>
  <c r="O38" i="4"/>
  <c r="D22" i="7"/>
  <c r="N31" i="7" s="1"/>
  <c r="E22" i="7"/>
  <c r="F13" i="7" s="1"/>
  <c r="D38" i="7"/>
  <c r="E41" i="4"/>
  <c r="F34" i="4" s="1"/>
  <c r="K20" i="1"/>
  <c r="K22" i="1" s="1"/>
  <c r="K19" i="1"/>
  <c r="E41" i="1"/>
  <c r="F39" i="1" s="1"/>
  <c r="M13" i="1"/>
  <c r="M22" i="1" s="1"/>
  <c r="M20" i="1"/>
  <c r="I22" i="7"/>
  <c r="N32" i="7" s="1"/>
  <c r="P22" i="1"/>
  <c r="E38" i="7"/>
  <c r="F20" i="1"/>
  <c r="F22" i="1" s="1"/>
  <c r="C22" i="1"/>
  <c r="D41" i="1"/>
  <c r="Q22" i="7"/>
  <c r="R17" i="7"/>
  <c r="B35" i="7"/>
  <c r="C35" i="7" s="1"/>
  <c r="W14" i="7"/>
  <c r="W22" i="7" s="1"/>
  <c r="V22" i="7"/>
  <c r="L36" i="7" s="1"/>
  <c r="M36" i="7" s="1"/>
  <c r="B32" i="7"/>
  <c r="C32" i="7" s="1"/>
  <c r="H14" i="7"/>
  <c r="G22" i="7"/>
  <c r="H18" i="7" s="1"/>
  <c r="E32" i="7"/>
  <c r="F32" i="7" s="1"/>
  <c r="J22" i="7"/>
  <c r="K20" i="7" s="1"/>
  <c r="K14" i="7"/>
  <c r="L38" i="1"/>
  <c r="M33" i="1" s="1"/>
  <c r="N38" i="1"/>
  <c r="N38" i="4"/>
  <c r="F22" i="4"/>
  <c r="R22" i="6"/>
  <c r="C34" i="5"/>
  <c r="B41" i="5"/>
  <c r="C32" i="5" s="1"/>
  <c r="B22" i="7"/>
  <c r="C13" i="7" s="1"/>
  <c r="C15" i="7"/>
  <c r="Y22" i="7"/>
  <c r="O36" i="7" s="1"/>
  <c r="P36" i="7" s="1"/>
  <c r="Z14" i="7"/>
  <c r="Z22" i="7" s="1"/>
  <c r="AE22" i="1"/>
  <c r="B41" i="1"/>
  <c r="F36" i="1"/>
  <c r="O38" i="1"/>
  <c r="P32" i="1" s="1"/>
  <c r="Z22" i="1"/>
  <c r="D41" i="4"/>
  <c r="B41" i="4"/>
  <c r="C34" i="4" s="1"/>
  <c r="R22" i="5"/>
  <c r="U22" i="5"/>
  <c r="D32" i="7"/>
  <c r="E41" i="6"/>
  <c r="N38" i="6"/>
  <c r="B39" i="7"/>
  <c r="C39" i="7" s="1"/>
  <c r="C22" i="4"/>
  <c r="U22" i="4"/>
  <c r="AE22" i="5"/>
  <c r="E41" i="5"/>
  <c r="L38" i="5"/>
  <c r="M36" i="5" s="1"/>
  <c r="N38" i="5"/>
  <c r="O38" i="5"/>
  <c r="P32" i="5" s="1"/>
  <c r="Z22" i="6"/>
  <c r="B41" i="6"/>
  <c r="C34" i="6" s="1"/>
  <c r="L38" i="6"/>
  <c r="M32" i="6" s="1"/>
  <c r="O38" i="6"/>
  <c r="P33" i="6" s="1"/>
  <c r="B38" i="7"/>
  <c r="D33" i="7"/>
  <c r="E37" i="7"/>
  <c r="E33" i="7"/>
  <c r="E39" i="7"/>
  <c r="F39" i="7" s="1"/>
  <c r="F21" i="7"/>
  <c r="AE22" i="6"/>
  <c r="C18" i="7"/>
  <c r="B36" i="7"/>
  <c r="AD22" i="7"/>
  <c r="O35" i="7" s="1"/>
  <c r="AE15" i="7"/>
  <c r="R22" i="4"/>
  <c r="D41" i="5"/>
  <c r="U22" i="6"/>
  <c r="B37" i="7"/>
  <c r="AB14" i="7"/>
  <c r="AA22" i="7"/>
  <c r="L35" i="7" s="1"/>
  <c r="L22" i="7"/>
  <c r="M15" i="7" s="1"/>
  <c r="D37" i="7"/>
  <c r="N22" i="7"/>
  <c r="N33" i="7" s="1"/>
  <c r="D39" i="7"/>
  <c r="E36" i="7"/>
  <c r="O22" i="7"/>
  <c r="P13" i="7" s="1"/>
  <c r="F39" i="6" l="1"/>
  <c r="F37" i="6"/>
  <c r="C37" i="6"/>
  <c r="F34" i="6"/>
  <c r="M35" i="6"/>
  <c r="P35" i="6"/>
  <c r="F32" i="6"/>
  <c r="C39" i="6"/>
  <c r="C32" i="6"/>
  <c r="F38" i="6"/>
  <c r="C38" i="6"/>
  <c r="P36" i="6"/>
  <c r="M36" i="6"/>
  <c r="P32" i="6"/>
  <c r="P34" i="6"/>
  <c r="M34" i="6"/>
  <c r="M33" i="6"/>
  <c r="K22" i="4"/>
  <c r="H22" i="5"/>
  <c r="P36" i="5"/>
  <c r="M32" i="5"/>
  <c r="M34" i="5"/>
  <c r="M19" i="7"/>
  <c r="P19" i="7"/>
  <c r="P15" i="7"/>
  <c r="P34" i="5"/>
  <c r="C37" i="5"/>
  <c r="C38" i="5"/>
  <c r="M33" i="5"/>
  <c r="F32" i="5"/>
  <c r="F38" i="5"/>
  <c r="F37" i="5"/>
  <c r="P33" i="5"/>
  <c r="C39" i="5"/>
  <c r="F39" i="5"/>
  <c r="P32" i="4"/>
  <c r="P36" i="4"/>
  <c r="L34" i="7"/>
  <c r="R13" i="7"/>
  <c r="R22" i="7" s="1"/>
  <c r="P35" i="4"/>
  <c r="L38" i="4"/>
  <c r="M36" i="4" s="1"/>
  <c r="P34" i="4"/>
  <c r="N37" i="7"/>
  <c r="C38" i="4"/>
  <c r="C37" i="4"/>
  <c r="F32" i="4"/>
  <c r="F38" i="4"/>
  <c r="F37" i="4"/>
  <c r="K18" i="7"/>
  <c r="C39" i="4"/>
  <c r="C32" i="4"/>
  <c r="K13" i="7"/>
  <c r="F39" i="4"/>
  <c r="P33" i="4"/>
  <c r="O31" i="7"/>
  <c r="F20" i="7"/>
  <c r="F22" i="7" s="1"/>
  <c r="D40" i="7"/>
  <c r="L32" i="7"/>
  <c r="H13" i="7"/>
  <c r="F32" i="1"/>
  <c r="F38" i="1"/>
  <c r="L33" i="7"/>
  <c r="M13" i="7"/>
  <c r="C38" i="1"/>
  <c r="C32" i="1"/>
  <c r="AE20" i="7"/>
  <c r="AE22" i="7" s="1"/>
  <c r="P36" i="1"/>
  <c r="AB20" i="7"/>
  <c r="AB22" i="7" s="1"/>
  <c r="M36" i="1"/>
  <c r="P33" i="1"/>
  <c r="H19" i="7"/>
  <c r="H20" i="7"/>
  <c r="O33" i="7"/>
  <c r="P20" i="7"/>
  <c r="P34" i="1"/>
  <c r="P38" i="1" s="1"/>
  <c r="M34" i="1"/>
  <c r="M20" i="7"/>
  <c r="L31" i="7"/>
  <c r="C20" i="7"/>
  <c r="C22" i="7" s="1"/>
  <c r="C39" i="1"/>
  <c r="C41" i="1" s="1"/>
  <c r="M32" i="1"/>
  <c r="O32" i="7"/>
  <c r="K19" i="7"/>
  <c r="E40" i="7"/>
  <c r="F31" i="7" s="1"/>
  <c r="B40" i="7"/>
  <c r="F41" i="6" l="1"/>
  <c r="C41" i="6"/>
  <c r="P38" i="6"/>
  <c r="M38" i="6"/>
  <c r="K22" i="7"/>
  <c r="P22" i="7"/>
  <c r="P38" i="4"/>
  <c r="P38" i="5"/>
  <c r="M38" i="5"/>
  <c r="C41" i="5"/>
  <c r="F41" i="5"/>
  <c r="M32" i="4"/>
  <c r="M35" i="4"/>
  <c r="L37" i="7"/>
  <c r="M32" i="7" s="1"/>
  <c r="C41" i="4"/>
  <c r="C36" i="7"/>
  <c r="C33" i="7"/>
  <c r="M33" i="4"/>
  <c r="M34" i="4"/>
  <c r="F33" i="7"/>
  <c r="F41" i="4"/>
  <c r="F36" i="7"/>
  <c r="F41" i="1"/>
  <c r="H22" i="7"/>
  <c r="C37" i="7"/>
  <c r="C31" i="7"/>
  <c r="M22" i="7"/>
  <c r="M38" i="1"/>
  <c r="F37" i="7"/>
  <c r="F38" i="7"/>
  <c r="C38" i="7"/>
  <c r="O37" i="7"/>
  <c r="P34" i="7" s="1"/>
  <c r="M35" i="7" l="1"/>
  <c r="M34" i="7"/>
  <c r="M31" i="7"/>
  <c r="M33" i="7"/>
  <c r="C40" i="7"/>
  <c r="M38" i="4"/>
  <c r="P33" i="7"/>
  <c r="P35" i="7"/>
  <c r="F40" i="7"/>
  <c r="P32" i="7"/>
  <c r="P31" i="7"/>
  <c r="M37" i="7" l="1"/>
  <c r="P37" i="7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<sst xmlns="http://schemas.openxmlformats.org/spreadsheetml/2006/main" count="430" uniqueCount="52">
  <si>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</si>
  <si>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</si>
  <si>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</si>
  <si>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</si>
  <si>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</si>
  <si>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</si>
  <si>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</si>
  <si>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</si>
  <si>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</si>
  <si>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</si>
  <si>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</si>
  <si>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</si>
  <si>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</si>
  <si>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</si>
  <si>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</si>
  <si>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</si>
  <si>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</si>
  <si>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</si>
  <si>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</si>
  <si>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</si>
  <si>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</si>
  <si>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</si>
  <si>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</si>
  <si>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</si>
  <si>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</si>
  <si>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</si>
  <si>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</si>
  <si>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</si>
  <si>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</si>
  <si>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</si>
  <si>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</si>
  <si>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</si>
  <si>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</si>
  <si>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</si>
  <si>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</si>
  <si>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</si>
  <si>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</si>
  <si>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</si>
  <si>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</si>
  <si>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</si>
  <si>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</si>
  <si>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</si>
  <si>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</si>
  <si>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</si>
  <si>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</si>
  <si>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</si>
  <si>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</si>
  <si>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</si>
  <si>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</si>
  <si>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</si>
  <si>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</si>
  <si>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CONSORCI DEL MUSEU D'ART CONTEMPORANI DE BARCELONA (MACBA)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</si>
</sst>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C3-41A3-ADDD-62BDDB3222D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C3-41A3-ADDD-62BDDB3222D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C3-41A3-ADDD-62BDDB3222D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C3-41A3-ADDD-62BDDB3222D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C3-41A3-ADDD-62BDDB3222D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C3-41A3-ADDD-62BDDB3222D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C3-41A3-ADDD-62BDDB3222D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C3-41A3-ADDD-62BDDB3222D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C3-41A3-ADDD-62BDDB3222D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C3-41A3-ADDD-62BDDB3222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28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289</c:v>
                </c:pt>
                <c:pt idx="7">
                  <c:v>2859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C3-41A3-ADDD-62BDDB322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36-4774-BB0E-8B75BBEB412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36-4774-BB0E-8B75BBEB412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36-4774-BB0E-8B75BBEB412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36-4774-BB0E-8B75BBEB412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36-4774-BB0E-8B75BBEB412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36-4774-BB0E-8B75BBEB412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36-4774-BB0E-8B75BBEB412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36-4774-BB0E-8B75BBEB412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36-4774-BB0E-8B75BBEB412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36-4774-BB0E-8B75BBEB41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4518957.5583999995</c:v>
                </c:pt>
                <c:pt idx="1">
                  <c:v>0</c:v>
                </c:pt>
                <c:pt idx="2">
                  <c:v>74447.539999999994</c:v>
                </c:pt>
                <c:pt idx="3">
                  <c:v>0</c:v>
                </c:pt>
                <c:pt idx="4">
                  <c:v>0</c:v>
                </c:pt>
                <c:pt idx="5">
                  <c:v>708501.63540000003</c:v>
                </c:pt>
                <c:pt idx="6">
                  <c:v>337560.51</c:v>
                </c:pt>
                <c:pt idx="7">
                  <c:v>3768222.7755476879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36-4774-BB0E-8B75BBEB41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6F-42C4-9B0A-43D88A4F202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F-42C4-9B0A-43D88A4F202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F-42C4-9B0A-43D88A4F202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F-42C4-9B0A-43D88A4F20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39</c:v>
                </c:pt>
                <c:pt idx="1">
                  <c:v>2199</c:v>
                </c:pt>
                <c:pt idx="2">
                  <c:v>352</c:v>
                </c:pt>
                <c:pt idx="3">
                  <c:v>3</c:v>
                </c:pt>
                <c:pt idx="4">
                  <c:v>591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6F-42C4-9B0A-43D88A4F2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1-4948-9200-28F9BD299B52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1-4948-9200-28F9BD299B52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1-4948-9200-28F9BD299B52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1-4948-9200-28F9BD299B52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31-4948-9200-28F9BD299B52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31-4948-9200-28F9BD299B5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895457.55</c:v>
                </c:pt>
                <c:pt idx="1">
                  <c:v>6558817.3727500001</c:v>
                </c:pt>
                <c:pt idx="2">
                  <c:v>1046421.1165976871</c:v>
                </c:pt>
                <c:pt idx="3">
                  <c:v>185340</c:v>
                </c:pt>
                <c:pt idx="4">
                  <c:v>721653.98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31-4948-9200-28F9BD299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5" zoomScale="80" zoomScaleNormal="80" workbookViewId="0">
      <selection activeCell="O15" sqref="O15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1" si="2">IF(G13,G13/$G$22,"")</f>
        <v>1.9801980198019802E-3</v>
      </c>
      <c r="I13" s="4">
        <v>1082576.2</v>
      </c>
      <c r="J13" s="5">
        <v>1309917.2019999998</v>
      </c>
      <c r="K13" s="21">
        <f t="shared" ref="K13:K21" si="3">IF(J13,J13/$J$22,"")</f>
        <v>0.60633502999406352</v>
      </c>
      <c r="L13" s="1">
        <v>1</v>
      </c>
      <c r="M13" s="20">
        <f t="shared" ref="M13:M21" si="4">IF(L13,L13/$L$22,"")</f>
        <v>1.282051282051282E-2</v>
      </c>
      <c r="N13" s="4">
        <v>75585.47</v>
      </c>
      <c r="O13" s="5">
        <v>91458.418699999995</v>
      </c>
      <c r="P13" s="21">
        <f t="shared" ref="P13:P21" si="5">IF(O13,O13/$O$22,"")</f>
        <v>0.53342838348492638</v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64</v>
      </c>
      <c r="H19" s="20">
        <f t="shared" si="2"/>
        <v>0.12673267326732673</v>
      </c>
      <c r="I19" s="6">
        <v>56653.52</v>
      </c>
      <c r="J19" s="7">
        <v>65174.020000000019</v>
      </c>
      <c r="K19" s="21">
        <f t="shared" si="3"/>
        <v>3.0167778017723683E-2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8">
        <v>8</v>
      </c>
      <c r="C20" s="66">
        <f t="shared" si="0"/>
        <v>1</v>
      </c>
      <c r="D20" s="69">
        <v>43060</v>
      </c>
      <c r="E20" s="70">
        <v>52102.600000000006</v>
      </c>
      <c r="F20" s="21">
        <f t="shared" si="1"/>
        <v>1</v>
      </c>
      <c r="G20" s="68">
        <v>440</v>
      </c>
      <c r="H20" s="66">
        <f t="shared" si="2"/>
        <v>0.87128712871287128</v>
      </c>
      <c r="I20" s="69">
        <v>655685.14000000036</v>
      </c>
      <c r="J20" s="70">
        <v>785293.94000000029</v>
      </c>
      <c r="K20" s="67">
        <f t="shared" si="3"/>
        <v>0.36349719198821284</v>
      </c>
      <c r="L20" s="68">
        <v>77</v>
      </c>
      <c r="M20" s="66">
        <f t="shared" si="4"/>
        <v>0.98717948717948723</v>
      </c>
      <c r="N20" s="69">
        <v>66112.06</v>
      </c>
      <c r="O20" s="70">
        <v>79995.560000000012</v>
      </c>
      <c r="P20" s="67">
        <f t="shared" si="5"/>
        <v>0.46657161651507367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189</v>
      </c>
      <c r="W20" s="66">
        <f t="shared" si="8"/>
        <v>1</v>
      </c>
      <c r="X20" s="69">
        <v>162882.65000000002</v>
      </c>
      <c r="Y20" s="70">
        <v>185758.83000000002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8</v>
      </c>
      <c r="C22" s="17">
        <f t="shared" si="12"/>
        <v>1</v>
      </c>
      <c r="D22" s="18">
        <f t="shared" si="12"/>
        <v>43060</v>
      </c>
      <c r="E22" s="18">
        <f t="shared" si="12"/>
        <v>52102.600000000006</v>
      </c>
      <c r="F22" s="19">
        <f t="shared" si="12"/>
        <v>1</v>
      </c>
      <c r="G22" s="16">
        <f t="shared" si="12"/>
        <v>505</v>
      </c>
      <c r="H22" s="17">
        <f t="shared" si="12"/>
        <v>1</v>
      </c>
      <c r="I22" s="18">
        <f t="shared" si="12"/>
        <v>1794914.8600000003</v>
      </c>
      <c r="J22" s="18">
        <f t="shared" si="12"/>
        <v>2160385.162</v>
      </c>
      <c r="K22" s="19">
        <f t="shared" si="12"/>
        <v>1</v>
      </c>
      <c r="L22" s="16">
        <f t="shared" si="12"/>
        <v>78</v>
      </c>
      <c r="M22" s="17">
        <f t="shared" si="12"/>
        <v>1</v>
      </c>
      <c r="N22" s="18">
        <f t="shared" si="12"/>
        <v>141697.53</v>
      </c>
      <c r="O22" s="18">
        <f t="shared" si="12"/>
        <v>171453.97870000001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189</v>
      </c>
      <c r="W22" s="17">
        <f t="shared" si="12"/>
        <v>1</v>
      </c>
      <c r="X22" s="18">
        <f t="shared" si="12"/>
        <v>162882.65000000002</v>
      </c>
      <c r="Y22" s="18">
        <f t="shared" si="12"/>
        <v>185758.83000000002</v>
      </c>
      <c r="Z22" s="19">
        <f t="shared" si="12"/>
        <v>1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13">B13+G13+L13+Q13+AA13+V13</f>
        <v>2</v>
      </c>
      <c r="C32" s="8">
        <f t="shared" ref="C32:C39" si="14">IF(B32,B32/$B$41,"")</f>
        <v>2.5641025641025641E-3</v>
      </c>
      <c r="D32" s="10">
        <f t="shared" ref="D32:D40" si="15">D13+I13+N13+S13+AC13+X13</f>
        <v>1158161.67</v>
      </c>
      <c r="E32" s="11">
        <f t="shared" ref="E32:E40" si="16">E13+J13+O13+T13+AD13+Y13</f>
        <v>1401375.6206999999</v>
      </c>
      <c r="F32" s="21">
        <f t="shared" ref="F32:F39" si="17">IF(E32,E32/$E$41,"")</f>
        <v>0.54534588063630218</v>
      </c>
      <c r="J32" s="92" t="s">
        <v>3</v>
      </c>
      <c r="K32" s="93"/>
      <c r="L32" s="57">
        <f>B22</f>
        <v>8</v>
      </c>
      <c r="M32" s="8">
        <f t="shared" ref="M32:M37" si="18">IF(L32,L32/$L$38,"")</f>
        <v>1.0256410256410256E-2</v>
      </c>
      <c r="N32" s="58">
        <f>D22</f>
        <v>43060</v>
      </c>
      <c r="O32" s="58">
        <f>E22</f>
        <v>52102.600000000006</v>
      </c>
      <c r="P32" s="59">
        <f t="shared" ref="P32:P37" si="19">IF(O32,O32/$O$38,"")</f>
        <v>2.0275747530307385E-2</v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88" t="s">
        <v>1</v>
      </c>
      <c r="K33" s="89"/>
      <c r="L33" s="60">
        <f>G22</f>
        <v>505</v>
      </c>
      <c r="M33" s="8">
        <f t="shared" si="18"/>
        <v>0.64743589743589747</v>
      </c>
      <c r="N33" s="61">
        <f>I22</f>
        <v>1794914.8600000003</v>
      </c>
      <c r="O33" s="61">
        <f>J22</f>
        <v>2160385.162</v>
      </c>
      <c r="P33" s="59">
        <f t="shared" si="19"/>
        <v>0.84071474576958194</v>
      </c>
    </row>
    <row r="34" spans="1:33" ht="30" customHeight="1" x14ac:dyDescent="0.3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78</v>
      </c>
      <c r="M34" s="8">
        <f t="shared" si="18"/>
        <v>0.1</v>
      </c>
      <c r="N34" s="61">
        <f>N22</f>
        <v>141697.53</v>
      </c>
      <c r="O34" s="61">
        <f>O22</f>
        <v>171453.97870000001</v>
      </c>
      <c r="P34" s="59">
        <f t="shared" si="19"/>
        <v>6.6721384061215749E-2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189</v>
      </c>
      <c r="M36" s="8">
        <f t="shared" si="18"/>
        <v>0.24230769230769231</v>
      </c>
      <c r="N36" s="61">
        <f>X22</f>
        <v>162882.65000000002</v>
      </c>
      <c r="O36" s="61">
        <f>Y22</f>
        <v>185758.83000000002</v>
      </c>
      <c r="P36" s="59">
        <f t="shared" si="19"/>
        <v>7.2288122638894975E-2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4">
      <c r="A38" s="44" t="s">
        <v>28</v>
      </c>
      <c r="B38" s="12">
        <f t="shared" si="13"/>
        <v>64</v>
      </c>
      <c r="C38" s="8">
        <f t="shared" si="14"/>
        <v>8.2051282051282051E-2</v>
      </c>
      <c r="D38" s="13">
        <f t="shared" si="15"/>
        <v>56653.52</v>
      </c>
      <c r="E38" s="23">
        <f t="shared" si="16"/>
        <v>65174.020000000019</v>
      </c>
      <c r="F38" s="21">
        <f t="shared" si="17"/>
        <v>2.5362495826603746E-2</v>
      </c>
      <c r="G38" s="25"/>
      <c r="J38" s="90" t="s">
        <v>0</v>
      </c>
      <c r="K38" s="91"/>
      <c r="L38" s="84">
        <f>SUM(L32:L37)</f>
        <v>780</v>
      </c>
      <c r="M38" s="17">
        <f>SUM(M32:M37)</f>
        <v>1</v>
      </c>
      <c r="N38" s="85">
        <f>SUM(N32:N37)</f>
        <v>2142555.0400000005</v>
      </c>
      <c r="O38" s="86">
        <f>SUM(O32:O37)</f>
        <v>2569700.5707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5" t="s">
        <v>29</v>
      </c>
      <c r="B39" s="12">
        <f t="shared" si="13"/>
        <v>714</v>
      </c>
      <c r="C39" s="8">
        <f t="shared" si="14"/>
        <v>0.91538461538461535</v>
      </c>
      <c r="D39" s="13">
        <f t="shared" si="15"/>
        <v>927739.85000000044</v>
      </c>
      <c r="E39" s="23">
        <f t="shared" si="16"/>
        <v>1103150.9300000004</v>
      </c>
      <c r="F39" s="21">
        <f t="shared" si="17"/>
        <v>0.42929162353709416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4">
      <c r="A41" s="64" t="s">
        <v>0</v>
      </c>
      <c r="B41" s="16">
        <f>SUM(B32:B40)</f>
        <v>780</v>
      </c>
      <c r="C41" s="17">
        <f>SUM(C32:C40)</f>
        <v>1</v>
      </c>
      <c r="D41" s="18">
        <f>SUM(D32:D40)</f>
        <v>2142555.0400000005</v>
      </c>
      <c r="E41" s="18">
        <f>SUM(E32:E40)</f>
        <v>2569700.5707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35">
      <c r="B43" s="26"/>
      <c r="H43" s="26"/>
      <c r="N43" s="26"/>
    </row>
    <row r="44" spans="1:33" s="25" customFormat="1" ht="14.55" x14ac:dyDescent="0.35">
      <c r="B44" s="26"/>
      <c r="H44" s="26"/>
      <c r="N44" s="26"/>
    </row>
    <row r="45" spans="1:33" s="25" customFormat="1" ht="14.55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5" zoomScale="80" zoomScaleNormal="80" workbookViewId="0">
      <selection activeCell="V21" sqref="V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3</v>
      </c>
      <c r="H13" s="20">
        <f t="shared" ref="H13:H20" si="2">IF(G13,G13/$G$22,"")</f>
        <v>5.1635111876075735E-3</v>
      </c>
      <c r="I13" s="4">
        <v>84163.15</v>
      </c>
      <c r="J13" s="5">
        <v>94990.399999999994</v>
      </c>
      <c r="K13" s="21">
        <f t="shared" ref="K13:K20" si="3">IF(J13,J13/$J$22,"")</f>
        <v>0.11378331752773234</v>
      </c>
      <c r="L13" s="1">
        <v>1</v>
      </c>
      <c r="M13" s="20">
        <f t="shared" ref="M13:M20" si="4">IF(L13,L13/$L$22,"")</f>
        <v>9.8039215686274508E-3</v>
      </c>
      <c r="N13" s="4">
        <v>107730.85</v>
      </c>
      <c r="O13" s="5">
        <v>130354.3285</v>
      </c>
      <c r="P13" s="21">
        <f t="shared" ref="P13:P20" si="5">IF(O13,O13/$O$22,"")</f>
        <v>0.5329403182654372</v>
      </c>
      <c r="Q13" s="1">
        <v>1</v>
      </c>
      <c r="R13" s="20">
        <f t="shared" ref="R13:R20" si="6">IF(Q13,Q13/$Q$22,"")</f>
        <v>1</v>
      </c>
      <c r="S13" s="4">
        <v>60000</v>
      </c>
      <c r="T13" s="5">
        <v>60000</v>
      </c>
      <c r="U13" s="21">
        <f t="shared" ref="U13:U21" si="7">IF(T13,T13/$T$22,"")</f>
        <v>1</v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9.8039215686274508E-3</v>
      </c>
      <c r="N15" s="6">
        <v>30763.45</v>
      </c>
      <c r="O15" s="7">
        <v>37223.769999999997</v>
      </c>
      <c r="P15" s="21">
        <f t="shared" si="5"/>
        <v>0.15218557035364907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1.7211703958691911E-3</v>
      </c>
      <c r="I18" s="69">
        <v>99671</v>
      </c>
      <c r="J18" s="70">
        <v>120601.91</v>
      </c>
      <c r="K18" s="67">
        <f t="shared" si="3"/>
        <v>0.14446181319355428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85</v>
      </c>
      <c r="H19" s="20">
        <f t="shared" si="2"/>
        <v>0.14629948364888123</v>
      </c>
      <c r="I19" s="6">
        <v>49165.46</v>
      </c>
      <c r="J19" s="7">
        <v>55266.240000000005</v>
      </c>
      <c r="K19" s="21">
        <f t="shared" si="3"/>
        <v>6.620012269117577E-2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8">
        <v>14</v>
      </c>
      <c r="C20" s="66">
        <f t="shared" si="0"/>
        <v>1</v>
      </c>
      <c r="D20" s="69">
        <v>21785.440000000002</v>
      </c>
      <c r="E20" s="70">
        <v>26360.39</v>
      </c>
      <c r="F20" s="21">
        <f t="shared" si="1"/>
        <v>1</v>
      </c>
      <c r="G20" s="68">
        <v>492</v>
      </c>
      <c r="H20" s="66">
        <f t="shared" si="2"/>
        <v>0.846815834767642</v>
      </c>
      <c r="I20" s="69">
        <v>467910.37499999959</v>
      </c>
      <c r="J20" s="70">
        <v>563977.36500000022</v>
      </c>
      <c r="K20" s="67">
        <f t="shared" si="3"/>
        <v>0.67555474658753756</v>
      </c>
      <c r="L20" s="68">
        <v>100</v>
      </c>
      <c r="M20" s="66">
        <f t="shared" si="4"/>
        <v>0.98039215686274506</v>
      </c>
      <c r="N20" s="69">
        <v>63636.050000000017</v>
      </c>
      <c r="O20" s="70">
        <v>77016.509999999995</v>
      </c>
      <c r="P20" s="67">
        <f t="shared" si="5"/>
        <v>0.31487411138091381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150</v>
      </c>
      <c r="W20" s="66">
        <f t="shared" si="8"/>
        <v>1</v>
      </c>
      <c r="X20" s="69">
        <v>128078.34999999999</v>
      </c>
      <c r="Y20" s="70">
        <v>149578.89000000001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2">SUM(B13:B21)</f>
        <v>14</v>
      </c>
      <c r="C22" s="17">
        <f t="shared" si="22"/>
        <v>1</v>
      </c>
      <c r="D22" s="18">
        <f t="shared" si="22"/>
        <v>21785.440000000002</v>
      </c>
      <c r="E22" s="18">
        <f t="shared" si="22"/>
        <v>26360.39</v>
      </c>
      <c r="F22" s="19">
        <f t="shared" si="22"/>
        <v>1</v>
      </c>
      <c r="G22" s="16">
        <f t="shared" si="22"/>
        <v>581</v>
      </c>
      <c r="H22" s="17">
        <f t="shared" si="22"/>
        <v>1</v>
      </c>
      <c r="I22" s="18">
        <f t="shared" si="22"/>
        <v>700909.98499999964</v>
      </c>
      <c r="J22" s="18">
        <f t="shared" si="22"/>
        <v>834835.91500000027</v>
      </c>
      <c r="K22" s="19">
        <f t="shared" si="22"/>
        <v>1</v>
      </c>
      <c r="L22" s="16">
        <f t="shared" si="22"/>
        <v>102</v>
      </c>
      <c r="M22" s="17">
        <f t="shared" si="22"/>
        <v>1</v>
      </c>
      <c r="N22" s="18">
        <f t="shared" si="22"/>
        <v>202130.35000000003</v>
      </c>
      <c r="O22" s="18">
        <f t="shared" si="22"/>
        <v>244594.60849999997</v>
      </c>
      <c r="P22" s="19">
        <f t="shared" si="22"/>
        <v>1</v>
      </c>
      <c r="Q22" s="16">
        <f t="shared" si="22"/>
        <v>1</v>
      </c>
      <c r="R22" s="17">
        <f t="shared" si="22"/>
        <v>1</v>
      </c>
      <c r="S22" s="18">
        <f t="shared" si="22"/>
        <v>60000</v>
      </c>
      <c r="T22" s="18">
        <f t="shared" si="22"/>
        <v>60000</v>
      </c>
      <c r="U22" s="19">
        <f t="shared" si="22"/>
        <v>1</v>
      </c>
      <c r="V22" s="16">
        <f t="shared" si="22"/>
        <v>150</v>
      </c>
      <c r="W22" s="17">
        <f t="shared" si="22"/>
        <v>1</v>
      </c>
      <c r="X22" s="18">
        <f t="shared" si="22"/>
        <v>128078.34999999999</v>
      </c>
      <c r="Y22" s="18">
        <f t="shared" si="22"/>
        <v>149578.89000000001</v>
      </c>
      <c r="Z22" s="19">
        <f t="shared" si="22"/>
        <v>1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5</v>
      </c>
      <c r="C32" s="8">
        <f t="shared" ref="C32:C40" si="24">IF(B32,B32/$B$41,"")</f>
        <v>5.89622641509434E-3</v>
      </c>
      <c r="D32" s="10">
        <f t="shared" ref="D32:D40" si="25">D13+I13+N13+S13+AC13+X13</f>
        <v>251894</v>
      </c>
      <c r="E32" s="11">
        <f t="shared" ref="E32:E40" si="26">E13+J13+O13+T13+AD13+Y13</f>
        <v>285344.72849999997</v>
      </c>
      <c r="F32" s="21">
        <f t="shared" ref="F32:F40" si="27">IF(E32,E32/$E$41,"")</f>
        <v>0.21693118371787215</v>
      </c>
      <c r="J32" s="92" t="s">
        <v>3</v>
      </c>
      <c r="K32" s="93"/>
      <c r="L32" s="57">
        <f>B22</f>
        <v>14</v>
      </c>
      <c r="M32" s="8">
        <f t="shared" ref="M32:M37" si="28">IF(L32,L32/$L$38,"")</f>
        <v>1.6509433962264151E-2</v>
      </c>
      <c r="N32" s="58">
        <f>D22</f>
        <v>21785.440000000002</v>
      </c>
      <c r="O32" s="58">
        <f>E22</f>
        <v>26360.39</v>
      </c>
      <c r="P32" s="59">
        <f t="shared" ref="P32:P37" si="29">IF(O32,O32/$O$38,"")</f>
        <v>2.0040288236706501E-2</v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8" t="s">
        <v>1</v>
      </c>
      <c r="K33" s="89"/>
      <c r="L33" s="60">
        <f>G22</f>
        <v>581</v>
      </c>
      <c r="M33" s="8">
        <f t="shared" si="28"/>
        <v>0.68514150943396224</v>
      </c>
      <c r="N33" s="61">
        <f>I22</f>
        <v>700909.98499999964</v>
      </c>
      <c r="O33" s="61">
        <f>J22</f>
        <v>834835.91500000027</v>
      </c>
      <c r="P33" s="59">
        <f t="shared" si="29"/>
        <v>0.63467772544164236</v>
      </c>
    </row>
    <row r="34" spans="1:33" ht="30" customHeight="1" x14ac:dyDescent="0.3">
      <c r="A34" s="43" t="s">
        <v>19</v>
      </c>
      <c r="B34" s="12">
        <f t="shared" si="23"/>
        <v>1</v>
      </c>
      <c r="C34" s="8">
        <f t="shared" si="24"/>
        <v>1.1792452830188679E-3</v>
      </c>
      <c r="D34" s="13">
        <f t="shared" si="25"/>
        <v>30763.45</v>
      </c>
      <c r="E34" s="14">
        <f t="shared" si="26"/>
        <v>37223.769999999997</v>
      </c>
      <c r="F34" s="21">
        <f t="shared" si="27"/>
        <v>2.8299091176453319E-2</v>
      </c>
      <c r="G34" s="25"/>
      <c r="J34" s="88" t="s">
        <v>2</v>
      </c>
      <c r="K34" s="89"/>
      <c r="L34" s="60">
        <f>L22</f>
        <v>102</v>
      </c>
      <c r="M34" s="8">
        <f t="shared" si="28"/>
        <v>0.12028301886792453</v>
      </c>
      <c r="N34" s="61">
        <f>N22</f>
        <v>202130.35000000003</v>
      </c>
      <c r="O34" s="61">
        <f>O22</f>
        <v>244594.60849999997</v>
      </c>
      <c r="P34" s="59">
        <f t="shared" si="29"/>
        <v>0.18595121147617244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1</v>
      </c>
      <c r="M35" s="8">
        <f t="shared" si="28"/>
        <v>1.1792452830188679E-3</v>
      </c>
      <c r="N35" s="61">
        <f>S22</f>
        <v>60000</v>
      </c>
      <c r="O35" s="61">
        <f>T22</f>
        <v>60000</v>
      </c>
      <c r="P35" s="59">
        <f t="shared" si="29"/>
        <v>4.5614548730211889E-2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150</v>
      </c>
      <c r="M36" s="8">
        <f t="shared" si="28"/>
        <v>0.17688679245283018</v>
      </c>
      <c r="N36" s="61">
        <f>X22</f>
        <v>128078.34999999999</v>
      </c>
      <c r="O36" s="61">
        <f>Y22</f>
        <v>149578.89000000001</v>
      </c>
      <c r="P36" s="59">
        <f t="shared" si="29"/>
        <v>0.11371622611526673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4" t="s">
        <v>32</v>
      </c>
      <c r="B37" s="15">
        <f t="shared" si="23"/>
        <v>1</v>
      </c>
      <c r="C37" s="8">
        <f t="shared" si="24"/>
        <v>1.1792452830188679E-3</v>
      </c>
      <c r="D37" s="13">
        <f t="shared" si="25"/>
        <v>99671</v>
      </c>
      <c r="E37" s="22">
        <f t="shared" si="26"/>
        <v>120601.91</v>
      </c>
      <c r="F37" s="21">
        <f t="shared" si="27"/>
        <v>9.1686695010860478E-2</v>
      </c>
      <c r="G37" s="25"/>
      <c r="J37" s="88" t="s">
        <v>4</v>
      </c>
      <c r="K37" s="89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4">
      <c r="A38" s="44" t="s">
        <v>28</v>
      </c>
      <c r="B38" s="12">
        <f t="shared" si="23"/>
        <v>85</v>
      </c>
      <c r="C38" s="8">
        <f t="shared" si="24"/>
        <v>0.10023584905660378</v>
      </c>
      <c r="D38" s="13">
        <f t="shared" si="25"/>
        <v>49165.46</v>
      </c>
      <c r="E38" s="23">
        <f t="shared" si="26"/>
        <v>55266.240000000005</v>
      </c>
      <c r="F38" s="21">
        <f t="shared" si="27"/>
        <v>4.2015743293593096E-2</v>
      </c>
      <c r="G38" s="25"/>
      <c r="J38" s="90" t="s">
        <v>0</v>
      </c>
      <c r="K38" s="91"/>
      <c r="L38" s="84">
        <f>SUM(L32:L37)</f>
        <v>848</v>
      </c>
      <c r="M38" s="17">
        <f>SUM(M32:M37)</f>
        <v>0.99999999999999978</v>
      </c>
      <c r="N38" s="85">
        <f>SUM(N32:N37)</f>
        <v>1112904.1249999998</v>
      </c>
      <c r="O38" s="86">
        <f>SUM(O32:O37)</f>
        <v>1315369.8035000004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5" t="s">
        <v>29</v>
      </c>
      <c r="B39" s="12">
        <f t="shared" si="23"/>
        <v>756</v>
      </c>
      <c r="C39" s="8">
        <f t="shared" si="24"/>
        <v>0.89150943396226412</v>
      </c>
      <c r="D39" s="13">
        <f t="shared" si="25"/>
        <v>681410.21499999962</v>
      </c>
      <c r="E39" s="23">
        <f t="shared" si="26"/>
        <v>816933.15500000026</v>
      </c>
      <c r="F39" s="21">
        <f t="shared" si="27"/>
        <v>0.62106728680122081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4">
      <c r="A41" s="64" t="s">
        <v>0</v>
      </c>
      <c r="B41" s="16">
        <f>SUM(B32:B40)</f>
        <v>848</v>
      </c>
      <c r="C41" s="17">
        <f>SUM(C32:C40)</f>
        <v>1</v>
      </c>
      <c r="D41" s="18">
        <f>SUM(D32:D40)</f>
        <v>1112904.1249999995</v>
      </c>
      <c r="E41" s="18">
        <f>SUM(E32:E40)</f>
        <v>1315369.8035000004</v>
      </c>
      <c r="F41" s="19">
        <f>SUM(F32:F40)</f>
        <v>0.99999999999999978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35">
      <c r="B43" s="26"/>
      <c r="H43" s="26"/>
      <c r="N43" s="26"/>
    </row>
    <row r="44" spans="1:33" s="25" customFormat="1" ht="14.55" x14ac:dyDescent="0.35">
      <c r="B44" s="26"/>
      <c r="H44" s="26"/>
      <c r="N44" s="26"/>
    </row>
    <row r="45" spans="1:33" s="25" customFormat="1" ht="14.55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90" zoomScaleNormal="90" workbookViewId="0">
      <selection activeCell="N19" sqref="N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0" si="0">IF(B13,B13/$B$22,"")</f>
        <v>0.16666666666666666</v>
      </c>
      <c r="D13" s="4">
        <v>313550.51</v>
      </c>
      <c r="E13" s="5">
        <v>379396.11</v>
      </c>
      <c r="F13" s="21">
        <f t="shared" ref="F13:F21" si="1">IF(E13,E13/$E$22,"")</f>
        <v>0.99489224844596968</v>
      </c>
      <c r="G13" s="1">
        <v>3</v>
      </c>
      <c r="H13" s="20">
        <f t="shared" ref="H13:H20" si="2">IF(G13,G13/$G$22,"")</f>
        <v>7.3170731707317077E-3</v>
      </c>
      <c r="I13" s="4">
        <v>137581.5</v>
      </c>
      <c r="J13" s="5">
        <v>160692.32</v>
      </c>
      <c r="K13" s="21">
        <f t="shared" ref="K13:K20" si="3">IF(J13,J13/$J$22,"")</f>
        <v>0.23716691560871989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2.4390243902439024E-3</v>
      </c>
      <c r="I18" s="69">
        <v>116415.12</v>
      </c>
      <c r="J18" s="70">
        <v>140862.29519999999</v>
      </c>
      <c r="K18" s="67">
        <f t="shared" si="3"/>
        <v>0.20789964373001138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54</v>
      </c>
      <c r="H19" s="20">
        <f t="shared" si="2"/>
        <v>0.13170731707317074</v>
      </c>
      <c r="I19" s="6">
        <v>19760.750000000004</v>
      </c>
      <c r="J19" s="7">
        <v>21893.47</v>
      </c>
      <c r="K19" s="21">
        <f t="shared" si="3"/>
        <v>3.2312725037960996E-2</v>
      </c>
      <c r="L19" s="2">
        <v>9</v>
      </c>
      <c r="M19" s="20">
        <f t="shared" si="4"/>
        <v>0.13636363636363635</v>
      </c>
      <c r="N19" s="6">
        <v>61686.520000000004</v>
      </c>
      <c r="O19" s="7">
        <v>74640.700000000012</v>
      </c>
      <c r="P19" s="21">
        <f t="shared" si="5"/>
        <v>0.63755794364208052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>
        <v>5</v>
      </c>
      <c r="C20" s="66">
        <f t="shared" si="0"/>
        <v>0.83333333333333337</v>
      </c>
      <c r="D20" s="69">
        <v>1609.76</v>
      </c>
      <c r="E20" s="70">
        <v>1947.8100000000004</v>
      </c>
      <c r="F20" s="21">
        <f t="shared" si="1"/>
        <v>5.1077515540302841E-3</v>
      </c>
      <c r="G20" s="68">
        <v>352</v>
      </c>
      <c r="H20" s="66">
        <f t="shared" si="2"/>
        <v>0.85853658536585364</v>
      </c>
      <c r="I20" s="69">
        <v>295766.11335</v>
      </c>
      <c r="J20" s="70">
        <v>354101.39335000003</v>
      </c>
      <c r="K20" s="67">
        <f t="shared" si="3"/>
        <v>0.52262071562330781</v>
      </c>
      <c r="L20" s="68">
        <v>57</v>
      </c>
      <c r="M20" s="66">
        <f t="shared" si="4"/>
        <v>0.86363636363636365</v>
      </c>
      <c r="N20" s="69">
        <v>35034.070000000014</v>
      </c>
      <c r="O20" s="70">
        <v>42432.110000000022</v>
      </c>
      <c r="P20" s="67">
        <f t="shared" si="5"/>
        <v>0.3624420563579196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83</v>
      </c>
      <c r="W20" s="66">
        <f t="shared" si="8"/>
        <v>1</v>
      </c>
      <c r="X20" s="69">
        <v>65114.99</v>
      </c>
      <c r="Y20" s="70">
        <v>72055.47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2">SUM(B13:B21)</f>
        <v>6</v>
      </c>
      <c r="C22" s="17">
        <f t="shared" si="22"/>
        <v>1</v>
      </c>
      <c r="D22" s="18">
        <f t="shared" si="22"/>
        <v>315160.27</v>
      </c>
      <c r="E22" s="18">
        <f t="shared" si="22"/>
        <v>381343.92</v>
      </c>
      <c r="F22" s="19">
        <f t="shared" si="22"/>
        <v>1</v>
      </c>
      <c r="G22" s="16">
        <f t="shared" si="22"/>
        <v>410</v>
      </c>
      <c r="H22" s="17">
        <f t="shared" si="22"/>
        <v>1</v>
      </c>
      <c r="I22" s="18">
        <f t="shared" si="22"/>
        <v>569523.48334999999</v>
      </c>
      <c r="J22" s="18">
        <f t="shared" si="22"/>
        <v>677549.47855</v>
      </c>
      <c r="K22" s="19">
        <f t="shared" si="22"/>
        <v>1</v>
      </c>
      <c r="L22" s="16">
        <f t="shared" si="22"/>
        <v>66</v>
      </c>
      <c r="M22" s="17">
        <f t="shared" si="22"/>
        <v>1</v>
      </c>
      <c r="N22" s="18">
        <f t="shared" si="22"/>
        <v>96720.590000000026</v>
      </c>
      <c r="O22" s="18">
        <f t="shared" si="22"/>
        <v>117072.81000000003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83</v>
      </c>
      <c r="W22" s="17">
        <f t="shared" si="22"/>
        <v>1</v>
      </c>
      <c r="X22" s="18">
        <f t="shared" si="22"/>
        <v>65114.99</v>
      </c>
      <c r="Y22" s="18">
        <f t="shared" si="22"/>
        <v>72055.47</v>
      </c>
      <c r="Z22" s="19">
        <f t="shared" si="22"/>
        <v>1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4</v>
      </c>
      <c r="C32" s="8">
        <f t="shared" ref="C32:C39" si="24">IF(B32,B32/$B$41,"")</f>
        <v>7.0796460176991149E-3</v>
      </c>
      <c r="D32" s="10">
        <f t="shared" ref="D32:D40" si="25">D13+I13+N13+S13+AC13+X13</f>
        <v>451132.01</v>
      </c>
      <c r="E32" s="11">
        <f t="shared" ref="E32:E40" si="26">E13+J13+O13+T13+AD13+Y13</f>
        <v>540088.42999999993</v>
      </c>
      <c r="F32" s="21">
        <f t="shared" ref="F32:F39" si="27">IF(E32,E32/$E$41,"")</f>
        <v>0.43275564782455989</v>
      </c>
      <c r="J32" s="92" t="s">
        <v>3</v>
      </c>
      <c r="K32" s="93"/>
      <c r="L32" s="57">
        <f>B22</f>
        <v>6</v>
      </c>
      <c r="M32" s="8">
        <f>IF(L32,L32/$L$38,"")</f>
        <v>1.0619469026548672E-2</v>
      </c>
      <c r="N32" s="58">
        <f>D22</f>
        <v>315160.27</v>
      </c>
      <c r="O32" s="58">
        <f>E22</f>
        <v>381343.92</v>
      </c>
      <c r="P32" s="59">
        <f>IF(O32,O32/$O$38,"")</f>
        <v>0.30555873071296336</v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8" t="s">
        <v>1</v>
      </c>
      <c r="K33" s="89"/>
      <c r="L33" s="60">
        <f>G22</f>
        <v>410</v>
      </c>
      <c r="M33" s="8">
        <f>IF(L33,L33/$L$38,"")</f>
        <v>0.72566371681415931</v>
      </c>
      <c r="N33" s="61">
        <f>I22</f>
        <v>569523.48334999999</v>
      </c>
      <c r="O33" s="61">
        <f>J22</f>
        <v>677549.47855</v>
      </c>
      <c r="P33" s="59">
        <f>IF(O33,O33/$O$38,"")</f>
        <v>0.54289880552171432</v>
      </c>
    </row>
    <row r="34" spans="1:33" ht="30" customHeight="1" x14ac:dyDescent="0.3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8" t="s">
        <v>2</v>
      </c>
      <c r="K34" s="89"/>
      <c r="L34" s="60">
        <f>L22</f>
        <v>66</v>
      </c>
      <c r="M34" s="8">
        <f>IF(L34,L34/$L$38,"")</f>
        <v>0.1168141592920354</v>
      </c>
      <c r="N34" s="61">
        <f>N22</f>
        <v>96720.590000000026</v>
      </c>
      <c r="O34" s="61">
        <f>O22</f>
        <v>117072.81000000003</v>
      </c>
      <c r="P34" s="59">
        <f>IF(O34,O34/$O$38,"")</f>
        <v>9.3806711864187931E-2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83</v>
      </c>
      <c r="M36" s="8">
        <f>IF(L36,L36/$L$38,"")</f>
        <v>0.14690265486725665</v>
      </c>
      <c r="N36" s="61">
        <f>X22</f>
        <v>65114.99</v>
      </c>
      <c r="O36" s="61">
        <f>Y22</f>
        <v>72055.47</v>
      </c>
      <c r="P36" s="59">
        <f>IF(O36,O36/$O$38,"")</f>
        <v>5.7735751901134315E-2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1</v>
      </c>
      <c r="C37" s="8">
        <f t="shared" si="24"/>
        <v>1.7699115044247787E-3</v>
      </c>
      <c r="D37" s="13">
        <f t="shared" si="25"/>
        <v>116415.12</v>
      </c>
      <c r="E37" s="22">
        <f t="shared" si="26"/>
        <v>140862.29519999999</v>
      </c>
      <c r="F37" s="21">
        <f t="shared" si="27"/>
        <v>0.11286846824941316</v>
      </c>
      <c r="G37" s="25"/>
      <c r="J37" s="88" t="s">
        <v>4</v>
      </c>
      <c r="K37" s="89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63</v>
      </c>
      <c r="C38" s="8">
        <f t="shared" si="24"/>
        <v>0.11150442477876106</v>
      </c>
      <c r="D38" s="13">
        <f t="shared" si="25"/>
        <v>81447.27</v>
      </c>
      <c r="E38" s="23">
        <f t="shared" si="26"/>
        <v>96534.170000000013</v>
      </c>
      <c r="F38" s="21">
        <f t="shared" si="27"/>
        <v>7.7349754142217425E-2</v>
      </c>
      <c r="G38" s="25"/>
      <c r="J38" s="90" t="s">
        <v>0</v>
      </c>
      <c r="K38" s="91"/>
      <c r="L38" s="84">
        <f>SUM(L32:L37)</f>
        <v>565</v>
      </c>
      <c r="M38" s="17">
        <f>SUM(M32:M37)</f>
        <v>1</v>
      </c>
      <c r="N38" s="85">
        <f>SUM(N32:N37)</f>
        <v>1046519.33335</v>
      </c>
      <c r="O38" s="86">
        <f>SUM(O32:O37)</f>
        <v>1248021.6785500001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497</v>
      </c>
      <c r="C39" s="8">
        <f t="shared" si="24"/>
        <v>0.87964601769911499</v>
      </c>
      <c r="D39" s="13">
        <f t="shared" si="25"/>
        <v>397524.93335000001</v>
      </c>
      <c r="E39" s="23">
        <f t="shared" si="26"/>
        <v>470536.78335000004</v>
      </c>
      <c r="F39" s="21">
        <f t="shared" si="27"/>
        <v>0.37702612978380945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565</v>
      </c>
      <c r="C41" s="17">
        <f>SUM(C32:C40)</f>
        <v>1</v>
      </c>
      <c r="D41" s="18">
        <f>SUM(D32:D40)</f>
        <v>1046519.33335</v>
      </c>
      <c r="E41" s="18">
        <f>SUM(E32:E40)</f>
        <v>1248021.6785500001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70" zoomScaleNormal="70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0" si="0">IF(B13,B13/$B$22,"")</f>
        <v>9.0909090909090912E-2</v>
      </c>
      <c r="D13" s="4">
        <v>313550.51</v>
      </c>
      <c r="E13" s="5">
        <v>379396.11</v>
      </c>
      <c r="F13" s="21">
        <f t="shared" ref="F13:F21" si="1">IF(E13,E13/$E$22,"")</f>
        <v>0.87087238067640615</v>
      </c>
      <c r="G13" s="1">
        <v>12</v>
      </c>
      <c r="H13" s="20">
        <f t="shared" ref="H13:H20" si="2">IF(G13,G13/$G$22,"")</f>
        <v>1.7069701280227598E-2</v>
      </c>
      <c r="I13" s="4">
        <v>1304320.8500000001</v>
      </c>
      <c r="J13" s="5">
        <v>1565599.9219999998</v>
      </c>
      <c r="K13" s="21">
        <f t="shared" ref="K13:K20" si="3">IF(J13,J13/$J$22,"")</f>
        <v>0.54247211537577267</v>
      </c>
      <c r="L13" s="1">
        <v>2</v>
      </c>
      <c r="M13" s="20">
        <f>IF(L13,L13/$L$22,"")</f>
        <v>1.8867924528301886E-2</v>
      </c>
      <c r="N13" s="4">
        <v>183316.32</v>
      </c>
      <c r="O13" s="5">
        <v>221812.74719999998</v>
      </c>
      <c r="P13" s="21">
        <f>IF(O13,O13/$O$22,"")</f>
        <v>0.43213105095844995</v>
      </c>
      <c r="Q13" s="1">
        <v>2</v>
      </c>
      <c r="R13" s="20">
        <f t="shared" ref="R13:R20" si="4">IF(Q13,Q13/$Q$22,"")</f>
        <v>1</v>
      </c>
      <c r="S13" s="4">
        <v>114000</v>
      </c>
      <c r="T13" s="5">
        <v>125340</v>
      </c>
      <c r="U13" s="21">
        <f t="shared" ref="U13:U21" si="5">IF(T13,T13/$T$22,"")</f>
        <v>1</v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IF(L15,L15/$L$22,"")</f>
        <v>9.433962264150943E-3</v>
      </c>
      <c r="N15" s="6">
        <v>30763.45</v>
      </c>
      <c r="O15" s="7">
        <v>37223.769999999997</v>
      </c>
      <c r="P15" s="21">
        <f>IF(O15,O15/$O$22,"")</f>
        <v>7.2518586302129442E-2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4</v>
      </c>
      <c r="H18" s="66">
        <f t="shared" si="2"/>
        <v>5.6899004267425323E-3</v>
      </c>
      <c r="I18" s="69">
        <v>369452.42</v>
      </c>
      <c r="J18" s="70">
        <v>447037.4302</v>
      </c>
      <c r="K18" s="67">
        <f t="shared" si="3"/>
        <v>0.15489611171093515</v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62</v>
      </c>
      <c r="H19" s="20">
        <f t="shared" si="2"/>
        <v>8.8193456614509252E-2</v>
      </c>
      <c r="I19" s="6">
        <v>22264.909999999996</v>
      </c>
      <c r="J19" s="7">
        <v>25570.84</v>
      </c>
      <c r="K19" s="21">
        <f t="shared" si="3"/>
        <v>8.8601611892105241E-3</v>
      </c>
      <c r="L19" s="2">
        <v>15</v>
      </c>
      <c r="M19" s="20">
        <f>IF(L19,L19/$L$22,"")</f>
        <v>0.14150943396226415</v>
      </c>
      <c r="N19" s="6">
        <v>77307.539999999979</v>
      </c>
      <c r="O19" s="7">
        <v>95015.239999999976</v>
      </c>
      <c r="P19" s="21">
        <f>IF(O19,O19/$O$22,"")</f>
        <v>0.18510674447960376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5">
      <c r="A20" s="81" t="s">
        <v>29</v>
      </c>
      <c r="B20" s="68">
        <v>10</v>
      </c>
      <c r="C20" s="66">
        <f t="shared" si="0"/>
        <v>0.90909090909090906</v>
      </c>
      <c r="D20" s="69">
        <v>46491.34</v>
      </c>
      <c r="E20" s="70">
        <v>56254.53</v>
      </c>
      <c r="F20" s="21">
        <f t="shared" si="1"/>
        <v>0.12912761932359379</v>
      </c>
      <c r="G20" s="68">
        <v>625</v>
      </c>
      <c r="H20" s="66">
        <f t="shared" si="2"/>
        <v>0.88904694167852061</v>
      </c>
      <c r="I20" s="69">
        <v>702425.36499999987</v>
      </c>
      <c r="J20" s="70">
        <v>847838.62499999988</v>
      </c>
      <c r="K20" s="67">
        <f t="shared" si="3"/>
        <v>0.29377161172408162</v>
      </c>
      <c r="L20" s="68">
        <v>88</v>
      </c>
      <c r="M20" s="66">
        <f>IF(L20,L20/$L$22,"")</f>
        <v>0.83018867924528306</v>
      </c>
      <c r="N20" s="69">
        <v>131541.99219768721</v>
      </c>
      <c r="O20" s="70">
        <v>159247.96219768719</v>
      </c>
      <c r="P20" s="67">
        <f>IF(O20,O20/$O$22,"")</f>
        <v>0.31024361825981694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169</v>
      </c>
      <c r="W20" s="66">
        <f t="shared" si="6"/>
        <v>1</v>
      </c>
      <c r="X20" s="69">
        <v>271081.35000000009</v>
      </c>
      <c r="Y20" s="70">
        <v>314260.78999999998</v>
      </c>
      <c r="Z20" s="67">
        <f t="shared" si="7"/>
        <v>1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4">
      <c r="A22" s="83" t="s">
        <v>0</v>
      </c>
      <c r="B22" s="16">
        <f t="shared" ref="B22:AE22" si="20">SUM(B13:B21)</f>
        <v>11</v>
      </c>
      <c r="C22" s="17">
        <f t="shared" si="20"/>
        <v>1</v>
      </c>
      <c r="D22" s="18">
        <f t="shared" si="20"/>
        <v>360041.85</v>
      </c>
      <c r="E22" s="18">
        <f t="shared" si="20"/>
        <v>435650.64</v>
      </c>
      <c r="F22" s="19">
        <f t="shared" si="20"/>
        <v>1</v>
      </c>
      <c r="G22" s="16">
        <f t="shared" si="20"/>
        <v>703</v>
      </c>
      <c r="H22" s="17">
        <f t="shared" si="20"/>
        <v>1</v>
      </c>
      <c r="I22" s="18">
        <f t="shared" si="20"/>
        <v>2398463.5449999999</v>
      </c>
      <c r="J22" s="18">
        <f t="shared" si="20"/>
        <v>2886046.8171999999</v>
      </c>
      <c r="K22" s="19">
        <f t="shared" si="20"/>
        <v>1</v>
      </c>
      <c r="L22" s="16">
        <f t="shared" si="20"/>
        <v>106</v>
      </c>
      <c r="M22" s="17">
        <f t="shared" si="20"/>
        <v>1</v>
      </c>
      <c r="N22" s="18">
        <f t="shared" si="20"/>
        <v>422929.30219768721</v>
      </c>
      <c r="O22" s="18">
        <f t="shared" si="20"/>
        <v>513299.71939768712</v>
      </c>
      <c r="P22" s="19">
        <f t="shared" si="20"/>
        <v>1</v>
      </c>
      <c r="Q22" s="16">
        <f t="shared" si="20"/>
        <v>2</v>
      </c>
      <c r="R22" s="17">
        <f t="shared" si="20"/>
        <v>1</v>
      </c>
      <c r="S22" s="18">
        <f t="shared" si="20"/>
        <v>114000</v>
      </c>
      <c r="T22" s="18">
        <f t="shared" si="20"/>
        <v>125340</v>
      </c>
      <c r="U22" s="19">
        <f t="shared" si="20"/>
        <v>1</v>
      </c>
      <c r="V22" s="16">
        <f t="shared" si="20"/>
        <v>169</v>
      </c>
      <c r="W22" s="17">
        <f t="shared" si="20"/>
        <v>1</v>
      </c>
      <c r="X22" s="18">
        <f t="shared" si="20"/>
        <v>271081.35000000009</v>
      </c>
      <c r="Y22" s="18">
        <f t="shared" si="20"/>
        <v>314260.78999999998</v>
      </c>
      <c r="Z22" s="19">
        <f t="shared" si="20"/>
        <v>1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35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17</v>
      </c>
      <c r="C32" s="8">
        <f t="shared" ref="C32:C40" si="22">IF(B32,B32/$B$41,"")</f>
        <v>1.7154389505549948E-2</v>
      </c>
      <c r="D32" s="10">
        <f t="shared" ref="D32:D40" si="23">D13+I13+N13+S13+AC13+X13</f>
        <v>1915187.6800000002</v>
      </c>
      <c r="E32" s="11">
        <f t="shared" ref="E32:E40" si="24">E13+J13+O13+T13+AD13+Y13</f>
        <v>2292148.7791999998</v>
      </c>
      <c r="F32" s="21">
        <f t="shared" ref="F32:F40" si="25">IF(E32,E32/$E$41,"")</f>
        <v>0.53622558123855735</v>
      </c>
      <c r="J32" s="92" t="s">
        <v>3</v>
      </c>
      <c r="K32" s="93"/>
      <c r="L32" s="57">
        <f>B22</f>
        <v>11</v>
      </c>
      <c r="M32" s="8">
        <f t="shared" ref="M32:M37" si="26">IF(L32,L32/$L$38,"")</f>
        <v>1.1099899091826439E-2</v>
      </c>
      <c r="N32" s="58">
        <f>D22</f>
        <v>360041.85</v>
      </c>
      <c r="O32" s="58">
        <f>E22</f>
        <v>435650.64</v>
      </c>
      <c r="P32" s="59">
        <f t="shared" ref="P32:P37" si="27">IF(O32,O32/$O$38,"")</f>
        <v>0.10191616694815177</v>
      </c>
    </row>
    <row r="33" spans="1:33" s="25" customFormat="1" ht="30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88" t="s">
        <v>1</v>
      </c>
      <c r="K33" s="89"/>
      <c r="L33" s="60">
        <f>G22</f>
        <v>703</v>
      </c>
      <c r="M33" s="8">
        <f t="shared" si="26"/>
        <v>0.70938446014127143</v>
      </c>
      <c r="N33" s="61">
        <f>I22</f>
        <v>2398463.5449999999</v>
      </c>
      <c r="O33" s="61">
        <f>J22</f>
        <v>2886046.8171999999</v>
      </c>
      <c r="P33" s="59">
        <f t="shared" si="27"/>
        <v>0.6751621648987759</v>
      </c>
    </row>
    <row r="34" spans="1:33" ht="30" customHeight="1" x14ac:dyDescent="0.3">
      <c r="A34" s="43" t="s">
        <v>19</v>
      </c>
      <c r="B34" s="12">
        <f t="shared" si="21"/>
        <v>1</v>
      </c>
      <c r="C34" s="8">
        <f t="shared" si="22"/>
        <v>1.0090817356205853E-3</v>
      </c>
      <c r="D34" s="13">
        <f t="shared" si="23"/>
        <v>30763.45</v>
      </c>
      <c r="E34" s="14">
        <f t="shared" si="24"/>
        <v>37223.769999999997</v>
      </c>
      <c r="F34" s="21">
        <f t="shared" si="25"/>
        <v>8.7081335580262292E-3</v>
      </c>
      <c r="G34" s="25"/>
      <c r="J34" s="88" t="s">
        <v>2</v>
      </c>
      <c r="K34" s="89"/>
      <c r="L34" s="60">
        <f>L22</f>
        <v>106</v>
      </c>
      <c r="M34" s="8">
        <f t="shared" si="26"/>
        <v>0.10696266397578204</v>
      </c>
      <c r="N34" s="61">
        <f>N22</f>
        <v>422929.30219768721</v>
      </c>
      <c r="O34" s="61">
        <f>O22</f>
        <v>513299.71939768712</v>
      </c>
      <c r="P34" s="59">
        <f t="shared" si="27"/>
        <v>0.1200814026041007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8" t="s">
        <v>33</v>
      </c>
      <c r="K35" s="89"/>
      <c r="L35" s="60">
        <f>Q22</f>
        <v>2</v>
      </c>
      <c r="M35" s="8">
        <f t="shared" si="26"/>
        <v>2.0181634712411706E-3</v>
      </c>
      <c r="N35" s="61">
        <f>S22</f>
        <v>114000</v>
      </c>
      <c r="O35" s="61">
        <f>T22</f>
        <v>125340</v>
      </c>
      <c r="P35" s="59">
        <f t="shared" si="27"/>
        <v>2.9322055776806258E-2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88" t="s">
        <v>5</v>
      </c>
      <c r="K36" s="89"/>
      <c r="L36" s="60">
        <f>V22</f>
        <v>169</v>
      </c>
      <c r="M36" s="8">
        <f t="shared" si="26"/>
        <v>0.17053481331987891</v>
      </c>
      <c r="N36" s="61">
        <f>X22</f>
        <v>271081.35000000009</v>
      </c>
      <c r="O36" s="61">
        <f>Y22</f>
        <v>314260.78999999998</v>
      </c>
      <c r="P36" s="59">
        <f t="shared" si="27"/>
        <v>7.3518209772165291E-2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4</v>
      </c>
      <c r="C37" s="8">
        <f t="shared" si="22"/>
        <v>4.0363269424823411E-3</v>
      </c>
      <c r="D37" s="13">
        <f t="shared" si="23"/>
        <v>369452.42</v>
      </c>
      <c r="E37" s="22">
        <f t="shared" si="24"/>
        <v>447037.4302</v>
      </c>
      <c r="F37" s="21">
        <f t="shared" si="25"/>
        <v>0.10457999411715763</v>
      </c>
      <c r="G37" s="25"/>
      <c r="J37" s="88" t="s">
        <v>4</v>
      </c>
      <c r="K37" s="89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77</v>
      </c>
      <c r="C38" s="8">
        <f t="shared" si="22"/>
        <v>7.7699293642785064E-2</v>
      </c>
      <c r="D38" s="13">
        <f t="shared" si="23"/>
        <v>99572.449999999983</v>
      </c>
      <c r="E38" s="23">
        <f t="shared" si="24"/>
        <v>120586.07999999997</v>
      </c>
      <c r="F38" s="21">
        <f t="shared" si="25"/>
        <v>2.8209923118449189E-2</v>
      </c>
      <c r="G38" s="25"/>
      <c r="J38" s="90" t="s">
        <v>0</v>
      </c>
      <c r="K38" s="91"/>
      <c r="L38" s="84">
        <f>SUM(L32:L37)</f>
        <v>991</v>
      </c>
      <c r="M38" s="17">
        <f>SUM(M32:M37)</f>
        <v>1</v>
      </c>
      <c r="N38" s="85">
        <f>SUM(N32:N37)</f>
        <v>3566516.0471976874</v>
      </c>
      <c r="O38" s="86">
        <f>SUM(O32:O37)</f>
        <v>4274597.9665976875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1"/>
        <v>892</v>
      </c>
      <c r="C39" s="8">
        <f t="shared" si="22"/>
        <v>0.90010090817356203</v>
      </c>
      <c r="D39" s="13">
        <f t="shared" si="23"/>
        <v>1151540.0471976872</v>
      </c>
      <c r="E39" s="23">
        <f t="shared" si="24"/>
        <v>1377601.9071976871</v>
      </c>
      <c r="F39" s="21">
        <f t="shared" si="25"/>
        <v>0.32227636796780967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991</v>
      </c>
      <c r="C41" s="17">
        <f>SUM(C32:C40)</f>
        <v>1</v>
      </c>
      <c r="D41" s="18">
        <f>SUM(D32:D40)</f>
        <v>3566516.0471976874</v>
      </c>
      <c r="E41" s="18">
        <f>SUM(E32:E40)</f>
        <v>4274597.9665976865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zoomScale="85" zoomScaleNormal="85" workbookViewId="0">
      <selection activeCell="A4" sqref="A4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30" customHeight="1" thickBot="1" x14ac:dyDescent="0.35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9" customHeight="1" thickBot="1" x14ac:dyDescent="0.35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2</v>
      </c>
      <c r="C13" s="20">
        <f t="shared" ref="C13:C21" si="0">IF(B13,B13/$B$22,"")</f>
        <v>5.128205128205128E-2</v>
      </c>
      <c r="D13" s="10">
        <f>'1T'!D13+'2T'!D13+'3T'!D13+'4T'!D13</f>
        <v>627101.02</v>
      </c>
      <c r="E13" s="10">
        <f>'1T'!E13+'2T'!E13+'3T'!E13+'4T'!E13</f>
        <v>758792.22</v>
      </c>
      <c r="F13" s="21">
        <f t="shared" ref="F13:F21" si="1">IF(E13,E13/$E$22,"")</f>
        <v>0.84737933138204036</v>
      </c>
      <c r="G13" s="9">
        <f>'1T'!G13+'2T'!G13+'3T'!G13+'4T'!G13</f>
        <v>19</v>
      </c>
      <c r="H13" s="20">
        <f t="shared" ref="H13:H21" si="2">IF(G13,G13/$G$22,"")</f>
        <v>8.6402910413824474E-3</v>
      </c>
      <c r="I13" s="10">
        <f>'1T'!I13+'2T'!I13+'3T'!I13+'4T'!I13</f>
        <v>2608641.7000000002</v>
      </c>
      <c r="J13" s="10">
        <f>'1T'!J13+'2T'!J13+'3T'!J13+'4T'!J13</f>
        <v>3131199.8439999996</v>
      </c>
      <c r="K13" s="21">
        <f t="shared" ref="K13:K21" si="3">IF(J13,J13/$J$22,"")</f>
        <v>0.47740311492880322</v>
      </c>
      <c r="L13" s="9">
        <f>'1T'!L13+'2T'!L13+'3T'!L13+'4T'!L13</f>
        <v>4</v>
      </c>
      <c r="M13" s="20">
        <f t="shared" ref="M13:M21" si="4">IF(L13,L13/$L$22,"")</f>
        <v>1.1363636363636364E-2</v>
      </c>
      <c r="N13" s="10">
        <f>'1T'!N13+'2T'!N13+'3T'!N13+'4T'!N13</f>
        <v>366632.64</v>
      </c>
      <c r="O13" s="10">
        <f>'1T'!O13+'2T'!O13+'3T'!O13+'4T'!O13</f>
        <v>443625.49439999997</v>
      </c>
      <c r="P13" s="21">
        <f t="shared" ref="P13:P21" si="5">IF(O13,O13/$O$22,"")</f>
        <v>0.42394547220376738</v>
      </c>
      <c r="Q13" s="9">
        <f>'1T'!Q13+'2T'!Q13+'3T'!Q13+'4T'!Q13</f>
        <v>3</v>
      </c>
      <c r="R13" s="20">
        <f t="shared" ref="R13:R21" si="6">IF(Q13,Q13/$Q$22,"")</f>
        <v>1</v>
      </c>
      <c r="S13" s="10">
        <f>'1T'!S13+'2T'!S13+'3T'!S13+'4T'!S13</f>
        <v>174000</v>
      </c>
      <c r="T13" s="10">
        <f>'1T'!T13+'2T'!T13+'3T'!T13+'4T'!T13</f>
        <v>185340</v>
      </c>
      <c r="U13" s="21">
        <f t="shared" ref="U13:U21" si="7">IF(T13,T13/$T$22,"")</f>
        <v>1</v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2</v>
      </c>
      <c r="M15" s="20">
        <f t="shared" si="4"/>
        <v>5.681818181818182E-3</v>
      </c>
      <c r="N15" s="13">
        <f>'1T'!N15+'2T'!N15+'3T'!N15+'4T'!N15</f>
        <v>61526.9</v>
      </c>
      <c r="O15" s="13">
        <f>'1T'!O15+'2T'!O15+'3T'!O15+'4T'!O15</f>
        <v>74447.539999999994</v>
      </c>
      <c r="P15" s="21">
        <f t="shared" si="5"/>
        <v>7.1144913667317081E-2</v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6</v>
      </c>
      <c r="H18" s="20">
        <f t="shared" si="2"/>
        <v>2.7285129604365621E-3</v>
      </c>
      <c r="I18" s="13">
        <f>'1T'!I18+'2T'!I18+'3T'!I18+'4T'!I18</f>
        <v>585538.54</v>
      </c>
      <c r="J18" s="13">
        <f>'1T'!J18+'2T'!J18+'3T'!J18+'4T'!J18</f>
        <v>708501.63540000003</v>
      </c>
      <c r="K18" s="21">
        <f t="shared" si="3"/>
        <v>0.1080227722673939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265</v>
      </c>
      <c r="H19" s="20">
        <f t="shared" si="2"/>
        <v>0.12050932241928149</v>
      </c>
      <c r="I19" s="13">
        <f>'1T'!I19+'2T'!I19+'3T'!I19+'4T'!I19</f>
        <v>147844.63999999998</v>
      </c>
      <c r="J19" s="13">
        <f>'1T'!J19+'2T'!J19+'3T'!J19+'4T'!J19</f>
        <v>167904.57000000004</v>
      </c>
      <c r="K19" s="21">
        <f t="shared" si="3"/>
        <v>2.5599823940455367E-2</v>
      </c>
      <c r="L19" s="9">
        <f>'1T'!L19+'2T'!L19+'3T'!L19+'4T'!L19</f>
        <v>24</v>
      </c>
      <c r="M19" s="20">
        <f t="shared" si="4"/>
        <v>6.8181818181818177E-2</v>
      </c>
      <c r="N19" s="13">
        <f>'1T'!N19+'2T'!N19+'3T'!N19+'4T'!N19</f>
        <v>138994.06</v>
      </c>
      <c r="O19" s="13">
        <f>'1T'!O19+'2T'!O19+'3T'!O19+'4T'!O19</f>
        <v>169655.94</v>
      </c>
      <c r="P19" s="21">
        <f t="shared" si="5"/>
        <v>0.16212969836810628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37</v>
      </c>
      <c r="C20" s="20">
        <f t="shared" si="0"/>
        <v>0.94871794871794868</v>
      </c>
      <c r="D20" s="13">
        <f>'1T'!D20+'2T'!D20+'3T'!D20+'4T'!D20</f>
        <v>112946.54</v>
      </c>
      <c r="E20" s="13">
        <f>'1T'!E20+'2T'!E20+'3T'!E20+'4T'!E20</f>
        <v>136665.33000000002</v>
      </c>
      <c r="F20" s="21">
        <f t="shared" si="1"/>
        <v>0.15262066861795962</v>
      </c>
      <c r="G20" s="9">
        <f>'1T'!G20+'2T'!G20+'3T'!G20+'4T'!G20</f>
        <v>1909</v>
      </c>
      <c r="H20" s="20">
        <f t="shared" si="2"/>
        <v>0.86812187357889947</v>
      </c>
      <c r="I20" s="13">
        <f>'1T'!I20+'2T'!I20+'3T'!I20+'4T'!I20</f>
        <v>2121786.9933499997</v>
      </c>
      <c r="J20" s="13">
        <f>'1T'!J20+'2T'!J20+'3T'!J20+'4T'!J20</f>
        <v>2551211.3233500007</v>
      </c>
      <c r="K20" s="21">
        <f t="shared" si="3"/>
        <v>0.38897428886334751</v>
      </c>
      <c r="L20" s="9">
        <f>'1T'!L20+'2T'!L20+'3T'!L20+'4T'!L20</f>
        <v>322</v>
      </c>
      <c r="M20" s="20">
        <f t="shared" si="4"/>
        <v>0.91477272727272729</v>
      </c>
      <c r="N20" s="13">
        <f>'1T'!N20+'2T'!N20+'3T'!N20+'4T'!N20</f>
        <v>296324.17219768721</v>
      </c>
      <c r="O20" s="13">
        <f>'1T'!O20+'2T'!O20+'3T'!O20+'4T'!O20</f>
        <v>358692.14219768718</v>
      </c>
      <c r="P20" s="21">
        <f t="shared" si="5"/>
        <v>0.3427799157608093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591</v>
      </c>
      <c r="AB20" s="20">
        <f t="shared" si="10"/>
        <v>1</v>
      </c>
      <c r="AC20" s="13">
        <f>'1T'!X20+'2T'!X20+'3T'!X20+'4T'!X20</f>
        <v>627157.34000000008</v>
      </c>
      <c r="AD20" s="13">
        <f>'1T'!Y20+'2T'!Y20+'3T'!Y20+'4T'!Y20</f>
        <v>721653.98</v>
      </c>
      <c r="AE20" s="21">
        <f t="shared" si="11"/>
        <v>1</v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39</v>
      </c>
      <c r="C22" s="17">
        <f t="shared" si="12"/>
        <v>1</v>
      </c>
      <c r="D22" s="18">
        <f t="shared" si="12"/>
        <v>740047.56</v>
      </c>
      <c r="E22" s="18">
        <f t="shared" si="12"/>
        <v>895457.55</v>
      </c>
      <c r="F22" s="19">
        <f t="shared" si="12"/>
        <v>1</v>
      </c>
      <c r="G22" s="16">
        <f t="shared" si="12"/>
        <v>2199</v>
      </c>
      <c r="H22" s="17">
        <f t="shared" si="12"/>
        <v>1</v>
      </c>
      <c r="I22" s="18">
        <f t="shared" si="12"/>
        <v>5463811.87335</v>
      </c>
      <c r="J22" s="18">
        <f t="shared" si="12"/>
        <v>6558817.3727500001</v>
      </c>
      <c r="K22" s="19">
        <f t="shared" si="12"/>
        <v>1</v>
      </c>
      <c r="L22" s="16">
        <f t="shared" si="12"/>
        <v>352</v>
      </c>
      <c r="M22" s="17">
        <f t="shared" si="12"/>
        <v>1</v>
      </c>
      <c r="N22" s="18">
        <f t="shared" si="12"/>
        <v>863477.7721976873</v>
      </c>
      <c r="O22" s="18">
        <f t="shared" si="12"/>
        <v>1046421.1165976871</v>
      </c>
      <c r="P22" s="19">
        <f t="shared" si="12"/>
        <v>1</v>
      </c>
      <c r="Q22" s="16">
        <f t="shared" si="12"/>
        <v>3</v>
      </c>
      <c r="R22" s="17">
        <f t="shared" si="12"/>
        <v>1</v>
      </c>
      <c r="S22" s="18">
        <f t="shared" si="12"/>
        <v>174000</v>
      </c>
      <c r="T22" s="18">
        <f t="shared" si="12"/>
        <v>185340</v>
      </c>
      <c r="U22" s="19">
        <f t="shared" si="12"/>
        <v>1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591</v>
      </c>
      <c r="AB22" s="17">
        <f t="shared" si="12"/>
        <v>1</v>
      </c>
      <c r="AC22" s="18">
        <f t="shared" si="12"/>
        <v>627157.34000000008</v>
      </c>
      <c r="AD22" s="18">
        <f t="shared" si="12"/>
        <v>721653.98</v>
      </c>
      <c r="AE22" s="19">
        <f t="shared" si="12"/>
        <v>1</v>
      </c>
    </row>
    <row r="23" spans="1:31" s="25" customFormat="1" ht="26.55" customHeight="1" x14ac:dyDescent="0.3">
      <c r="B23" s="26"/>
      <c r="H23" s="26"/>
      <c r="N23" s="26"/>
    </row>
    <row r="24" spans="1:31" s="48" customFormat="1" ht="48" customHeight="1" x14ac:dyDescent="0.3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40.049999999999997" customHeight="1" thickBot="1" x14ac:dyDescent="0.35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" customHeight="1" x14ac:dyDescent="0.3">
      <c r="A31" s="41" t="s">
        <v>25</v>
      </c>
      <c r="B31" s="9">
        <f t="shared" ref="B31:B38" si="13">B13+G13+L13+Q13+V13+AA13</f>
        <v>28</v>
      </c>
      <c r="C31" s="8">
        <f t="shared" ref="C31:C37" si="14">IF(B31,B31/$B$40,"")</f>
        <v>8.7939698492462311E-3</v>
      </c>
      <c r="D31" s="10">
        <f t="shared" ref="D31:E38" si="15">D13+I13+N13+S13+X13+AC13</f>
        <v>3776375.3600000003</v>
      </c>
      <c r="E31" s="11">
        <f t="shared" si="15"/>
        <v>4518957.5583999995</v>
      </c>
      <c r="F31" s="21">
        <f t="shared" ref="F31:F37" si="16">IF(E31,E31/$E$40,"")</f>
        <v>0.48034719990841457</v>
      </c>
      <c r="J31" s="92" t="s">
        <v>3</v>
      </c>
      <c r="K31" s="93"/>
      <c r="L31" s="57">
        <f>B22</f>
        <v>39</v>
      </c>
      <c r="M31" s="8">
        <f t="shared" ref="M31:M36" si="17">IF(L31,L31/$L$37,"")</f>
        <v>1.2248743718592964E-2</v>
      </c>
      <c r="N31" s="58">
        <f>D22</f>
        <v>740047.56</v>
      </c>
      <c r="O31" s="58">
        <f>E22</f>
        <v>895457.55</v>
      </c>
      <c r="P31" s="59">
        <f t="shared" ref="P31:P36" si="18">IF(O31,O31/$O$37,"")</f>
        <v>9.5183573029980581E-2</v>
      </c>
    </row>
    <row r="32" spans="1:31" s="25" customFormat="1" ht="30" customHeight="1" x14ac:dyDescent="0.3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88" t="s">
        <v>1</v>
      </c>
      <c r="K32" s="89"/>
      <c r="L32" s="60">
        <f>G22</f>
        <v>2199</v>
      </c>
      <c r="M32" s="8">
        <f t="shared" si="17"/>
        <v>0.69064070351758799</v>
      </c>
      <c r="N32" s="61">
        <f>I22</f>
        <v>5463811.87335</v>
      </c>
      <c r="O32" s="61">
        <f>J22</f>
        <v>6558817.3727500001</v>
      </c>
      <c r="P32" s="59">
        <f t="shared" si="18"/>
        <v>0.6971761781331286</v>
      </c>
    </row>
    <row r="33" spans="1:33" s="25" customFormat="1" ht="30" customHeight="1" x14ac:dyDescent="0.3">
      <c r="A33" s="43" t="s">
        <v>19</v>
      </c>
      <c r="B33" s="12">
        <f t="shared" si="13"/>
        <v>2</v>
      </c>
      <c r="C33" s="8">
        <f t="shared" si="14"/>
        <v>6.2814070351758795E-4</v>
      </c>
      <c r="D33" s="13">
        <f t="shared" si="15"/>
        <v>61526.9</v>
      </c>
      <c r="E33" s="14">
        <f t="shared" si="15"/>
        <v>74447.539999999994</v>
      </c>
      <c r="F33" s="21">
        <f t="shared" si="16"/>
        <v>7.913477149745848E-3</v>
      </c>
      <c r="J33" s="88" t="s">
        <v>2</v>
      </c>
      <c r="K33" s="89"/>
      <c r="L33" s="60">
        <f>L22</f>
        <v>352</v>
      </c>
      <c r="M33" s="8">
        <f t="shared" si="17"/>
        <v>0.11055276381909548</v>
      </c>
      <c r="N33" s="61">
        <f>N22</f>
        <v>863477.7721976873</v>
      </c>
      <c r="O33" s="61">
        <f>O22</f>
        <v>1046421.1165976871</v>
      </c>
      <c r="P33" s="59">
        <f t="shared" si="18"/>
        <v>0.11123039922081149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3</v>
      </c>
      <c r="M34" s="8">
        <f t="shared" si="17"/>
        <v>9.4221105527638187E-4</v>
      </c>
      <c r="N34" s="61">
        <f>S22</f>
        <v>174000</v>
      </c>
      <c r="O34" s="61">
        <f>T22</f>
        <v>185340</v>
      </c>
      <c r="P34" s="59">
        <f t="shared" si="18"/>
        <v>1.9700904219721638E-2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591</v>
      </c>
      <c r="M35" s="8">
        <f t="shared" si="17"/>
        <v>0.18561557788944724</v>
      </c>
      <c r="N35" s="61">
        <f>AC22</f>
        <v>627157.34000000008</v>
      </c>
      <c r="O35" s="61">
        <f>AD22</f>
        <v>721653.98</v>
      </c>
      <c r="P35" s="59">
        <f t="shared" si="18"/>
        <v>7.6708945396357572E-2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6</v>
      </c>
      <c r="C36" s="8">
        <f t="shared" si="14"/>
        <v>1.8844221105527637E-3</v>
      </c>
      <c r="D36" s="13">
        <f t="shared" si="15"/>
        <v>585538.54</v>
      </c>
      <c r="E36" s="22">
        <f t="shared" si="15"/>
        <v>708501.63540000003</v>
      </c>
      <c r="F36" s="21">
        <f t="shared" si="16"/>
        <v>7.5310903520727016E-2</v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289</v>
      </c>
      <c r="C37" s="8">
        <f t="shared" si="14"/>
        <v>9.0766331658291455E-2</v>
      </c>
      <c r="D37" s="13">
        <f t="shared" si="15"/>
        <v>286838.69999999995</v>
      </c>
      <c r="E37" s="23">
        <f t="shared" si="15"/>
        <v>337560.51</v>
      </c>
      <c r="F37" s="21">
        <f t="shared" si="16"/>
        <v>3.5881338490721858E-2</v>
      </c>
      <c r="G37" s="25"/>
      <c r="H37" s="25"/>
      <c r="I37" s="25"/>
      <c r="J37" s="90" t="s">
        <v>0</v>
      </c>
      <c r="K37" s="91"/>
      <c r="L37" s="84">
        <f>SUM(L31:L36)</f>
        <v>3184</v>
      </c>
      <c r="M37" s="17">
        <f>SUM(M31:M36)</f>
        <v>1</v>
      </c>
      <c r="N37" s="85">
        <f>SUM(N31:N36)</f>
        <v>7868494.5455476874</v>
      </c>
      <c r="O37" s="86">
        <f>SUM(O31:O36)</f>
        <v>9407690.0193476882</v>
      </c>
      <c r="P37" s="87">
        <f>SUM(P31:P36)</f>
        <v>0.99999999999999978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2859</v>
      </c>
      <c r="C38" s="8">
        <f>IF(B38,B38/$B$40,"")</f>
        <v>0.897927135678392</v>
      </c>
      <c r="D38" s="13">
        <f t="shared" si="15"/>
        <v>3158215.0455476865</v>
      </c>
      <c r="E38" s="23">
        <f t="shared" si="15"/>
        <v>3768222.7755476879</v>
      </c>
      <c r="F38" s="21">
        <f>IF(E38,E38/$E$40,"")</f>
        <v>0.40054708093039082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3184</v>
      </c>
      <c r="C40" s="17">
        <f>SUM(C31:C39)</f>
        <v>1</v>
      </c>
      <c r="D40" s="18">
        <f>SUM(D31:D39)</f>
        <v>7868494.5455476874</v>
      </c>
      <c r="E40" s="18">
        <f>SUM(E31:E39)</f>
        <v>9407690.0193476863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2020-03-05T12:26:34Z</dcterms:modified>
</cp:coreProperties>
</file>