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2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45621"/>
</workbook>
</file>

<file path=xl/calcChain.xml><?xml version="1.0" encoding="utf-8"?>
<calcChain xmlns="http://schemas.openxmlformats.org/spreadsheetml/2006/main">
  <c r="E19" i="6" l="1"/>
  <c r="J19" i="4" l="1"/>
  <c r="E19" i="4"/>
  <c r="N20" i="4"/>
  <c r="I20" i="4"/>
  <c r="J15" i="4" l="1"/>
  <c r="J14" i="4"/>
  <c r="J13" i="4"/>
  <c r="O13" i="4"/>
  <c r="E13" i="4"/>
  <c r="O19" i="4" l="1"/>
  <c r="B16" i="7" l="1"/>
  <c r="D16" i="7"/>
  <c r="J21" i="7"/>
  <c r="E21" i="7"/>
  <c r="O21" i="7"/>
  <c r="T21" i="7"/>
  <c r="U21" i="7" s="1"/>
  <c r="Y21" i="7"/>
  <c r="AD21" i="7"/>
  <c r="E13" i="7"/>
  <c r="J13" i="7"/>
  <c r="O13" i="7"/>
  <c r="T13" i="7"/>
  <c r="Y13" i="7"/>
  <c r="AD13" i="7"/>
  <c r="E20" i="7"/>
  <c r="J20" i="7"/>
  <c r="O20" i="7"/>
  <c r="AD20" i="7"/>
  <c r="T20" i="7"/>
  <c r="Y20" i="7"/>
  <c r="Z20" i="7" s="1"/>
  <c r="J14" i="7"/>
  <c r="O14" i="7"/>
  <c r="E14" i="7"/>
  <c r="T14" i="7"/>
  <c r="Y14" i="7"/>
  <c r="Z14" i="7" s="1"/>
  <c r="AD14" i="7"/>
  <c r="J15" i="7"/>
  <c r="O15" i="7"/>
  <c r="E15" i="7"/>
  <c r="T15" i="7"/>
  <c r="Y15" i="7"/>
  <c r="AD15" i="7"/>
  <c r="J16" i="7"/>
  <c r="K16" i="7" s="1"/>
  <c r="O16" i="7"/>
  <c r="P16" i="7" s="1"/>
  <c r="E16" i="7"/>
  <c r="F16" i="7" s="1"/>
  <c r="T16" i="7"/>
  <c r="Y16" i="7"/>
  <c r="AD16" i="7"/>
  <c r="J17" i="7"/>
  <c r="K17" i="7" s="1"/>
  <c r="O17" i="7"/>
  <c r="E17" i="7"/>
  <c r="T17" i="7"/>
  <c r="Y17" i="7"/>
  <c r="AD17" i="7"/>
  <c r="J18" i="7"/>
  <c r="O18" i="7"/>
  <c r="AD18" i="7"/>
  <c r="AE18" i="7" s="1"/>
  <c r="E18" i="7"/>
  <c r="T18" i="7"/>
  <c r="Y18" i="7"/>
  <c r="J19" i="7"/>
  <c r="O19" i="7"/>
  <c r="AD19" i="7"/>
  <c r="E19" i="7"/>
  <c r="T19" i="7"/>
  <c r="Y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D35" i="7" s="1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1" i="7"/>
  <c r="B21" i="7"/>
  <c r="L21" i="7"/>
  <c r="M21" i="7" s="1"/>
  <c r="Q21" i="7"/>
  <c r="V21" i="7"/>
  <c r="W21" i="7" s="1"/>
  <c r="AA21" i="7"/>
  <c r="G16" i="7"/>
  <c r="L16" i="7"/>
  <c r="M16" i="7" s="1"/>
  <c r="Q16" i="7"/>
  <c r="V16" i="7"/>
  <c r="W16" i="7" s="1"/>
  <c r="AA16" i="7"/>
  <c r="B13" i="7"/>
  <c r="G13" i="7"/>
  <c r="L13" i="7"/>
  <c r="Q13" i="7"/>
  <c r="V13" i="7"/>
  <c r="AA13" i="7"/>
  <c r="AA22" i="7" s="1"/>
  <c r="L35" i="7" s="1"/>
  <c r="M35" i="7" s="1"/>
  <c r="B20" i="7"/>
  <c r="G20" i="7"/>
  <c r="L20" i="7"/>
  <c r="AA20" i="7"/>
  <c r="Q20" i="7"/>
  <c r="R20" i="7" s="1"/>
  <c r="V20" i="7"/>
  <c r="G14" i="7"/>
  <c r="L14" i="7"/>
  <c r="B14" i="7"/>
  <c r="Q14" i="7"/>
  <c r="R14" i="7" s="1"/>
  <c r="V14" i="7"/>
  <c r="AA14" i="7"/>
  <c r="AB14" i="7" s="1"/>
  <c r="G15" i="7"/>
  <c r="B33" i="7" s="1"/>
  <c r="L15" i="7"/>
  <c r="B15" i="7"/>
  <c r="Q15" i="7"/>
  <c r="V15" i="7"/>
  <c r="W15" i="7" s="1"/>
  <c r="AA15" i="7"/>
  <c r="G17" i="7"/>
  <c r="L17" i="7"/>
  <c r="B17" i="7"/>
  <c r="C17" i="7" s="1"/>
  <c r="Q17" i="7"/>
  <c r="R17" i="7" s="1"/>
  <c r="V17" i="7"/>
  <c r="AA17" i="7"/>
  <c r="AB17" i="7" s="1"/>
  <c r="G18" i="7"/>
  <c r="L18" i="7"/>
  <c r="AA18" i="7"/>
  <c r="AB18" i="7" s="1"/>
  <c r="B18" i="7"/>
  <c r="Q18" i="7"/>
  <c r="R18" i="7" s="1"/>
  <c r="V18" i="7"/>
  <c r="G19" i="7"/>
  <c r="L19" i="7"/>
  <c r="AA19" i="7"/>
  <c r="B19" i="7"/>
  <c r="Q19" i="7"/>
  <c r="V19" i="7"/>
  <c r="W19" i="7" s="1"/>
  <c r="AE21" i="7"/>
  <c r="AB21" i="7"/>
  <c r="AE20" i="7"/>
  <c r="AB20" i="7"/>
  <c r="AE19" i="7"/>
  <c r="AB19" i="7"/>
  <c r="AE17" i="7"/>
  <c r="AE16" i="7"/>
  <c r="AB16" i="7"/>
  <c r="AB15" i="7"/>
  <c r="AE14" i="7"/>
  <c r="Z21" i="7"/>
  <c r="W20" i="7"/>
  <c r="Z19" i="7"/>
  <c r="Z18" i="7"/>
  <c r="W18" i="7"/>
  <c r="Z17" i="7"/>
  <c r="W17" i="7"/>
  <c r="Z16" i="7"/>
  <c r="Z15" i="7"/>
  <c r="W14" i="7"/>
  <c r="R21" i="7"/>
  <c r="U20" i="7"/>
  <c r="U19" i="7"/>
  <c r="R19" i="7"/>
  <c r="U18" i="7"/>
  <c r="U17" i="7"/>
  <c r="U16" i="7"/>
  <c r="R16" i="7"/>
  <c r="U15" i="7"/>
  <c r="R15" i="7"/>
  <c r="U14" i="7"/>
  <c r="P21" i="7"/>
  <c r="P17" i="7"/>
  <c r="AE13" i="7"/>
  <c r="AB13" i="7"/>
  <c r="AB22" i="7" s="1"/>
  <c r="W13" i="7"/>
  <c r="U13" i="7"/>
  <c r="R13" i="7"/>
  <c r="R22" i="7" s="1"/>
  <c r="K21" i="7"/>
  <c r="H16" i="7"/>
  <c r="H17" i="7"/>
  <c r="F17" i="7"/>
  <c r="F21" i="7"/>
  <c r="C16" i="7"/>
  <c r="C21" i="7"/>
  <c r="J22" i="6"/>
  <c r="O33" i="6" s="1"/>
  <c r="E22" i="6"/>
  <c r="O32" i="6" s="1"/>
  <c r="O22" i="6"/>
  <c r="O34" i="6" s="1"/>
  <c r="Y22" i="6"/>
  <c r="O36" i="6" s="1"/>
  <c r="P36" i="6" s="1"/>
  <c r="T22" i="6"/>
  <c r="O35" i="6" s="1"/>
  <c r="AD22" i="6"/>
  <c r="O37" i="6" s="1"/>
  <c r="P35" i="6"/>
  <c r="P37" i="6"/>
  <c r="I22" i="6"/>
  <c r="N33" i="6" s="1"/>
  <c r="D22" i="6"/>
  <c r="N32" i="6" s="1"/>
  <c r="N22" i="6"/>
  <c r="N34" i="6" s="1"/>
  <c r="X22" i="6"/>
  <c r="N36" i="6" s="1"/>
  <c r="S22" i="6"/>
  <c r="N35" i="6" s="1"/>
  <c r="AC22" i="6"/>
  <c r="N37" i="6" s="1"/>
  <c r="G22" i="6"/>
  <c r="H18" i="6" s="1"/>
  <c r="L33" i="6"/>
  <c r="B22" i="6"/>
  <c r="L32" i="6" s="1"/>
  <c r="L22" i="6"/>
  <c r="L34" i="6" s="1"/>
  <c r="V22" i="6"/>
  <c r="L36" i="6"/>
  <c r="M36" i="6" s="1"/>
  <c r="Q22" i="6"/>
  <c r="L35" i="6"/>
  <c r="M35" i="6" s="1"/>
  <c r="AA22" i="6"/>
  <c r="L37" i="6"/>
  <c r="M37" i="6" s="1"/>
  <c r="E40" i="6"/>
  <c r="E32" i="6"/>
  <c r="E33" i="6"/>
  <c r="F33" i="6" s="1"/>
  <c r="E34" i="6"/>
  <c r="F34" i="6" s="1"/>
  <c r="E35" i="6"/>
  <c r="F35" i="6" s="1"/>
  <c r="E36" i="6"/>
  <c r="F36" i="6" s="1"/>
  <c r="E37" i="6"/>
  <c r="E38" i="6"/>
  <c r="E39" i="6"/>
  <c r="F40" i="6"/>
  <c r="D40" i="6"/>
  <c r="D32" i="6"/>
  <c r="D33" i="6"/>
  <c r="D34" i="6"/>
  <c r="D35" i="6"/>
  <c r="D36" i="6"/>
  <c r="D37" i="6"/>
  <c r="D38" i="6"/>
  <c r="D39" i="6"/>
  <c r="B40" i="6"/>
  <c r="C40" i="6" s="1"/>
  <c r="B32" i="6"/>
  <c r="B33" i="6"/>
  <c r="C33" i="6" s="1"/>
  <c r="B34" i="6"/>
  <c r="C34" i="6" s="1"/>
  <c r="B35" i="6"/>
  <c r="C35" i="6" s="1"/>
  <c r="B36" i="6"/>
  <c r="C36" i="6" s="1"/>
  <c r="B37" i="6"/>
  <c r="B38" i="6"/>
  <c r="B39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22" i="6" s="1"/>
  <c r="AB17" i="6"/>
  <c r="AB18" i="6"/>
  <c r="AB19" i="6"/>
  <c r="AB20" i="6"/>
  <c r="AB21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22" i="6" s="1"/>
  <c r="W17" i="6"/>
  <c r="W18" i="6"/>
  <c r="W19" i="6"/>
  <c r="W20" i="6"/>
  <c r="W21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22" i="6" s="1"/>
  <c r="R17" i="6"/>
  <c r="R18" i="6"/>
  <c r="R19" i="6"/>
  <c r="R20" i="6"/>
  <c r="R21" i="6"/>
  <c r="P14" i="6"/>
  <c r="P15" i="6"/>
  <c r="P16" i="6"/>
  <c r="P19" i="6"/>
  <c r="P20" i="6"/>
  <c r="P21" i="6"/>
  <c r="M14" i="6"/>
  <c r="M15" i="6"/>
  <c r="M16" i="6"/>
  <c r="M19" i="6"/>
  <c r="M21" i="6"/>
  <c r="K14" i="6"/>
  <c r="K15" i="6"/>
  <c r="K16" i="6"/>
  <c r="K17" i="6"/>
  <c r="K19" i="6"/>
  <c r="K21" i="6"/>
  <c r="H13" i="6"/>
  <c r="H14" i="6"/>
  <c r="H15" i="6"/>
  <c r="H16" i="6"/>
  <c r="H17" i="6"/>
  <c r="H19" i="6"/>
  <c r="H20" i="6"/>
  <c r="H21" i="6"/>
  <c r="F13" i="6"/>
  <c r="F14" i="6"/>
  <c r="F15" i="6"/>
  <c r="F16" i="6"/>
  <c r="F17" i="6"/>
  <c r="F18" i="6"/>
  <c r="F19" i="6"/>
  <c r="F21" i="6"/>
  <c r="C13" i="6"/>
  <c r="C14" i="6"/>
  <c r="C15" i="6"/>
  <c r="C16" i="6"/>
  <c r="C17" i="6"/>
  <c r="C18" i="6"/>
  <c r="C21" i="6"/>
  <c r="AD22" i="5"/>
  <c r="O37" i="5"/>
  <c r="P37" i="5" s="1"/>
  <c r="AC22" i="5"/>
  <c r="N37" i="5" s="1"/>
  <c r="AA22" i="5"/>
  <c r="L37" i="5" s="1"/>
  <c r="M37" i="5"/>
  <c r="E22" i="5"/>
  <c r="O32" i="5" s="1"/>
  <c r="J22" i="5"/>
  <c r="K14" i="5" s="1"/>
  <c r="O22" i="5"/>
  <c r="O34" i="5" s="1"/>
  <c r="T22" i="5"/>
  <c r="O35" i="5"/>
  <c r="P35" i="5" s="1"/>
  <c r="Y22" i="5"/>
  <c r="O36" i="5"/>
  <c r="P36" i="5"/>
  <c r="D22" i="5"/>
  <c r="N32" i="5" s="1"/>
  <c r="I22" i="5"/>
  <c r="N33" i="5" s="1"/>
  <c r="N22" i="5"/>
  <c r="N34" i="5" s="1"/>
  <c r="S22" i="5"/>
  <c r="N35" i="5" s="1"/>
  <c r="X22" i="5"/>
  <c r="N36" i="5" s="1"/>
  <c r="B22" i="5"/>
  <c r="C14" i="5" s="1"/>
  <c r="G22" i="5"/>
  <c r="L33" i="5" s="1"/>
  <c r="L22" i="5"/>
  <c r="L34" i="5" s="1"/>
  <c r="Q22" i="5"/>
  <c r="L35" i="5"/>
  <c r="M35" i="5" s="1"/>
  <c r="V22" i="5"/>
  <c r="L36" i="5"/>
  <c r="M36" i="5" s="1"/>
  <c r="E32" i="5"/>
  <c r="E33" i="5"/>
  <c r="E34" i="5"/>
  <c r="E39" i="5"/>
  <c r="E37" i="5"/>
  <c r="E38" i="5"/>
  <c r="E40" i="5"/>
  <c r="E35" i="5"/>
  <c r="E36" i="5"/>
  <c r="F36" i="5" s="1"/>
  <c r="F34" i="5"/>
  <c r="F35" i="5"/>
  <c r="F38" i="5"/>
  <c r="F40" i="5"/>
  <c r="D32" i="5"/>
  <c r="D33" i="5"/>
  <c r="D34" i="5"/>
  <c r="D39" i="5"/>
  <c r="D37" i="5"/>
  <c r="D38" i="5"/>
  <c r="D40" i="5"/>
  <c r="D35" i="5"/>
  <c r="D36" i="5"/>
  <c r="B32" i="5"/>
  <c r="B33" i="5"/>
  <c r="B34" i="5"/>
  <c r="C34" i="5" s="1"/>
  <c r="B39" i="5"/>
  <c r="B40" i="5"/>
  <c r="B37" i="5"/>
  <c r="B38" i="5"/>
  <c r="C38" i="5" s="1"/>
  <c r="B35" i="5"/>
  <c r="C35" i="5" s="1"/>
  <c r="B36" i="5"/>
  <c r="C36" i="5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Z20" i="5"/>
  <c r="Z22" i="5"/>
  <c r="W13" i="5"/>
  <c r="W14" i="5"/>
  <c r="W15" i="5"/>
  <c r="W16" i="5"/>
  <c r="W17" i="5"/>
  <c r="W18" i="5"/>
  <c r="W19" i="5"/>
  <c r="W20" i="5"/>
  <c r="U13" i="5"/>
  <c r="U14" i="5"/>
  <c r="U15" i="5"/>
  <c r="U22" i="5" s="1"/>
  <c r="U16" i="5"/>
  <c r="U17" i="5"/>
  <c r="U18" i="5"/>
  <c r="U19" i="5"/>
  <c r="U20" i="5"/>
  <c r="R13" i="5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P19" i="5"/>
  <c r="P20" i="5"/>
  <c r="M13" i="5"/>
  <c r="M14" i="5"/>
  <c r="M15" i="5"/>
  <c r="M16" i="5"/>
  <c r="M17" i="5"/>
  <c r="M18" i="5"/>
  <c r="M19" i="5"/>
  <c r="K15" i="5"/>
  <c r="K16" i="5"/>
  <c r="K17" i="5"/>
  <c r="K19" i="5"/>
  <c r="K20" i="5"/>
  <c r="H15" i="5"/>
  <c r="H16" i="5"/>
  <c r="H17" i="5"/>
  <c r="H19" i="5"/>
  <c r="H20" i="5"/>
  <c r="F14" i="5"/>
  <c r="F15" i="5"/>
  <c r="F16" i="5"/>
  <c r="F17" i="5"/>
  <c r="F18" i="5"/>
  <c r="F19" i="5"/>
  <c r="F20" i="5"/>
  <c r="C15" i="5"/>
  <c r="C16" i="5"/>
  <c r="C17" i="5"/>
  <c r="C18" i="5"/>
  <c r="C19" i="5"/>
  <c r="C20" i="5"/>
  <c r="E40" i="4"/>
  <c r="E32" i="4"/>
  <c r="E33" i="4"/>
  <c r="E34" i="4"/>
  <c r="E35" i="4"/>
  <c r="E36" i="4"/>
  <c r="E37" i="4"/>
  <c r="F37" i="4" s="1"/>
  <c r="E38" i="4"/>
  <c r="E39" i="4"/>
  <c r="F40" i="4"/>
  <c r="D40" i="4"/>
  <c r="B40" i="4"/>
  <c r="C40" i="4" s="1"/>
  <c r="B32" i="4"/>
  <c r="B33" i="4"/>
  <c r="B34" i="4"/>
  <c r="B35" i="4"/>
  <c r="B36" i="4"/>
  <c r="B37" i="4"/>
  <c r="B38" i="4"/>
  <c r="B39" i="4"/>
  <c r="AE13" i="4"/>
  <c r="AE14" i="4"/>
  <c r="AE15" i="4"/>
  <c r="AE16" i="4"/>
  <c r="AE17" i="4"/>
  <c r="AE18" i="4"/>
  <c r="AE22" i="4" s="1"/>
  <c r="AE19" i="4"/>
  <c r="AE20" i="4"/>
  <c r="AE21" i="4"/>
  <c r="AD22" i="4"/>
  <c r="AC22" i="4"/>
  <c r="N37" i="4" s="1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Z22" i="4" s="1"/>
  <c r="Y22" i="4"/>
  <c r="Z20" i="4"/>
  <c r="Z21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S22" i="4"/>
  <c r="N35" i="4" s="1"/>
  <c r="Q22" i="4"/>
  <c r="R13" i="4"/>
  <c r="R14" i="4"/>
  <c r="R15" i="4"/>
  <c r="R16" i="4"/>
  <c r="R17" i="4"/>
  <c r="R18" i="4"/>
  <c r="R19" i="4"/>
  <c r="R20" i="4"/>
  <c r="R21" i="4"/>
  <c r="O22" i="4"/>
  <c r="P19" i="4" s="1"/>
  <c r="P13" i="4"/>
  <c r="P14" i="4"/>
  <c r="P15" i="4"/>
  <c r="P16" i="4"/>
  <c r="P17" i="4"/>
  <c r="P18" i="4"/>
  <c r="P21" i="4"/>
  <c r="N22" i="4"/>
  <c r="N34" i="4" s="1"/>
  <c r="L22" i="4"/>
  <c r="L34" i="4" s="1"/>
  <c r="M14" i="4"/>
  <c r="M15" i="4"/>
  <c r="M16" i="4"/>
  <c r="M17" i="4"/>
  <c r="M18" i="4"/>
  <c r="M21" i="4"/>
  <c r="J22" i="4"/>
  <c r="K19" i="4" s="1"/>
  <c r="K16" i="4"/>
  <c r="K17" i="4"/>
  <c r="K18" i="4"/>
  <c r="K21" i="4"/>
  <c r="I22" i="4"/>
  <c r="N33" i="4" s="1"/>
  <c r="G22" i="4"/>
  <c r="H19" i="4" s="1"/>
  <c r="H16" i="4"/>
  <c r="H17" i="4"/>
  <c r="H18" i="4"/>
  <c r="H21" i="4"/>
  <c r="E22" i="4"/>
  <c r="O32" i="4" s="1"/>
  <c r="F13" i="4"/>
  <c r="F14" i="4"/>
  <c r="F15" i="4"/>
  <c r="F16" i="4"/>
  <c r="F17" i="4"/>
  <c r="F18" i="4"/>
  <c r="F21" i="4"/>
  <c r="D22" i="4"/>
  <c r="N32" i="4" s="1"/>
  <c r="B22" i="4"/>
  <c r="L32" i="4" s="1"/>
  <c r="C14" i="4"/>
  <c r="C15" i="4"/>
  <c r="C16" i="4"/>
  <c r="C17" i="4"/>
  <c r="C18" i="4"/>
  <c r="C21" i="4"/>
  <c r="O35" i="4"/>
  <c r="O36" i="4"/>
  <c r="P36" i="4" s="1"/>
  <c r="O37" i="4"/>
  <c r="P35" i="4"/>
  <c r="P37" i="4"/>
  <c r="N36" i="4"/>
  <c r="L35" i="4"/>
  <c r="M35" i="4" s="1"/>
  <c r="L36" i="4"/>
  <c r="L37" i="4"/>
  <c r="M37" i="4" s="1"/>
  <c r="M36" i="4"/>
  <c r="F35" i="4"/>
  <c r="F36" i="4"/>
  <c r="D32" i="4"/>
  <c r="D33" i="4"/>
  <c r="D34" i="4"/>
  <c r="D35" i="4"/>
  <c r="D36" i="4"/>
  <c r="D37" i="4"/>
  <c r="D38" i="4"/>
  <c r="D39" i="4"/>
  <c r="C35" i="4"/>
  <c r="C36" i="4"/>
  <c r="C37" i="4"/>
  <c r="J22" i="1"/>
  <c r="K19" i="1" s="1"/>
  <c r="O22" i="1"/>
  <c r="O34" i="1" s="1"/>
  <c r="E22" i="1"/>
  <c r="O32" i="1" s="1"/>
  <c r="Y22" i="1"/>
  <c r="O36" i="1" s="1"/>
  <c r="P36" i="1" s="1"/>
  <c r="T22" i="1"/>
  <c r="O35" i="1"/>
  <c r="P35" i="1" s="1"/>
  <c r="AD22" i="1"/>
  <c r="O37" i="1" s="1"/>
  <c r="P37" i="1"/>
  <c r="I22" i="1"/>
  <c r="N33" i="1" s="1"/>
  <c r="N22" i="1"/>
  <c r="N34" i="1" s="1"/>
  <c r="D22" i="1"/>
  <c r="N32" i="1" s="1"/>
  <c r="X22" i="1"/>
  <c r="N36" i="1" s="1"/>
  <c r="S22" i="1"/>
  <c r="N35" i="1"/>
  <c r="AC22" i="1"/>
  <c r="N37" i="1" s="1"/>
  <c r="B22" i="1"/>
  <c r="L32" i="1" s="1"/>
  <c r="G22" i="1"/>
  <c r="L33" i="1" s="1"/>
  <c r="L22" i="1"/>
  <c r="L34" i="1" s="1"/>
  <c r="V22" i="1"/>
  <c r="L36" i="1" s="1"/>
  <c r="Q22" i="1"/>
  <c r="L35" i="1"/>
  <c r="M35" i="1" s="1"/>
  <c r="AA22" i="1"/>
  <c r="L37" i="1" s="1"/>
  <c r="M37" i="1" s="1"/>
  <c r="M36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18" i="1"/>
  <c r="P17" i="1"/>
  <c r="P16" i="1"/>
  <c r="P14" i="1"/>
  <c r="M21" i="1"/>
  <c r="M18" i="1"/>
  <c r="M17" i="1"/>
  <c r="M16" i="1"/>
  <c r="M14" i="1"/>
  <c r="K21" i="1"/>
  <c r="K18" i="1"/>
  <c r="K17" i="1"/>
  <c r="K16" i="1"/>
  <c r="K15" i="1"/>
  <c r="H21" i="1"/>
  <c r="H17" i="1"/>
  <c r="H16" i="1"/>
  <c r="C21" i="1"/>
  <c r="C20" i="1"/>
  <c r="C17" i="1"/>
  <c r="C16" i="1"/>
  <c r="C15" i="1"/>
  <c r="F21" i="1"/>
  <c r="E40" i="1"/>
  <c r="E32" i="1"/>
  <c r="E39" i="1"/>
  <c r="E33" i="1"/>
  <c r="E34" i="1"/>
  <c r="E35" i="1"/>
  <c r="F35" i="1" s="1"/>
  <c r="E36" i="1"/>
  <c r="F36" i="1" s="1"/>
  <c r="E37" i="1"/>
  <c r="E38" i="1"/>
  <c r="F40" i="1"/>
  <c r="D40" i="1"/>
  <c r="D32" i="1"/>
  <c r="D39" i="1"/>
  <c r="D33" i="1"/>
  <c r="D34" i="1"/>
  <c r="D35" i="1"/>
  <c r="D36" i="1"/>
  <c r="D37" i="1"/>
  <c r="D38" i="1"/>
  <c r="B40" i="1"/>
  <c r="C40" i="1" s="1"/>
  <c r="B32" i="1"/>
  <c r="B39" i="1"/>
  <c r="B33" i="1"/>
  <c r="B34" i="1"/>
  <c r="B35" i="1"/>
  <c r="C35" i="1" s="1"/>
  <c r="B36" i="1"/>
  <c r="C36" i="1" s="1"/>
  <c r="B37" i="1"/>
  <c r="B38" i="1"/>
  <c r="AE13" i="1"/>
  <c r="AE22" i="1"/>
  <c r="AB13" i="1"/>
  <c r="AB22" i="1" s="1"/>
  <c r="Z13" i="1"/>
  <c r="Z22" i="1"/>
  <c r="W13" i="1"/>
  <c r="W22" i="1" s="1"/>
  <c r="U13" i="1"/>
  <c r="U14" i="1"/>
  <c r="U15" i="1"/>
  <c r="U16" i="1"/>
  <c r="U17" i="1"/>
  <c r="U18" i="1"/>
  <c r="U19" i="1"/>
  <c r="U20" i="1"/>
  <c r="R13" i="1"/>
  <c r="R22" i="1" s="1"/>
  <c r="M13" i="1"/>
  <c r="K13" i="1"/>
  <c r="F20" i="1"/>
  <c r="F16" i="1"/>
  <c r="F17" i="1"/>
  <c r="P13" i="6" l="1"/>
  <c r="P22" i="6" s="1"/>
  <c r="P18" i="6"/>
  <c r="F20" i="6"/>
  <c r="F22" i="6" s="1"/>
  <c r="M13" i="6"/>
  <c r="M20" i="6"/>
  <c r="M18" i="6"/>
  <c r="K18" i="6"/>
  <c r="K13" i="6"/>
  <c r="D41" i="6"/>
  <c r="K20" i="6"/>
  <c r="H22" i="6"/>
  <c r="C20" i="6"/>
  <c r="C19" i="6"/>
  <c r="N38" i="6"/>
  <c r="B41" i="6"/>
  <c r="C22" i="6"/>
  <c r="M20" i="5"/>
  <c r="H18" i="5"/>
  <c r="H14" i="5"/>
  <c r="K18" i="5"/>
  <c r="K13" i="5"/>
  <c r="O33" i="5"/>
  <c r="N38" i="5"/>
  <c r="H13" i="5"/>
  <c r="K22" i="5"/>
  <c r="C13" i="5"/>
  <c r="C22" i="5" s="1"/>
  <c r="L32" i="5"/>
  <c r="L38" i="5" s="1"/>
  <c r="M34" i="5" s="1"/>
  <c r="F13" i="5"/>
  <c r="F22" i="5" s="1"/>
  <c r="C18" i="1"/>
  <c r="P15" i="1"/>
  <c r="M15" i="1"/>
  <c r="M19" i="1"/>
  <c r="D34" i="7"/>
  <c r="H14" i="4"/>
  <c r="M20" i="4"/>
  <c r="M22" i="4" s="1"/>
  <c r="D32" i="7"/>
  <c r="K15" i="4"/>
  <c r="H15" i="4"/>
  <c r="K14" i="4"/>
  <c r="K13" i="4"/>
  <c r="L33" i="4"/>
  <c r="L38" i="4" s="1"/>
  <c r="M32" i="4" s="1"/>
  <c r="H20" i="4"/>
  <c r="H13" i="4"/>
  <c r="P20" i="4"/>
  <c r="M19" i="4"/>
  <c r="M13" i="4"/>
  <c r="C13" i="4"/>
  <c r="O34" i="4"/>
  <c r="P22" i="4"/>
  <c r="K20" i="4"/>
  <c r="D41" i="4"/>
  <c r="F20" i="4"/>
  <c r="C20" i="4"/>
  <c r="E41" i="4"/>
  <c r="N38" i="4"/>
  <c r="O33" i="4"/>
  <c r="F19" i="4"/>
  <c r="C19" i="4"/>
  <c r="C22" i="4" s="1"/>
  <c r="H14" i="1"/>
  <c r="H18" i="1"/>
  <c r="H15" i="1"/>
  <c r="F15" i="1"/>
  <c r="F18" i="1"/>
  <c r="F13" i="1"/>
  <c r="F14" i="1"/>
  <c r="C14" i="1"/>
  <c r="C13" i="1"/>
  <c r="P20" i="1"/>
  <c r="E32" i="7"/>
  <c r="P13" i="1"/>
  <c r="M20" i="1"/>
  <c r="B31" i="7"/>
  <c r="E36" i="7"/>
  <c r="D36" i="7"/>
  <c r="K14" i="1"/>
  <c r="O33" i="1"/>
  <c r="O38" i="1" s="1"/>
  <c r="P32" i="1" s="1"/>
  <c r="H13" i="1"/>
  <c r="H20" i="1"/>
  <c r="L22" i="7"/>
  <c r="B39" i="7"/>
  <c r="C39" i="7" s="1"/>
  <c r="K20" i="1"/>
  <c r="H21" i="7"/>
  <c r="D38" i="7"/>
  <c r="B41" i="1"/>
  <c r="B38" i="7"/>
  <c r="P19" i="1"/>
  <c r="E37" i="7"/>
  <c r="D37" i="7"/>
  <c r="H19" i="1"/>
  <c r="E41" i="1"/>
  <c r="F34" i="1" s="1"/>
  <c r="F19" i="1"/>
  <c r="C19" i="1"/>
  <c r="U22" i="1"/>
  <c r="N38" i="1"/>
  <c r="R22" i="4"/>
  <c r="P22" i="5"/>
  <c r="E41" i="5"/>
  <c r="O38" i="6"/>
  <c r="P32" i="6" s="1"/>
  <c r="D41" i="1"/>
  <c r="M22" i="5"/>
  <c r="L38" i="1"/>
  <c r="M32" i="1" s="1"/>
  <c r="D22" i="7"/>
  <c r="N31" i="7" s="1"/>
  <c r="AD22" i="7"/>
  <c r="O35" i="7" s="1"/>
  <c r="P35" i="7" s="1"/>
  <c r="R22" i="5"/>
  <c r="U22" i="7"/>
  <c r="G22" i="7"/>
  <c r="H14" i="7" s="1"/>
  <c r="S22" i="7"/>
  <c r="N34" i="7" s="1"/>
  <c r="E38" i="7"/>
  <c r="Y22" i="7"/>
  <c r="O36" i="7" s="1"/>
  <c r="P36" i="7" s="1"/>
  <c r="B41" i="4"/>
  <c r="C34" i="4" s="1"/>
  <c r="W22" i="5"/>
  <c r="B41" i="5"/>
  <c r="W22" i="7"/>
  <c r="AE15" i="7"/>
  <c r="B22" i="7"/>
  <c r="C15" i="7" s="1"/>
  <c r="B35" i="7"/>
  <c r="C35" i="7" s="1"/>
  <c r="M17" i="7"/>
  <c r="B34" i="7"/>
  <c r="C34" i="7" s="1"/>
  <c r="D31" i="7"/>
  <c r="N22" i="7"/>
  <c r="N33" i="7" s="1"/>
  <c r="D39" i="7"/>
  <c r="T22" i="7"/>
  <c r="O34" i="7" s="1"/>
  <c r="P34" i="7" s="1"/>
  <c r="E39" i="7"/>
  <c r="F39" i="7" s="1"/>
  <c r="X22" i="7"/>
  <c r="N36" i="7" s="1"/>
  <c r="E33" i="7"/>
  <c r="J22" i="7"/>
  <c r="K15" i="7" s="1"/>
  <c r="L38" i="6"/>
  <c r="M32" i="6" s="1"/>
  <c r="AE22" i="7"/>
  <c r="V22" i="7"/>
  <c r="L36" i="7" s="1"/>
  <c r="M36" i="7" s="1"/>
  <c r="E34" i="7"/>
  <c r="F34" i="7" s="1"/>
  <c r="E22" i="7"/>
  <c r="U22" i="4"/>
  <c r="H22" i="5"/>
  <c r="AB22" i="5"/>
  <c r="D41" i="5"/>
  <c r="O38" i="5"/>
  <c r="P32" i="5" s="1"/>
  <c r="E41" i="6"/>
  <c r="F38" i="6" s="1"/>
  <c r="Z13" i="7"/>
  <c r="Z22" i="7" s="1"/>
  <c r="Q22" i="7"/>
  <c r="L34" i="7" s="1"/>
  <c r="M34" i="7" s="1"/>
  <c r="B37" i="7"/>
  <c r="B36" i="7"/>
  <c r="B32" i="7"/>
  <c r="AC22" i="7"/>
  <c r="N35" i="7" s="1"/>
  <c r="D33" i="7"/>
  <c r="I22" i="7"/>
  <c r="N32" i="7" s="1"/>
  <c r="E35" i="7"/>
  <c r="F35" i="7" s="1"/>
  <c r="E31" i="7"/>
  <c r="O22" i="7"/>
  <c r="P14" i="7" s="1"/>
  <c r="P34" i="6" l="1"/>
  <c r="P33" i="6"/>
  <c r="P38" i="6" s="1"/>
  <c r="M22" i="6"/>
  <c r="M34" i="6"/>
  <c r="F37" i="6"/>
  <c r="F39" i="6"/>
  <c r="K22" i="6"/>
  <c r="F32" i="6"/>
  <c r="M33" i="6"/>
  <c r="M38" i="6" s="1"/>
  <c r="C32" i="6"/>
  <c r="C37" i="6"/>
  <c r="C39" i="6"/>
  <c r="C38" i="6"/>
  <c r="C37" i="5"/>
  <c r="C39" i="5"/>
  <c r="F33" i="5"/>
  <c r="F39" i="5"/>
  <c r="M14" i="7"/>
  <c r="M18" i="7"/>
  <c r="P18" i="7"/>
  <c r="P34" i="5"/>
  <c r="F37" i="5"/>
  <c r="M33" i="5"/>
  <c r="F32" i="5"/>
  <c r="P33" i="5"/>
  <c r="C32" i="5"/>
  <c r="C33" i="5"/>
  <c r="M32" i="5"/>
  <c r="M22" i="1"/>
  <c r="F22" i="4"/>
  <c r="F33" i="4"/>
  <c r="F34" i="4"/>
  <c r="K22" i="4"/>
  <c r="H22" i="4"/>
  <c r="C32" i="4"/>
  <c r="C33" i="4"/>
  <c r="F38" i="4"/>
  <c r="F32" i="4"/>
  <c r="F18" i="7"/>
  <c r="F20" i="7"/>
  <c r="F39" i="4"/>
  <c r="C38" i="4"/>
  <c r="C39" i="4"/>
  <c r="C20" i="7"/>
  <c r="M33" i="4"/>
  <c r="M34" i="4"/>
  <c r="K14" i="7"/>
  <c r="O38" i="4"/>
  <c r="F22" i="1"/>
  <c r="C18" i="7"/>
  <c r="F13" i="7"/>
  <c r="F15" i="7"/>
  <c r="F14" i="7"/>
  <c r="L31" i="7"/>
  <c r="C14" i="7"/>
  <c r="C13" i="7"/>
  <c r="C22" i="1"/>
  <c r="P13" i="7"/>
  <c r="P15" i="7"/>
  <c r="L33" i="7"/>
  <c r="M15" i="7"/>
  <c r="M19" i="7"/>
  <c r="M20" i="7"/>
  <c r="P22" i="1"/>
  <c r="M13" i="7"/>
  <c r="F37" i="1"/>
  <c r="F33" i="1"/>
  <c r="K18" i="7"/>
  <c r="C34" i="1"/>
  <c r="C37" i="1"/>
  <c r="H15" i="7"/>
  <c r="H18" i="7"/>
  <c r="H22" i="1"/>
  <c r="K22" i="1"/>
  <c r="C39" i="1"/>
  <c r="C33" i="1"/>
  <c r="H13" i="7"/>
  <c r="C38" i="1"/>
  <c r="K20" i="7"/>
  <c r="K13" i="7"/>
  <c r="F38" i="1"/>
  <c r="F32" i="1"/>
  <c r="C32" i="1"/>
  <c r="D40" i="7"/>
  <c r="C19" i="7"/>
  <c r="O33" i="7"/>
  <c r="P20" i="7"/>
  <c r="P19" i="7"/>
  <c r="P34" i="1"/>
  <c r="P33" i="1"/>
  <c r="F39" i="1"/>
  <c r="L32" i="7"/>
  <c r="H20" i="7"/>
  <c r="M34" i="1"/>
  <c r="O32" i="7"/>
  <c r="K19" i="7"/>
  <c r="M33" i="1"/>
  <c r="H19" i="7"/>
  <c r="O31" i="7"/>
  <c r="F19" i="7"/>
  <c r="E40" i="7"/>
  <c r="F33" i="7" s="1"/>
  <c r="B40" i="7"/>
  <c r="C36" i="7" s="1"/>
  <c r="N37" i="7"/>
  <c r="F41" i="6" l="1"/>
  <c r="C41" i="6"/>
  <c r="P38" i="5"/>
  <c r="F41" i="5"/>
  <c r="M38" i="5"/>
  <c r="C41" i="5"/>
  <c r="M38" i="4"/>
  <c r="F41" i="4"/>
  <c r="K22" i="7"/>
  <c r="C41" i="4"/>
  <c r="P32" i="4"/>
  <c r="P34" i="4"/>
  <c r="P33" i="4"/>
  <c r="F22" i="7"/>
  <c r="L37" i="7"/>
  <c r="M32" i="7" s="1"/>
  <c r="C41" i="1"/>
  <c r="C22" i="7"/>
  <c r="M22" i="7"/>
  <c r="P22" i="7"/>
  <c r="F36" i="7"/>
  <c r="C31" i="7"/>
  <c r="C33" i="7"/>
  <c r="F37" i="7"/>
  <c r="F32" i="7"/>
  <c r="C32" i="7"/>
  <c r="F41" i="1"/>
  <c r="F31" i="7"/>
  <c r="H22" i="7"/>
  <c r="O37" i="7"/>
  <c r="P33" i="7" s="1"/>
  <c r="P38" i="1"/>
  <c r="F38" i="7"/>
  <c r="C37" i="7"/>
  <c r="C38" i="7"/>
  <c r="M38" i="1"/>
  <c r="P38" i="4" l="1"/>
  <c r="M33" i="7"/>
  <c r="M31" i="7"/>
  <c r="F40" i="7"/>
  <c r="P31" i="7"/>
  <c r="P32" i="7"/>
  <c r="C40" i="7"/>
  <c r="P37" i="7" l="1"/>
  <c r="M37" i="7"/>
</calcChain>
</file>

<file path=xl/sharedStrings.xml><?xml version="1.0" encoding="utf-8"?>
<sst xmlns="http://schemas.openxmlformats.org/spreadsheetml/2006/main" count="430" uniqueCount="53">
  <si>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</si>
  <si>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</si>
  <si>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</si>
  <si>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</si>
  <si>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</si>
  <si>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</si>
  <si>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</si>
  <si>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</si>
  <si>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</si>
  <si>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</si>
  <si>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</si>
  <si>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</si>
  <si>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</si>
  <si>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</si>
  <si>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</si>
  <si>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</si>
  <si>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</si>
  <si>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</si>
  <si>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</si>
  <si>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</si>
  <si>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</si>
  <si>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</si>
  <si>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</si>
  <si>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</si>
  <si>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</si>
  <si>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</si>
  <si>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</si>
  <si>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</si>
  <si>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</si>
  <si>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</si>
  <si>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</si>
  <si>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</si>
  <si>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</si>
  <si>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</si>
  <si>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</si>
  <si>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</si>
  <si>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</si>
  <si>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</si>
  <si>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</si>
  <si>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</si>
  <si>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</si>
  <si>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</si>
  <si>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</si>
  <si>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</si>
  <si>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</si>
  <si>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</si>
  <si>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</si>
  <si>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</si>
  <si>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</si>
  <si>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</si>
  <si>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</si>
  <si>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r>
      <t xml:space="preserve">Preu net              </t>
    </r>
    <r>
      <rPr>
        <b/>
        <i/>
        <sz val="9"/>
        <color theme="1"/>
        <rFont val="Arial"/>
        <family val="2"/>
      </rPr>
      <t>(sense iva)</t>
    </r>
  </si>
  <si>
    <t>PARC D'ATRACCIONS DEL TIBIDABO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</si>
</sst>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66FF"/>
      <color rgb="FFCCFF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72-401B-8C41-341C614F4BF9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72-401B-8C41-341C614F4BF9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72-401B-8C41-341C614F4BF9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72-401B-8C41-341C614F4BF9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72-401B-8C41-341C614F4BF9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72-401B-8C41-341C614F4BF9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72-401B-8C41-341C614F4BF9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72-401B-8C41-341C614F4BF9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72-401B-8C41-341C614F4BF9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72-401B-8C41-341C614F4BF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40</c:v>
                </c:pt>
                <c:pt idx="1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8</c:v>
                </c:pt>
                <c:pt idx="7">
                  <c:v>56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272-401B-8C41-341C614F4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96-4B47-B688-BF88A422BE6F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96-4B47-B688-BF88A422BE6F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6-4B47-B688-BF88A422BE6F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96-4B47-B688-BF88A422BE6F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96-4B47-B688-BF88A422BE6F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96-4B47-B688-BF88A422BE6F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96-4B47-B688-BF88A422BE6F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96-4B47-B688-BF88A422BE6F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96-4B47-B688-BF88A422BE6F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96-4B47-B688-BF88A422BE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12669277.273999998</c:v>
                </c:pt>
                <c:pt idx="1">
                  <c:v>722353.1325999999</c:v>
                </c:pt>
                <c:pt idx="2">
                  <c:v>28468.274999999998</c:v>
                </c:pt>
                <c:pt idx="3">
                  <c:v>0</c:v>
                </c:pt>
                <c:pt idx="4">
                  <c:v>0</c:v>
                </c:pt>
                <c:pt idx="5">
                  <c:v>1279622.4256</c:v>
                </c:pt>
                <c:pt idx="6">
                  <c:v>134802.20379999999</c:v>
                </c:pt>
                <c:pt idx="7">
                  <c:v>417662.09299999999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596-4B47-B688-BF88A422BE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2-4A0D-BD68-97BC0D01A30F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92-4A0D-BD68-97BC0D01A30F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92-4A0D-BD68-97BC0D01A30F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92-4A0D-BD68-97BC0D01A30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12</c:v>
                </c:pt>
                <c:pt idx="1">
                  <c:v>97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92-4A0D-BD68-97BC0D01A3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2-451E-B992-997045793FE6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2-451E-B992-997045793FE6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2-451E-B992-997045793FE6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2-451E-B992-997045793FE6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2-451E-B992-997045793FE6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2-451E-B992-997045793FE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7782569.2944999989</c:v>
                </c:pt>
                <c:pt idx="1">
                  <c:v>5296157.947300002</c:v>
                </c:pt>
                <c:pt idx="2">
                  <c:v>2173458.1621999997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82-451E-B992-997045793F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B9" sqref="B9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29.95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8.950000000000003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1" si="0">IF(B13,B13/$B$22,"")</f>
        <v>0.33333333333333331</v>
      </c>
      <c r="D13" s="4">
        <v>30900</v>
      </c>
      <c r="E13" s="5">
        <v>37389</v>
      </c>
      <c r="F13" s="21">
        <f t="shared" ref="F13:F21" si="1">IF(E13,E13/$E$22,"")</f>
        <v>6.9825010370383869E-2</v>
      </c>
      <c r="G13" s="1">
        <v>5</v>
      </c>
      <c r="H13" s="20">
        <f t="shared" ref="H13:H21" si="2">IF(G13,G13/$G$22,"")</f>
        <v>0.2</v>
      </c>
      <c r="I13" s="4">
        <v>782276.69</v>
      </c>
      <c r="J13" s="5">
        <v>946554.79</v>
      </c>
      <c r="K13" s="21">
        <f t="shared" ref="K13:K21" si="3">IF(J13,J13/$J$22,"")</f>
        <v>0.79499812104902401</v>
      </c>
      <c r="L13" s="1">
        <v>2</v>
      </c>
      <c r="M13" s="20">
        <f t="shared" ref="M13:M21" si="4">IF(L13,L13/$L$22,"")</f>
        <v>0.18181818181818182</v>
      </c>
      <c r="N13" s="4">
        <v>313100</v>
      </c>
      <c r="O13" s="5">
        <v>378851</v>
      </c>
      <c r="P13" s="21">
        <f t="shared" ref="P13:P21" si="5">IF(O13,O13/$O$22,"")</f>
        <v>0.68457899578046744</v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 t="shared" si="4"/>
        <v>9.0909090909090912E-2</v>
      </c>
      <c r="N14" s="6">
        <v>68000</v>
      </c>
      <c r="O14" s="7">
        <v>82280</v>
      </c>
      <c r="P14" s="21">
        <f t="shared" si="5"/>
        <v>0.14867892594401722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>
        <v>1</v>
      </c>
      <c r="C18" s="66">
        <f t="shared" si="0"/>
        <v>0.33333333333333331</v>
      </c>
      <c r="D18" s="69">
        <v>407921.27</v>
      </c>
      <c r="E18" s="70">
        <v>493584.74</v>
      </c>
      <c r="F18" s="67">
        <f t="shared" si="1"/>
        <v>0.92178340124537228</v>
      </c>
      <c r="G18" s="71">
        <v>8</v>
      </c>
      <c r="H18" s="66">
        <f t="shared" si="2"/>
        <v>0.32</v>
      </c>
      <c r="I18" s="69">
        <v>132408.56</v>
      </c>
      <c r="J18" s="70">
        <v>160214.35999999999</v>
      </c>
      <c r="K18" s="67">
        <f t="shared" si="3"/>
        <v>0.13456179875765237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9.0909090909090912E-2</v>
      </c>
      <c r="N19" s="6">
        <v>22838</v>
      </c>
      <c r="O19" s="7">
        <v>27633.98</v>
      </c>
      <c r="P19" s="21">
        <f t="shared" si="5"/>
        <v>4.993425456925684E-2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>
        <v>1</v>
      </c>
      <c r="C20" s="66">
        <f t="shared" si="0"/>
        <v>0.33333333333333331</v>
      </c>
      <c r="D20" s="69">
        <v>3713.57</v>
      </c>
      <c r="E20" s="70">
        <v>4493.42</v>
      </c>
      <c r="F20" s="21">
        <f t="shared" si="1"/>
        <v>8.3915883842437689E-3</v>
      </c>
      <c r="G20" s="68">
        <v>12</v>
      </c>
      <c r="H20" s="66">
        <f t="shared" si="2"/>
        <v>0.48</v>
      </c>
      <c r="I20" s="69">
        <v>69312.91</v>
      </c>
      <c r="J20" s="70">
        <v>83868.62</v>
      </c>
      <c r="K20" s="67">
        <f t="shared" si="3"/>
        <v>7.0440080193323609E-2</v>
      </c>
      <c r="L20" s="68">
        <v>7</v>
      </c>
      <c r="M20" s="66">
        <f t="shared" si="4"/>
        <v>0.63636363636363635</v>
      </c>
      <c r="N20" s="69">
        <v>53423.39</v>
      </c>
      <c r="O20" s="70">
        <v>64642.3</v>
      </c>
      <c r="P20" s="67">
        <f t="shared" si="5"/>
        <v>0.11680782370625843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>
        <v>0</v>
      </c>
      <c r="J21" s="70">
        <v>0</v>
      </c>
      <c r="K21" s="67" t="str">
        <f t="shared" si="3"/>
        <v/>
      </c>
      <c r="L21" s="68">
        <v>0</v>
      </c>
      <c r="M21" s="66" t="str">
        <f t="shared" si="4"/>
        <v/>
      </c>
      <c r="N21" s="69">
        <v>0</v>
      </c>
      <c r="O21" s="70">
        <v>0</v>
      </c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.049999999999997" customHeight="1" thickBot="1" x14ac:dyDescent="0.4">
      <c r="A22" s="83" t="s">
        <v>0</v>
      </c>
      <c r="B22" s="16">
        <f t="shared" ref="B22:AE22" si="12">SUM(B13:B21)</f>
        <v>3</v>
      </c>
      <c r="C22" s="17">
        <f t="shared" si="12"/>
        <v>1</v>
      </c>
      <c r="D22" s="18">
        <f t="shared" si="12"/>
        <v>442534.84</v>
      </c>
      <c r="E22" s="18">
        <f t="shared" si="12"/>
        <v>535467.16</v>
      </c>
      <c r="F22" s="19">
        <f t="shared" si="12"/>
        <v>1</v>
      </c>
      <c r="G22" s="16">
        <f t="shared" si="12"/>
        <v>25</v>
      </c>
      <c r="H22" s="17">
        <f t="shared" si="12"/>
        <v>1</v>
      </c>
      <c r="I22" s="18">
        <f t="shared" si="12"/>
        <v>983998.16</v>
      </c>
      <c r="J22" s="18">
        <f t="shared" si="12"/>
        <v>1190637.77</v>
      </c>
      <c r="K22" s="19">
        <f t="shared" si="12"/>
        <v>1</v>
      </c>
      <c r="L22" s="16">
        <f t="shared" si="12"/>
        <v>11</v>
      </c>
      <c r="M22" s="17">
        <f t="shared" si="12"/>
        <v>1</v>
      </c>
      <c r="N22" s="18">
        <f t="shared" si="12"/>
        <v>457361.39</v>
      </c>
      <c r="O22" s="18">
        <f t="shared" si="12"/>
        <v>553407.28</v>
      </c>
      <c r="P22" s="19">
        <f t="shared" si="12"/>
        <v>0.99999999999999989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850000000000001" customHeight="1" x14ac:dyDescent="0.3">
      <c r="B23" s="26"/>
      <c r="H23" s="26"/>
      <c r="N23" s="26"/>
    </row>
    <row r="24" spans="1:31" s="48" customFormat="1" ht="47.95" customHeight="1" x14ac:dyDescent="0.3">
      <c r="A24" s="135" t="s">
        <v>48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">
      <c r="A32" s="41" t="s">
        <v>25</v>
      </c>
      <c r="B32" s="9">
        <f t="shared" ref="B32:B40" si="13">B13+G13+L13+Q13+AA13+V13</f>
        <v>8</v>
      </c>
      <c r="C32" s="8">
        <f t="shared" ref="C32:C39" si="14">IF(B32,B32/$B$41,"")</f>
        <v>0.20512820512820512</v>
      </c>
      <c r="D32" s="10">
        <f t="shared" ref="D32:D40" si="15">D13+I13+N13+S13+AC13+X13</f>
        <v>1126276.69</v>
      </c>
      <c r="E32" s="11">
        <f t="shared" ref="E32:E40" si="16">E13+J13+O13+T13+AD13+Y13</f>
        <v>1362794.79</v>
      </c>
      <c r="F32" s="21">
        <f t="shared" ref="F32:F39" si="17">IF(E32,E32/$E$41,"")</f>
        <v>0.5978449178826728</v>
      </c>
      <c r="J32" s="92" t="s">
        <v>3</v>
      </c>
      <c r="K32" s="93"/>
      <c r="L32" s="57">
        <f>B22</f>
        <v>3</v>
      </c>
      <c r="M32" s="8">
        <f t="shared" ref="M32:M37" si="18">IF(L32,L32/$L$38,"")</f>
        <v>7.6923076923076927E-2</v>
      </c>
      <c r="N32" s="58">
        <f>D22</f>
        <v>442534.84</v>
      </c>
      <c r="O32" s="58">
        <f>E22</f>
        <v>535467.16</v>
      </c>
      <c r="P32" s="59">
        <f t="shared" ref="P32:P37" si="19">IF(O32,O32/$O$38,"")</f>
        <v>0.23490427366475919</v>
      </c>
    </row>
    <row r="33" spans="1:33" s="25" customFormat="1" ht="29.95" customHeight="1" x14ac:dyDescent="0.3">
      <c r="A33" s="43" t="s">
        <v>18</v>
      </c>
      <c r="B33" s="12">
        <f t="shared" si="13"/>
        <v>1</v>
      </c>
      <c r="C33" s="8">
        <f t="shared" si="14"/>
        <v>2.564102564102564E-2</v>
      </c>
      <c r="D33" s="13">
        <f t="shared" si="15"/>
        <v>68000</v>
      </c>
      <c r="E33" s="14">
        <f t="shared" si="16"/>
        <v>82280</v>
      </c>
      <c r="F33" s="21">
        <f t="shared" si="17"/>
        <v>3.6095441664688428E-2</v>
      </c>
      <c r="J33" s="88" t="s">
        <v>1</v>
      </c>
      <c r="K33" s="89"/>
      <c r="L33" s="60">
        <f>G22</f>
        <v>25</v>
      </c>
      <c r="M33" s="8">
        <f t="shared" si="18"/>
        <v>0.64102564102564108</v>
      </c>
      <c r="N33" s="61">
        <f>I22</f>
        <v>983998.16</v>
      </c>
      <c r="O33" s="61">
        <f>J22</f>
        <v>1190637.77</v>
      </c>
      <c r="P33" s="59">
        <f t="shared" si="19"/>
        <v>0.5223212952213141</v>
      </c>
    </row>
    <row r="34" spans="1:33" ht="29.95" customHeight="1" x14ac:dyDescent="0.3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88" t="s">
        <v>2</v>
      </c>
      <c r="K34" s="89"/>
      <c r="L34" s="60">
        <f>L22</f>
        <v>11</v>
      </c>
      <c r="M34" s="8">
        <f t="shared" si="18"/>
        <v>0.28205128205128205</v>
      </c>
      <c r="N34" s="61">
        <f>N22</f>
        <v>457361.39</v>
      </c>
      <c r="O34" s="61">
        <f>O22</f>
        <v>553407.28</v>
      </c>
      <c r="P34" s="59">
        <f t="shared" si="19"/>
        <v>0.2427744311139268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8" t="s">
        <v>33</v>
      </c>
      <c r="K35" s="89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8" t="s">
        <v>5</v>
      </c>
      <c r="K36" s="89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13"/>
        <v>9</v>
      </c>
      <c r="C37" s="8">
        <f t="shared" si="14"/>
        <v>0.23076923076923078</v>
      </c>
      <c r="D37" s="13">
        <f t="shared" si="15"/>
        <v>540329.83000000007</v>
      </c>
      <c r="E37" s="22">
        <f t="shared" si="16"/>
        <v>653799.1</v>
      </c>
      <c r="F37" s="21">
        <f t="shared" si="17"/>
        <v>0.28681535336018227</v>
      </c>
      <c r="G37" s="25"/>
      <c r="J37" s="88" t="s">
        <v>4</v>
      </c>
      <c r="K37" s="89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13"/>
        <v>1</v>
      </c>
      <c r="C38" s="8">
        <f t="shared" si="14"/>
        <v>2.564102564102564E-2</v>
      </c>
      <c r="D38" s="13">
        <f t="shared" si="15"/>
        <v>22838</v>
      </c>
      <c r="E38" s="23">
        <f t="shared" si="16"/>
        <v>27633.98</v>
      </c>
      <c r="F38" s="21">
        <f t="shared" si="17"/>
        <v>1.2122760246149328E-2</v>
      </c>
      <c r="G38" s="25"/>
      <c r="J38" s="90" t="s">
        <v>0</v>
      </c>
      <c r="K38" s="91"/>
      <c r="L38" s="84">
        <f>SUM(L32:L37)</f>
        <v>39</v>
      </c>
      <c r="M38" s="17">
        <f>SUM(M32:M37)</f>
        <v>1</v>
      </c>
      <c r="N38" s="85">
        <f>SUM(N32:N37)</f>
        <v>1883894.3900000001</v>
      </c>
      <c r="O38" s="86">
        <f>SUM(O32:O37)</f>
        <v>2279512.21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13"/>
        <v>20</v>
      </c>
      <c r="C39" s="8">
        <f t="shared" si="14"/>
        <v>0.51282051282051277</v>
      </c>
      <c r="D39" s="13">
        <f t="shared" si="15"/>
        <v>126449.87000000001</v>
      </c>
      <c r="E39" s="23">
        <f t="shared" si="16"/>
        <v>153004.34</v>
      </c>
      <c r="F39" s="21">
        <f t="shared" si="17"/>
        <v>6.7121526846307178E-2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39</v>
      </c>
      <c r="C41" s="17">
        <f>SUM(C32:C40)</f>
        <v>1</v>
      </c>
      <c r="D41" s="18">
        <f>SUM(D32:D40)</f>
        <v>1883894.3900000001</v>
      </c>
      <c r="E41" s="18">
        <f>SUM(E32:E40)</f>
        <v>2279512.21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A29:A31"/>
    <mergeCell ref="L11:P11"/>
    <mergeCell ref="L29:P30"/>
    <mergeCell ref="J29:K31"/>
    <mergeCell ref="A11:A12"/>
    <mergeCell ref="A25:H25"/>
    <mergeCell ref="B29:F30"/>
    <mergeCell ref="A24:Q24"/>
    <mergeCell ref="B10:AE10"/>
    <mergeCell ref="B11:F11"/>
    <mergeCell ref="G11:K11"/>
    <mergeCell ref="Q11:U11"/>
    <mergeCell ref="AA11:AE11"/>
    <mergeCell ref="V11:Z11"/>
    <mergeCell ref="J36:K36"/>
    <mergeCell ref="J38:K38"/>
    <mergeCell ref="J32:K32"/>
    <mergeCell ref="J33:K33"/>
    <mergeCell ref="J34:K34"/>
    <mergeCell ref="J35:K35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B8" sqref="B8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29.95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8.950000000000003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0" si="0">IF(B13,B13/$B$22,"")</f>
        <v/>
      </c>
      <c r="D13" s="4"/>
      <c r="E13" s="5">
        <f>D13*1.21</f>
        <v>0</v>
      </c>
      <c r="F13" s="21" t="str">
        <f t="shared" ref="F13:F21" si="1">IF(E13,E13/$E$22,"")</f>
        <v/>
      </c>
      <c r="G13" s="1">
        <v>9</v>
      </c>
      <c r="H13" s="20">
        <f t="shared" ref="H13:H20" si="2">IF(G13,G13/$G$22,"")</f>
        <v>0.29032258064516131</v>
      </c>
      <c r="I13" s="4">
        <v>1329902.79</v>
      </c>
      <c r="J13" s="5">
        <f>I13*1.21</f>
        <v>1609182.3759000001</v>
      </c>
      <c r="K13" s="21">
        <f t="shared" ref="K13:K20" si="3">IF(J13,J13/$J$22,"")</f>
        <v>0.85241145393643103</v>
      </c>
      <c r="L13" s="1"/>
      <c r="M13" s="20" t="str">
        <f t="shared" ref="M13:M20" si="4">IF(L13,L13/$L$22,"")</f>
        <v/>
      </c>
      <c r="N13" s="4"/>
      <c r="O13" s="5">
        <f>N13*1.21</f>
        <v>0</v>
      </c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5</v>
      </c>
      <c r="H14" s="20">
        <f t="shared" si="2"/>
        <v>0.16129032258064516</v>
      </c>
      <c r="I14" s="6">
        <v>96860.800000000003</v>
      </c>
      <c r="J14" s="7">
        <f>I14*1.21</f>
        <v>117201.568</v>
      </c>
      <c r="K14" s="21">
        <f t="shared" si="3"/>
        <v>6.2083677076462E-2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9.6774193548387094E-2</v>
      </c>
      <c r="I15" s="6">
        <v>23527.5</v>
      </c>
      <c r="J15" s="7">
        <f>I15*1.21</f>
        <v>28468.274999999998</v>
      </c>
      <c r="K15" s="21">
        <f t="shared" si="3"/>
        <v>1.5080132648258733E-2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>
        <v>1</v>
      </c>
      <c r="C19" s="20">
        <f t="shared" si="0"/>
        <v>1</v>
      </c>
      <c r="D19" s="6">
        <v>14527.5</v>
      </c>
      <c r="E19" s="7">
        <f>D19*1.21</f>
        <v>17578.274999999998</v>
      </c>
      <c r="F19" s="21">
        <f t="shared" si="1"/>
        <v>1</v>
      </c>
      <c r="G19" s="2">
        <v>2</v>
      </c>
      <c r="H19" s="20">
        <f t="shared" si="2"/>
        <v>6.4516129032258063E-2</v>
      </c>
      <c r="I19" s="6">
        <v>27525</v>
      </c>
      <c r="J19" s="7">
        <f>I19*1.21</f>
        <v>33305.25</v>
      </c>
      <c r="K19" s="21">
        <f t="shared" si="3"/>
        <v>1.7642361115431798E-2</v>
      </c>
      <c r="L19" s="2"/>
      <c r="M19" s="20" t="str">
        <f t="shared" si="4"/>
        <v/>
      </c>
      <c r="N19" s="6"/>
      <c r="O19" s="7">
        <f>N19*1.21</f>
        <v>0</v>
      </c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0.38709677419354838</v>
      </c>
      <c r="I20" s="69">
        <f>J20/1.21</f>
        <v>82349.231404958686</v>
      </c>
      <c r="J20" s="70">
        <v>99642.57</v>
      </c>
      <c r="K20" s="67">
        <f t="shared" si="3"/>
        <v>5.2782375223416465E-2</v>
      </c>
      <c r="L20" s="68">
        <v>4</v>
      </c>
      <c r="M20" s="66">
        <f t="shared" si="4"/>
        <v>1</v>
      </c>
      <c r="N20" s="69">
        <f>O20/1.21</f>
        <v>28292.008264462813</v>
      </c>
      <c r="O20" s="70">
        <v>34233.33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.049999999999997" customHeight="1" thickBot="1" x14ac:dyDescent="0.4">
      <c r="A22" s="83" t="s">
        <v>0</v>
      </c>
      <c r="B22" s="16">
        <f t="shared" ref="B22:AE22" si="22">SUM(B13:B21)</f>
        <v>1</v>
      </c>
      <c r="C22" s="17">
        <f t="shared" si="22"/>
        <v>1</v>
      </c>
      <c r="D22" s="18">
        <f t="shared" si="22"/>
        <v>14527.5</v>
      </c>
      <c r="E22" s="18">
        <f t="shared" si="22"/>
        <v>17578.274999999998</v>
      </c>
      <c r="F22" s="19">
        <f t="shared" si="22"/>
        <v>1</v>
      </c>
      <c r="G22" s="16">
        <f t="shared" si="22"/>
        <v>31</v>
      </c>
      <c r="H22" s="17">
        <f t="shared" si="22"/>
        <v>1</v>
      </c>
      <c r="I22" s="18">
        <f t="shared" si="22"/>
        <v>1560165.3214049588</v>
      </c>
      <c r="J22" s="18">
        <f t="shared" si="22"/>
        <v>1887800.0389</v>
      </c>
      <c r="K22" s="19">
        <f t="shared" si="22"/>
        <v>1</v>
      </c>
      <c r="L22" s="16">
        <f t="shared" si="22"/>
        <v>4</v>
      </c>
      <c r="M22" s="17">
        <f t="shared" si="22"/>
        <v>1</v>
      </c>
      <c r="N22" s="18">
        <f t="shared" si="22"/>
        <v>28292.008264462813</v>
      </c>
      <c r="O22" s="18">
        <f t="shared" si="22"/>
        <v>34233.33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850000000000001" customHeight="1" x14ac:dyDescent="0.3">
      <c r="B23" s="26"/>
      <c r="H23" s="26"/>
      <c r="N23" s="26"/>
    </row>
    <row r="24" spans="1:31" s="48" customFormat="1" ht="47.95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">
      <c r="A32" s="41" t="s">
        <v>25</v>
      </c>
      <c r="B32" s="9">
        <f t="shared" ref="B32:B40" si="23">B13+G13+L13+Q13+AA13+V13</f>
        <v>9</v>
      </c>
      <c r="C32" s="8">
        <f t="shared" ref="C32:C40" si="24">IF(B32,B32/$B$41,"")</f>
        <v>0.25</v>
      </c>
      <c r="D32" s="10">
        <f t="shared" ref="D32:D40" si="25">D13+I13+N13+S13+AC13+X13</f>
        <v>1329902.79</v>
      </c>
      <c r="E32" s="11">
        <f t="shared" ref="E32:E40" si="26">E13+J13+O13+T13+AD13+Y13</f>
        <v>1609182.3759000001</v>
      </c>
      <c r="F32" s="21">
        <f t="shared" ref="F32:F40" si="27">IF(E32,E32/$E$41,"")</f>
        <v>0.82964153208752556</v>
      </c>
      <c r="J32" s="92" t="s">
        <v>3</v>
      </c>
      <c r="K32" s="93"/>
      <c r="L32" s="57">
        <f>B22</f>
        <v>1</v>
      </c>
      <c r="M32" s="8">
        <f t="shared" ref="M32:M37" si="28">IF(L32,L32/$L$38,"")</f>
        <v>2.7777777777777776E-2</v>
      </c>
      <c r="N32" s="58">
        <f>D22</f>
        <v>14527.5</v>
      </c>
      <c r="O32" s="58">
        <f>E22</f>
        <v>17578.274999999998</v>
      </c>
      <c r="P32" s="59">
        <f t="shared" ref="P32:P37" si="29">IF(O32,O32/$O$38,"")</f>
        <v>9.0627807145223938E-3</v>
      </c>
    </row>
    <row r="33" spans="1:33" s="25" customFormat="1" ht="29.95" customHeight="1" x14ac:dyDescent="0.3">
      <c r="A33" s="43" t="s">
        <v>18</v>
      </c>
      <c r="B33" s="12">
        <f t="shared" si="23"/>
        <v>5</v>
      </c>
      <c r="C33" s="8">
        <f t="shared" si="24"/>
        <v>0.1388888888888889</v>
      </c>
      <c r="D33" s="13">
        <f t="shared" si="25"/>
        <v>96860.800000000003</v>
      </c>
      <c r="E33" s="14">
        <f t="shared" si="26"/>
        <v>117201.568</v>
      </c>
      <c r="F33" s="21">
        <f t="shared" si="27"/>
        <v>6.0425275528013134E-2</v>
      </c>
      <c r="J33" s="88" t="s">
        <v>1</v>
      </c>
      <c r="K33" s="89"/>
      <c r="L33" s="60">
        <f>G22</f>
        <v>31</v>
      </c>
      <c r="M33" s="8">
        <f t="shared" si="28"/>
        <v>0.86111111111111116</v>
      </c>
      <c r="N33" s="61">
        <f>I22</f>
        <v>1560165.3214049588</v>
      </c>
      <c r="O33" s="61">
        <f>J22</f>
        <v>1887800.0389</v>
      </c>
      <c r="P33" s="59">
        <f t="shared" si="29"/>
        <v>0.97328763973811694</v>
      </c>
    </row>
    <row r="34" spans="1:33" ht="29.95" customHeight="1" x14ac:dyDescent="0.3">
      <c r="A34" s="43" t="s">
        <v>19</v>
      </c>
      <c r="B34" s="12">
        <f t="shared" si="23"/>
        <v>3</v>
      </c>
      <c r="C34" s="8">
        <f t="shared" si="24"/>
        <v>8.3333333333333329E-2</v>
      </c>
      <c r="D34" s="13">
        <f t="shared" si="25"/>
        <v>23527.5</v>
      </c>
      <c r="E34" s="14">
        <f t="shared" si="26"/>
        <v>28468.274999999998</v>
      </c>
      <c r="F34" s="21">
        <f t="shared" si="27"/>
        <v>1.4677306712161463E-2</v>
      </c>
      <c r="G34" s="25"/>
      <c r="J34" s="88" t="s">
        <v>2</v>
      </c>
      <c r="K34" s="89"/>
      <c r="L34" s="60">
        <f>L22</f>
        <v>4</v>
      </c>
      <c r="M34" s="8">
        <f t="shared" si="28"/>
        <v>0.1111111111111111</v>
      </c>
      <c r="N34" s="61">
        <f>N22</f>
        <v>28292.008264462813</v>
      </c>
      <c r="O34" s="61">
        <f>O22</f>
        <v>34233.33</v>
      </c>
      <c r="P34" s="59">
        <f t="shared" si="29"/>
        <v>1.7649579547360645E-2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8" t="s">
        <v>4</v>
      </c>
      <c r="K37" s="89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3"/>
        <v>3</v>
      </c>
      <c r="C38" s="8">
        <f t="shared" si="24"/>
        <v>8.3333333333333329E-2</v>
      </c>
      <c r="D38" s="13">
        <f t="shared" si="25"/>
        <v>42052.5</v>
      </c>
      <c r="E38" s="23">
        <f t="shared" si="26"/>
        <v>50883.524999999994</v>
      </c>
      <c r="F38" s="21">
        <f t="shared" si="27"/>
        <v>2.623387272396854E-2</v>
      </c>
      <c r="G38" s="25"/>
      <c r="J38" s="90" t="s">
        <v>0</v>
      </c>
      <c r="K38" s="91"/>
      <c r="L38" s="84">
        <f>SUM(L32:L37)</f>
        <v>36</v>
      </c>
      <c r="M38" s="17">
        <f>SUM(M32:M37)</f>
        <v>1</v>
      </c>
      <c r="N38" s="85">
        <f>SUM(N32:N37)</f>
        <v>1602984.8296694215</v>
      </c>
      <c r="O38" s="86">
        <f>SUM(O32:O37)</f>
        <v>1939611.6439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3"/>
        <v>16</v>
      </c>
      <c r="C39" s="8">
        <f t="shared" si="24"/>
        <v>0.44444444444444442</v>
      </c>
      <c r="D39" s="13">
        <f t="shared" si="25"/>
        <v>110641.2396694215</v>
      </c>
      <c r="E39" s="23">
        <f t="shared" si="26"/>
        <v>133875.90000000002</v>
      </c>
      <c r="F39" s="21">
        <f t="shared" si="27"/>
        <v>6.9022012948331338E-2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36</v>
      </c>
      <c r="C41" s="17">
        <f>SUM(C32:C40)</f>
        <v>1</v>
      </c>
      <c r="D41" s="18">
        <f>SUM(D32:D40)</f>
        <v>1602984.8296694215</v>
      </c>
      <c r="E41" s="18">
        <f>SUM(E32:E40)</f>
        <v>1939611.6439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B8" sqref="B8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29.95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8.950000000000003" customHeight="1" thickBot="1" x14ac:dyDescent="0.35">
      <c r="A12" s="130"/>
      <c r="B12" s="34" t="s">
        <v>7</v>
      </c>
      <c r="C12" s="35" t="s">
        <v>8</v>
      </c>
      <c r="D12" s="36" t="s">
        <v>51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0" si="0">IF(B13,B13/$B$22,"")</f>
        <v>0.33333333333333331</v>
      </c>
      <c r="D13" s="4">
        <v>5513712.7000000002</v>
      </c>
      <c r="E13" s="5">
        <v>6671592.3669999996</v>
      </c>
      <c r="F13" s="21">
        <f t="shared" ref="F13:F21" si="1">IF(E13,E13/$E$22,"")</f>
        <v>0.93482835808762854</v>
      </c>
      <c r="G13" s="1">
        <v>4</v>
      </c>
      <c r="H13" s="20">
        <f t="shared" ref="H13:H20" si="2">IF(G13,G13/$G$22,"")</f>
        <v>0.22222222222222221</v>
      </c>
      <c r="I13" s="4">
        <v>360065.58</v>
      </c>
      <c r="J13" s="5">
        <v>435679.3518</v>
      </c>
      <c r="K13" s="21">
        <f t="shared" ref="K13:K20" si="3">IF(J13,J13/$J$22,"")</f>
        <v>0.76636714274847106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>
        <v>1</v>
      </c>
      <c r="C14" s="20">
        <f t="shared" si="0"/>
        <v>0.33333333333333331</v>
      </c>
      <c r="D14" s="6">
        <v>360451.47</v>
      </c>
      <c r="E14" s="7">
        <v>436146.27869999997</v>
      </c>
      <c r="F14" s="21">
        <f t="shared" si="1"/>
        <v>6.1113132693760432E-2</v>
      </c>
      <c r="G14" s="2">
        <v>3</v>
      </c>
      <c r="H14" s="20">
        <f t="shared" si="2"/>
        <v>0.16666666666666666</v>
      </c>
      <c r="I14" s="6">
        <v>65173.79</v>
      </c>
      <c r="J14" s="7">
        <v>78860.285900000003</v>
      </c>
      <c r="K14" s="21">
        <f t="shared" si="3"/>
        <v>0.13871653942703682</v>
      </c>
      <c r="L14" s="2">
        <v>1</v>
      </c>
      <c r="M14" s="20">
        <f t="shared" si="4"/>
        <v>0.16666666666666666</v>
      </c>
      <c r="N14" s="6">
        <v>6500</v>
      </c>
      <c r="O14" s="7">
        <v>7865</v>
      </c>
      <c r="P14" s="21">
        <f t="shared" si="5"/>
        <v>3.0915767850169824E-2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>
        <v>1</v>
      </c>
      <c r="C18" s="66">
        <f t="shared" si="0"/>
        <v>0.33333333333333331</v>
      </c>
      <c r="D18" s="69">
        <v>23937.5</v>
      </c>
      <c r="E18" s="70">
        <v>28964.375</v>
      </c>
      <c r="F18" s="67">
        <f t="shared" si="1"/>
        <v>4.0585092186110113E-3</v>
      </c>
      <c r="G18" s="71">
        <v>2</v>
      </c>
      <c r="H18" s="66">
        <f t="shared" si="2"/>
        <v>0.1111111111111111</v>
      </c>
      <c r="I18" s="69">
        <v>16532.099999999999</v>
      </c>
      <c r="J18" s="70">
        <v>20003.840999999997</v>
      </c>
      <c r="K18" s="67">
        <f t="shared" si="3"/>
        <v>3.5187085198846266E-2</v>
      </c>
      <c r="L18" s="71">
        <v>1</v>
      </c>
      <c r="M18" s="66">
        <f t="shared" si="4"/>
        <v>0.16666666666666666</v>
      </c>
      <c r="N18" s="69">
        <v>181350.39999999999</v>
      </c>
      <c r="O18" s="70">
        <v>219433.984</v>
      </c>
      <c r="P18" s="67">
        <f t="shared" si="5"/>
        <v>0.86255182552852883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9</v>
      </c>
      <c r="H20" s="66">
        <f t="shared" si="2"/>
        <v>0.5</v>
      </c>
      <c r="I20" s="69">
        <v>28062.842975206611</v>
      </c>
      <c r="J20" s="70">
        <v>33956.04</v>
      </c>
      <c r="K20" s="67">
        <f t="shared" si="3"/>
        <v>5.9729232625645848E-2</v>
      </c>
      <c r="L20" s="68">
        <v>4</v>
      </c>
      <c r="M20" s="66">
        <f t="shared" si="4"/>
        <v>0.66666666666666663</v>
      </c>
      <c r="N20" s="69">
        <v>22398.3</v>
      </c>
      <c r="O20" s="70">
        <v>27101.942999999999</v>
      </c>
      <c r="P20" s="67">
        <f t="shared" si="5"/>
        <v>0.10653240662130134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.049999999999997" customHeight="1" thickBot="1" x14ac:dyDescent="0.35">
      <c r="A22" s="83" t="s">
        <v>0</v>
      </c>
      <c r="B22" s="16">
        <f t="shared" ref="B22:AE22" si="22">SUM(B13:B21)</f>
        <v>3</v>
      </c>
      <c r="C22" s="17">
        <f t="shared" si="22"/>
        <v>1</v>
      </c>
      <c r="D22" s="18">
        <f t="shared" si="22"/>
        <v>5898101.6699999999</v>
      </c>
      <c r="E22" s="18">
        <f t="shared" si="22"/>
        <v>7136703.0206999993</v>
      </c>
      <c r="F22" s="19">
        <f t="shared" si="22"/>
        <v>1</v>
      </c>
      <c r="G22" s="16">
        <f t="shared" si="22"/>
        <v>18</v>
      </c>
      <c r="H22" s="17">
        <f t="shared" si="22"/>
        <v>1</v>
      </c>
      <c r="I22" s="18">
        <f t="shared" si="22"/>
        <v>469834.31297520659</v>
      </c>
      <c r="J22" s="18">
        <f t="shared" si="22"/>
        <v>568499.51870000002</v>
      </c>
      <c r="K22" s="19">
        <f t="shared" si="22"/>
        <v>1</v>
      </c>
      <c r="L22" s="16">
        <f t="shared" si="22"/>
        <v>6</v>
      </c>
      <c r="M22" s="17">
        <f t="shared" si="22"/>
        <v>1</v>
      </c>
      <c r="N22" s="18">
        <f t="shared" si="22"/>
        <v>210248.69999999998</v>
      </c>
      <c r="O22" s="18">
        <f t="shared" si="22"/>
        <v>254400.927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850000000000001" customHeight="1" x14ac:dyDescent="0.3">
      <c r="B23" s="26"/>
      <c r="H23" s="26"/>
      <c r="N23" s="26"/>
    </row>
    <row r="24" spans="1:31" s="48" customFormat="1" ht="47.95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">
      <c r="A32" s="41" t="s">
        <v>25</v>
      </c>
      <c r="B32" s="9">
        <f t="shared" ref="B32:B40" si="23">B13+G13+L13+Q13+AA13+V13</f>
        <v>5</v>
      </c>
      <c r="C32" s="8">
        <f t="shared" ref="C32:C39" si="24">IF(B32,B32/$B$41,"")</f>
        <v>0.18518518518518517</v>
      </c>
      <c r="D32" s="10">
        <f t="shared" ref="D32:D40" si="25">D13+I13+N13+S13+AC13+X13</f>
        <v>5873778.2800000003</v>
      </c>
      <c r="E32" s="11">
        <f t="shared" ref="E32:E40" si="26">E13+J13+O13+T13+AD13+Y13</f>
        <v>7107271.7187999999</v>
      </c>
      <c r="F32" s="21">
        <f t="shared" ref="F32:F39" si="27">IF(E32,E32/$E$41,"")</f>
        <v>0.89291781290387617</v>
      </c>
      <c r="J32" s="92" t="s">
        <v>3</v>
      </c>
      <c r="K32" s="93"/>
      <c r="L32" s="57">
        <f>B22</f>
        <v>3</v>
      </c>
      <c r="M32" s="8">
        <f>IF(L32,L32/$L$38,"")</f>
        <v>0.1111111111111111</v>
      </c>
      <c r="N32" s="58">
        <f>D22</f>
        <v>5898101.6699999999</v>
      </c>
      <c r="O32" s="58">
        <f>E22</f>
        <v>7136703.0206999993</v>
      </c>
      <c r="P32" s="59">
        <f>IF(O32,O32/$O$38,"")</f>
        <v>0.89661539683808089</v>
      </c>
    </row>
    <row r="33" spans="1:33" s="25" customFormat="1" ht="29.95" customHeight="1" x14ac:dyDescent="0.3">
      <c r="A33" s="43" t="s">
        <v>18</v>
      </c>
      <c r="B33" s="12">
        <f t="shared" si="23"/>
        <v>5</v>
      </c>
      <c r="C33" s="8">
        <f t="shared" si="24"/>
        <v>0.18518518518518517</v>
      </c>
      <c r="D33" s="13">
        <f t="shared" si="25"/>
        <v>432125.25999999995</v>
      </c>
      <c r="E33" s="14">
        <f t="shared" si="26"/>
        <v>522871.56459999998</v>
      </c>
      <c r="F33" s="21">
        <f t="shared" si="27"/>
        <v>6.5690654918578034E-2</v>
      </c>
      <c r="J33" s="88" t="s">
        <v>1</v>
      </c>
      <c r="K33" s="89"/>
      <c r="L33" s="60">
        <f>G22</f>
        <v>18</v>
      </c>
      <c r="M33" s="8">
        <f>IF(L33,L33/$L$38,"")</f>
        <v>0.66666666666666663</v>
      </c>
      <c r="N33" s="61">
        <f>I22</f>
        <v>469834.31297520659</v>
      </c>
      <c r="O33" s="61">
        <f>J22</f>
        <v>568499.51870000002</v>
      </c>
      <c r="P33" s="59">
        <f>IF(O33,O33/$O$38,"")</f>
        <v>7.142309552226013E-2</v>
      </c>
    </row>
    <row r="34" spans="1:33" ht="29.95" customHeight="1" x14ac:dyDescent="0.3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88" t="s">
        <v>2</v>
      </c>
      <c r="K34" s="89"/>
      <c r="L34" s="60">
        <f>L22</f>
        <v>6</v>
      </c>
      <c r="M34" s="8">
        <f>IF(L34,L34/$L$38,"")</f>
        <v>0.22222222222222221</v>
      </c>
      <c r="N34" s="61">
        <f>N22</f>
        <v>210248.69999999998</v>
      </c>
      <c r="O34" s="61">
        <f>O22</f>
        <v>254400.927</v>
      </c>
      <c r="P34" s="59">
        <f>IF(O34,O34/$O$38,"")</f>
        <v>3.196150763965902E-2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3"/>
        <v>4</v>
      </c>
      <c r="C37" s="8">
        <f t="shared" si="24"/>
        <v>0.14814814814814814</v>
      </c>
      <c r="D37" s="13">
        <f t="shared" si="25"/>
        <v>221820</v>
      </c>
      <c r="E37" s="22">
        <f t="shared" si="26"/>
        <v>268402.2</v>
      </c>
      <c r="F37" s="21">
        <f t="shared" si="27"/>
        <v>3.3720549162154931E-2</v>
      </c>
      <c r="G37" s="25"/>
      <c r="J37" s="88" t="s">
        <v>4</v>
      </c>
      <c r="K37" s="89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90" t="s">
        <v>0</v>
      </c>
      <c r="K38" s="91"/>
      <c r="L38" s="84">
        <f>SUM(L32:L37)</f>
        <v>27</v>
      </c>
      <c r="M38" s="17">
        <f>SUM(M32:M37)</f>
        <v>0.99999999999999989</v>
      </c>
      <c r="N38" s="85">
        <f>SUM(N32:N37)</f>
        <v>6578184.6829752065</v>
      </c>
      <c r="O38" s="86">
        <f>SUM(O32:O37)</f>
        <v>7959603.4663999993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3"/>
        <v>13</v>
      </c>
      <c r="C39" s="8">
        <f t="shared" si="24"/>
        <v>0.48148148148148145</v>
      </c>
      <c r="D39" s="13">
        <f t="shared" si="25"/>
        <v>50461.142975206611</v>
      </c>
      <c r="E39" s="23">
        <f t="shared" si="26"/>
        <v>61057.983</v>
      </c>
      <c r="F39" s="21">
        <f t="shared" si="27"/>
        <v>7.6709830153907825E-3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27</v>
      </c>
      <c r="C41" s="17">
        <f>SUM(C32:C40)</f>
        <v>1</v>
      </c>
      <c r="D41" s="18">
        <f>SUM(D32:D40)</f>
        <v>6578184.6829752065</v>
      </c>
      <c r="E41" s="18">
        <f>SUM(E32:E40)</f>
        <v>7959603.4664000003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6:K36"/>
    <mergeCell ref="J37:K37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29.95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8.950000000000003" customHeight="1" thickBot="1" x14ac:dyDescent="0.35">
      <c r="A12" s="130"/>
      <c r="B12" s="34" t="s">
        <v>7</v>
      </c>
      <c r="C12" s="35" t="s">
        <v>8</v>
      </c>
      <c r="D12" s="36" t="s">
        <v>51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14</v>
      </c>
      <c r="H13" s="20">
        <f t="shared" ref="H13:H20" si="2">IF(G13,G13/$G$22,"")</f>
        <v>0.60869565217391308</v>
      </c>
      <c r="I13" s="4">
        <v>1054226.8799999999</v>
      </c>
      <c r="J13" s="5">
        <v>1275614.5247999998</v>
      </c>
      <c r="K13" s="21">
        <f t="shared" ref="K13:K20" si="3">IF(J13,J13/$J$22,"")</f>
        <v>0.77346505953341738</v>
      </c>
      <c r="L13" s="1">
        <v>4</v>
      </c>
      <c r="M13" s="20">
        <f>IF(L13,L13/$L$22,"")</f>
        <v>0.66666666666666663</v>
      </c>
      <c r="N13" s="4">
        <v>1086292.45</v>
      </c>
      <c r="O13" s="5">
        <v>1314413.8644999999</v>
      </c>
      <c r="P13" s="21">
        <f>IF(O13,O13/$O$22,"")</f>
        <v>0.98722957158699598</v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>
        <v>0</v>
      </c>
      <c r="K14" s="21" t="str">
        <f t="shared" si="3"/>
        <v/>
      </c>
      <c r="L14" s="2"/>
      <c r="M14" s="20" t="str">
        <f>IF(L14,L14/$L$22,"")</f>
        <v/>
      </c>
      <c r="N14" s="6"/>
      <c r="O14" s="7">
        <v>0</v>
      </c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>
        <v>0</v>
      </c>
      <c r="K15" s="21" t="str">
        <f t="shared" si="3"/>
        <v/>
      </c>
      <c r="L15" s="2"/>
      <c r="M15" s="20" t="str">
        <f>IF(L15,L15/$L$22,"")</f>
        <v/>
      </c>
      <c r="N15" s="6"/>
      <c r="O15" s="7">
        <v>0</v>
      </c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3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4</v>
      </c>
      <c r="H18" s="66">
        <f t="shared" si="2"/>
        <v>0.17391304347826086</v>
      </c>
      <c r="I18" s="69">
        <v>286130.69</v>
      </c>
      <c r="J18" s="70">
        <v>346218.1349</v>
      </c>
      <c r="K18" s="67">
        <f t="shared" si="3"/>
        <v>0.20992833267084579</v>
      </c>
      <c r="L18" s="71">
        <v>1</v>
      </c>
      <c r="M18" s="66">
        <f>IF(L18,L18/$L$22,"")</f>
        <v>0.16666666666666666</v>
      </c>
      <c r="N18" s="69">
        <v>9258.67</v>
      </c>
      <c r="O18" s="70">
        <v>11202.9907</v>
      </c>
      <c r="P18" s="67">
        <f>IF(O18,O18/$O$22,"")</f>
        <v>8.4143388988530427E-3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>
        <v>4</v>
      </c>
      <c r="C19" s="20">
        <f t="shared" si="0"/>
        <v>0.8</v>
      </c>
      <c r="D19" s="6">
        <v>46516.28</v>
      </c>
      <c r="E19" s="7">
        <f>D19*1.21</f>
        <v>56284.698799999998</v>
      </c>
      <c r="F19" s="21">
        <f t="shared" si="1"/>
        <v>0.60637998457734255</v>
      </c>
      <c r="G19" s="2"/>
      <c r="H19" s="20" t="str">
        <f t="shared" si="2"/>
        <v/>
      </c>
      <c r="I19" s="6"/>
      <c r="J19" s="7">
        <v>0</v>
      </c>
      <c r="K19" s="21" t="str">
        <f t="shared" si="3"/>
        <v/>
      </c>
      <c r="L19" s="2"/>
      <c r="M19" s="20" t="str">
        <f>IF(L19,L19/$L$22,"")</f>
        <v/>
      </c>
      <c r="N19" s="6"/>
      <c r="O19" s="7">
        <v>0</v>
      </c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">
      <c r="A20" s="81" t="s">
        <v>29</v>
      </c>
      <c r="B20" s="68">
        <v>1</v>
      </c>
      <c r="C20" s="66">
        <f t="shared" si="0"/>
        <v>0.2</v>
      </c>
      <c r="D20" s="69">
        <v>30195.16</v>
      </c>
      <c r="E20" s="70">
        <v>36536.14</v>
      </c>
      <c r="F20" s="21">
        <f t="shared" si="1"/>
        <v>0.39362001542265745</v>
      </c>
      <c r="G20" s="68">
        <v>5</v>
      </c>
      <c r="H20" s="66">
        <f t="shared" si="2"/>
        <v>0.21739130434782608</v>
      </c>
      <c r="I20" s="69">
        <v>22668</v>
      </c>
      <c r="J20" s="70">
        <v>27387.96</v>
      </c>
      <c r="K20" s="67">
        <f t="shared" si="3"/>
        <v>1.6606607795736864E-2</v>
      </c>
      <c r="L20" s="68">
        <v>1</v>
      </c>
      <c r="M20" s="66">
        <f>IF(L20,L20/$L$22,"")</f>
        <v>0.16666666666666666</v>
      </c>
      <c r="N20" s="69">
        <v>4793.2</v>
      </c>
      <c r="O20" s="70">
        <v>5799.77</v>
      </c>
      <c r="P20" s="67">
        <f>IF(O20,O20/$O$22,"")</f>
        <v>4.3560895141509766E-3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.049999999999997" customHeight="1" thickBot="1" x14ac:dyDescent="0.35">
      <c r="A22" s="83" t="s">
        <v>0</v>
      </c>
      <c r="B22" s="16">
        <f t="shared" ref="B22:AE22" si="20">SUM(B13:B21)</f>
        <v>5</v>
      </c>
      <c r="C22" s="17">
        <f t="shared" si="20"/>
        <v>1</v>
      </c>
      <c r="D22" s="18">
        <f t="shared" si="20"/>
        <v>76711.44</v>
      </c>
      <c r="E22" s="18">
        <f t="shared" si="20"/>
        <v>92820.838799999998</v>
      </c>
      <c r="F22" s="19">
        <f t="shared" si="20"/>
        <v>1</v>
      </c>
      <c r="G22" s="16">
        <f t="shared" si="20"/>
        <v>23</v>
      </c>
      <c r="H22" s="17">
        <f t="shared" si="20"/>
        <v>1</v>
      </c>
      <c r="I22" s="18">
        <f t="shared" si="20"/>
        <v>1363025.5699999998</v>
      </c>
      <c r="J22" s="18">
        <f t="shared" si="20"/>
        <v>1649220.6196999997</v>
      </c>
      <c r="K22" s="19">
        <f t="shared" si="20"/>
        <v>1</v>
      </c>
      <c r="L22" s="16">
        <f t="shared" si="20"/>
        <v>6</v>
      </c>
      <c r="M22" s="17">
        <f t="shared" si="20"/>
        <v>0.99999999999999989</v>
      </c>
      <c r="N22" s="18">
        <f t="shared" si="20"/>
        <v>1100344.3199999998</v>
      </c>
      <c r="O22" s="18">
        <f t="shared" si="20"/>
        <v>1331416.6251999999</v>
      </c>
      <c r="P22" s="19">
        <f t="shared" si="20"/>
        <v>1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850000000000001" customHeight="1" x14ac:dyDescent="0.3">
      <c r="B23" s="26"/>
      <c r="H23" s="26"/>
      <c r="N23" s="26"/>
    </row>
    <row r="24" spans="1:31" s="48" customFormat="1" ht="47.95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">
      <c r="A32" s="41" t="s">
        <v>25</v>
      </c>
      <c r="B32" s="9">
        <f t="shared" ref="B32:B40" si="21">B13+G13+L13+Q13+AA13+V13</f>
        <v>18</v>
      </c>
      <c r="C32" s="8">
        <f t="shared" ref="C32:C40" si="22">IF(B32,B32/$B$41,"")</f>
        <v>0.52941176470588236</v>
      </c>
      <c r="D32" s="10">
        <f t="shared" ref="D32:D40" si="23">D13+I13+N13+S13+AC13+X13</f>
        <v>2140519.33</v>
      </c>
      <c r="E32" s="11">
        <f t="shared" ref="E32:E40" si="24">E13+J13+O13+T13+AD13+Y13</f>
        <v>2590028.3892999999</v>
      </c>
      <c r="F32" s="21">
        <f t="shared" ref="F32:F40" si="25">IF(E32,E32/$E$41,"")</f>
        <v>0.84270821946007468</v>
      </c>
      <c r="J32" s="92" t="s">
        <v>3</v>
      </c>
      <c r="K32" s="93"/>
      <c r="L32" s="57">
        <f>B22</f>
        <v>5</v>
      </c>
      <c r="M32" s="8">
        <f t="shared" ref="M32:M37" si="26">IF(L32,L32/$L$38,"")</f>
        <v>0.14705882352941177</v>
      </c>
      <c r="N32" s="58">
        <f>D22</f>
        <v>76711.44</v>
      </c>
      <c r="O32" s="58">
        <f>E22</f>
        <v>92820.838799999998</v>
      </c>
      <c r="P32" s="59">
        <f t="shared" ref="P32:P37" si="27">IF(O32,O32/$O$38,"")</f>
        <v>3.020078239956249E-2</v>
      </c>
    </row>
    <row r="33" spans="1:33" s="25" customFormat="1" ht="29.95" customHeight="1" x14ac:dyDescent="0.3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88" t="s">
        <v>1</v>
      </c>
      <c r="K33" s="89"/>
      <c r="L33" s="60">
        <f>G22</f>
        <v>23</v>
      </c>
      <c r="M33" s="8">
        <f t="shared" si="26"/>
        <v>0.67647058823529416</v>
      </c>
      <c r="N33" s="61">
        <f>I22</f>
        <v>1363025.5699999998</v>
      </c>
      <c r="O33" s="61">
        <f>J22</f>
        <v>1649220.6196999997</v>
      </c>
      <c r="P33" s="59">
        <f t="shared" si="27"/>
        <v>0.53660097999923795</v>
      </c>
    </row>
    <row r="34" spans="1:33" ht="29.95" customHeight="1" x14ac:dyDescent="0.3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88" t="s">
        <v>2</v>
      </c>
      <c r="K34" s="89"/>
      <c r="L34" s="60">
        <f>L22</f>
        <v>6</v>
      </c>
      <c r="M34" s="8">
        <f t="shared" si="26"/>
        <v>0.17647058823529413</v>
      </c>
      <c r="N34" s="61">
        <f>N22</f>
        <v>1100344.3199999998</v>
      </c>
      <c r="O34" s="61">
        <f>O22</f>
        <v>1331416.6251999999</v>
      </c>
      <c r="P34" s="59">
        <f t="shared" si="27"/>
        <v>0.43319823760119958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8" t="s">
        <v>33</v>
      </c>
      <c r="K35" s="89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88" t="s">
        <v>5</v>
      </c>
      <c r="K36" s="89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1"/>
        <v>5</v>
      </c>
      <c r="C37" s="8">
        <f t="shared" si="22"/>
        <v>0.14705882352941177</v>
      </c>
      <c r="D37" s="13">
        <f t="shared" si="23"/>
        <v>295389.36</v>
      </c>
      <c r="E37" s="22">
        <f t="shared" si="24"/>
        <v>357421.12560000003</v>
      </c>
      <c r="F37" s="21">
        <f t="shared" si="25"/>
        <v>0.11629282582234425</v>
      </c>
      <c r="G37" s="25"/>
      <c r="J37" s="88" t="s">
        <v>4</v>
      </c>
      <c r="K37" s="89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1"/>
        <v>4</v>
      </c>
      <c r="C38" s="8">
        <f t="shared" si="22"/>
        <v>0.11764705882352941</v>
      </c>
      <c r="D38" s="13">
        <f t="shared" si="23"/>
        <v>46516.28</v>
      </c>
      <c r="E38" s="23">
        <f t="shared" si="24"/>
        <v>56284.698799999998</v>
      </c>
      <c r="F38" s="21">
        <f t="shared" si="25"/>
        <v>1.8313149965670378E-2</v>
      </c>
      <c r="G38" s="25"/>
      <c r="J38" s="90" t="s">
        <v>0</v>
      </c>
      <c r="K38" s="91"/>
      <c r="L38" s="84">
        <f>SUM(L32:L37)</f>
        <v>34</v>
      </c>
      <c r="M38" s="17">
        <f>SUM(M32:M37)</f>
        <v>1</v>
      </c>
      <c r="N38" s="85">
        <f>SUM(N32:N37)</f>
        <v>2540081.3299999996</v>
      </c>
      <c r="O38" s="86">
        <f>SUM(O32:O37)</f>
        <v>3073458.0836999994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1"/>
        <v>7</v>
      </c>
      <c r="C39" s="8">
        <f t="shared" si="22"/>
        <v>0.20588235294117646</v>
      </c>
      <c r="D39" s="13">
        <f t="shared" si="23"/>
        <v>57656.36</v>
      </c>
      <c r="E39" s="23">
        <f t="shared" si="24"/>
        <v>69723.87</v>
      </c>
      <c r="F39" s="21">
        <f t="shared" si="25"/>
        <v>2.268580475191076E-2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34</v>
      </c>
      <c r="C41" s="17">
        <f>SUM(C32:C40)</f>
        <v>1</v>
      </c>
      <c r="D41" s="18">
        <f>SUM(D32:D40)</f>
        <v>2540081.3299999996</v>
      </c>
      <c r="E41" s="18">
        <f>SUM(E32:E40)</f>
        <v>3073458.0836999998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ht="14.4" x14ac:dyDescent="0.3">
      <c r="B44" s="26"/>
      <c r="H44" s="26"/>
      <c r="N44" s="26"/>
    </row>
    <row r="45" spans="1:33" s="25" customFormat="1" ht="14.4" x14ac:dyDescent="0.3">
      <c r="B45" s="26"/>
      <c r="H45" s="26"/>
      <c r="N45" s="26"/>
    </row>
    <row r="46" spans="1:33" s="25" customFormat="1" ht="14.4" x14ac:dyDescent="0.3">
      <c r="B46" s="26"/>
      <c r="H46" s="26"/>
      <c r="N46" s="26"/>
    </row>
    <row r="47" spans="1:33" s="25" customFormat="1" ht="14.4" x14ac:dyDescent="0.3">
      <c r="B47" s="26"/>
      <c r="H47" s="26"/>
      <c r="N47" s="26"/>
    </row>
    <row r="48" spans="1:33" s="25" customFormat="1" ht="14.4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ht="14.4" x14ac:dyDescent="0.3">
      <c r="B53" s="26"/>
      <c r="H53" s="26"/>
      <c r="N53" s="26"/>
    </row>
    <row r="54" spans="2:14" s="25" customFormat="1" ht="14.4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opLeftCell="A28" zoomScale="85" zoomScaleNormal="85" workbookViewId="0">
      <selection activeCell="E40" sqref="E40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8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36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</row>
    <row r="11" spans="1:31" ht="29.95" customHeight="1" thickBot="1" x14ac:dyDescent="0.35">
      <c r="A11" s="13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6" t="s">
        <v>4</v>
      </c>
      <c r="W11" s="107"/>
      <c r="X11" s="107"/>
      <c r="Y11" s="107"/>
      <c r="Z11" s="108"/>
      <c r="AA11" s="109" t="s">
        <v>5</v>
      </c>
      <c r="AB11" s="110"/>
      <c r="AC11" s="110"/>
      <c r="AD11" s="110"/>
      <c r="AE11" s="111"/>
    </row>
    <row r="12" spans="1:31" ht="38.950000000000003" customHeight="1" thickBot="1" x14ac:dyDescent="0.35">
      <c r="A12" s="14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2</v>
      </c>
      <c r="C13" s="20">
        <f t="shared" ref="C13:C21" si="0">IF(B13,B13/$B$22,"")</f>
        <v>0.16666666666666666</v>
      </c>
      <c r="D13" s="10">
        <f>'1T'!D13+'2T'!D13+'3T'!D13+'4T'!D13</f>
        <v>5544612.7000000002</v>
      </c>
      <c r="E13" s="10">
        <f>'1T'!E13+'2T'!E13+'3T'!E13+'4T'!E13</f>
        <v>6708981.3669999996</v>
      </c>
      <c r="F13" s="21">
        <f t="shared" ref="F13:F21" si="1">IF(E13,E13/$E$22,"")</f>
        <v>0.86205224947258585</v>
      </c>
      <c r="G13" s="9">
        <f>'1T'!G13+'2T'!G13+'3T'!G13+'4T'!G13</f>
        <v>32</v>
      </c>
      <c r="H13" s="20">
        <f t="shared" ref="H13:H21" si="2">IF(G13,G13/$G$22,"")</f>
        <v>0.32989690721649484</v>
      </c>
      <c r="I13" s="10">
        <f>'1T'!I13+'2T'!I13+'3T'!I13+'4T'!I13</f>
        <v>3526471.94</v>
      </c>
      <c r="J13" s="10">
        <f>'1T'!J13+'2T'!J13+'3T'!J13+'4T'!J13</f>
        <v>4267031.0425000004</v>
      </c>
      <c r="K13" s="21">
        <f t="shared" ref="K13:K21" si="3">IF(J13,J13/$J$22,"")</f>
        <v>0.80568424978249498</v>
      </c>
      <c r="L13" s="9">
        <f>'1T'!L13+'2T'!L13+'3T'!L13+'4T'!L13</f>
        <v>6</v>
      </c>
      <c r="M13" s="20">
        <f t="shared" ref="M13:M21" si="4">IF(L13,L13/$L$22,"")</f>
        <v>0.22222222222222221</v>
      </c>
      <c r="N13" s="10">
        <f>'1T'!N13+'2T'!N13+'3T'!N13+'4T'!N13</f>
        <v>1399392.45</v>
      </c>
      <c r="O13" s="10">
        <f>'1T'!O13+'2T'!O13+'3T'!O13+'4T'!O13</f>
        <v>1693264.8644999999</v>
      </c>
      <c r="P13" s="21">
        <f t="shared" ref="P13:P21" si="5">IF(O13,O13/$O$22,"")</f>
        <v>0.7790648533975264</v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1</v>
      </c>
      <c r="C14" s="20">
        <f t="shared" si="0"/>
        <v>8.3333333333333329E-2</v>
      </c>
      <c r="D14" s="13">
        <f>'1T'!D14+'2T'!D14+'3T'!D14+'4T'!D14</f>
        <v>360451.47</v>
      </c>
      <c r="E14" s="13">
        <f>'1T'!E14+'2T'!E14+'3T'!E14+'4T'!E14</f>
        <v>436146.27869999997</v>
      </c>
      <c r="F14" s="21">
        <f t="shared" si="1"/>
        <v>5.6041425677793563E-2</v>
      </c>
      <c r="G14" s="9">
        <f>'1T'!G14+'2T'!G14+'3T'!G14+'4T'!G14</f>
        <v>8</v>
      </c>
      <c r="H14" s="20">
        <f t="shared" si="2"/>
        <v>8.247422680412371E-2</v>
      </c>
      <c r="I14" s="13">
        <f>'1T'!I14+'2T'!I14+'3T'!I14+'4T'!I14</f>
        <v>162034.59</v>
      </c>
      <c r="J14" s="13">
        <f>'1T'!J14+'2T'!J14+'3T'!J14+'4T'!J14</f>
        <v>196061.85389999999</v>
      </c>
      <c r="K14" s="21">
        <f t="shared" si="3"/>
        <v>3.7019638736407574E-2</v>
      </c>
      <c r="L14" s="9">
        <f>'1T'!L14+'2T'!L14+'3T'!L14+'4T'!L14</f>
        <v>2</v>
      </c>
      <c r="M14" s="20">
        <f t="shared" si="4"/>
        <v>7.407407407407407E-2</v>
      </c>
      <c r="N14" s="13">
        <f>'1T'!N14+'2T'!N14+'3T'!N14+'4T'!N14</f>
        <v>74500</v>
      </c>
      <c r="O14" s="13">
        <f>'1T'!O14+'2T'!O14+'3T'!O14+'4T'!O14</f>
        <v>90145</v>
      </c>
      <c r="P14" s="21">
        <f t="shared" si="5"/>
        <v>4.147537853167331E-2</v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3</v>
      </c>
      <c r="H15" s="20">
        <f t="shared" si="2"/>
        <v>3.0927835051546393E-2</v>
      </c>
      <c r="I15" s="13">
        <f>'1T'!I15+'2T'!I15+'3T'!I15+'4T'!I15</f>
        <v>23527.5</v>
      </c>
      <c r="J15" s="13">
        <f>'1T'!J15+'2T'!J15+'3T'!J15+'4T'!J15</f>
        <v>28468.274999999998</v>
      </c>
      <c r="K15" s="21">
        <f t="shared" si="3"/>
        <v>5.3752692580690906E-3</v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32</v>
      </c>
      <c r="B18" s="9">
        <f>'1T'!B18+'2T'!B18+'3T'!B18+'4T'!B18</f>
        <v>2</v>
      </c>
      <c r="C18" s="20">
        <f t="shared" si="0"/>
        <v>0.16666666666666666</v>
      </c>
      <c r="D18" s="13">
        <f>'1T'!D18+'2T'!D18+'3T'!D18+'4T'!D18</f>
        <v>431858.77</v>
      </c>
      <c r="E18" s="13">
        <f>'1T'!E18+'2T'!E18+'3T'!E18+'4T'!E18</f>
        <v>522549.11499999999</v>
      </c>
      <c r="F18" s="21">
        <f t="shared" si="1"/>
        <v>6.7143522303012376E-2</v>
      </c>
      <c r="G18" s="9">
        <f>'1T'!G18+'2T'!G18+'3T'!G18+'4T'!G18</f>
        <v>14</v>
      </c>
      <c r="H18" s="20">
        <f t="shared" si="2"/>
        <v>0.14432989690721648</v>
      </c>
      <c r="I18" s="13">
        <f>'1T'!I18+'2T'!I18+'3T'!I18+'4T'!I18</f>
        <v>435071.35</v>
      </c>
      <c r="J18" s="13">
        <f>'1T'!J18+'2T'!J18+'3T'!J18+'4T'!J18</f>
        <v>526436.33589999995</v>
      </c>
      <c r="K18" s="21">
        <f t="shared" si="3"/>
        <v>9.9399666916727594E-2</v>
      </c>
      <c r="L18" s="9">
        <f>'1T'!L18+'2T'!L18+'3T'!L18+'4T'!L18</f>
        <v>2</v>
      </c>
      <c r="M18" s="20">
        <f t="shared" si="4"/>
        <v>7.407407407407407E-2</v>
      </c>
      <c r="N18" s="13">
        <f>'1T'!N18+'2T'!N18+'3T'!N18+'4T'!N18</f>
        <v>190609.07</v>
      </c>
      <c r="O18" s="13">
        <f>'1T'!O18+'2T'!O18+'3T'!O18+'4T'!O18</f>
        <v>230636.97469999999</v>
      </c>
      <c r="P18" s="21">
        <f t="shared" si="5"/>
        <v>0.10611521248080825</v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5</v>
      </c>
      <c r="C19" s="20">
        <f t="shared" si="0"/>
        <v>0.41666666666666669</v>
      </c>
      <c r="D19" s="13">
        <f>'1T'!D19+'2T'!D19+'3T'!D19+'4T'!D19</f>
        <v>61043.78</v>
      </c>
      <c r="E19" s="13">
        <f>'1T'!E19+'2T'!E19+'3T'!E19+'4T'!E19</f>
        <v>73862.973799999992</v>
      </c>
      <c r="F19" s="21">
        <f t="shared" si="1"/>
        <v>9.4908212191826581E-3</v>
      </c>
      <c r="G19" s="9">
        <f>'1T'!G19+'2T'!G19+'3T'!G19+'4T'!G19</f>
        <v>2</v>
      </c>
      <c r="H19" s="20">
        <f t="shared" si="2"/>
        <v>2.0618556701030927E-2</v>
      </c>
      <c r="I19" s="13">
        <f>'1T'!I19+'2T'!I19+'3T'!I19+'4T'!I19</f>
        <v>27525</v>
      </c>
      <c r="J19" s="13">
        <f>'1T'!J19+'2T'!J19+'3T'!J19+'4T'!J19</f>
        <v>33305.25</v>
      </c>
      <c r="K19" s="21">
        <f t="shared" si="3"/>
        <v>6.2885681151143014E-3</v>
      </c>
      <c r="L19" s="9">
        <f>'1T'!L19+'2T'!L19+'3T'!L19+'4T'!L19</f>
        <v>1</v>
      </c>
      <c r="M19" s="20">
        <f t="shared" si="4"/>
        <v>3.7037037037037035E-2</v>
      </c>
      <c r="N19" s="13">
        <f>'1T'!N19+'2T'!N19+'3T'!N19+'4T'!N19</f>
        <v>22838</v>
      </c>
      <c r="O19" s="13">
        <f>'1T'!O19+'2T'!O19+'3T'!O19+'4T'!O19</f>
        <v>27633.98</v>
      </c>
      <c r="P19" s="21">
        <f t="shared" si="5"/>
        <v>1.2714291206796713E-2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2</v>
      </c>
      <c r="C20" s="20">
        <f t="shared" si="0"/>
        <v>0.16666666666666666</v>
      </c>
      <c r="D20" s="13">
        <f>'1T'!D20+'2T'!D20+'3T'!D20+'4T'!D20</f>
        <v>33908.730000000003</v>
      </c>
      <c r="E20" s="13">
        <f>'1T'!E20+'2T'!E20+'3T'!E20+'4T'!E20</f>
        <v>41029.56</v>
      </c>
      <c r="F20" s="21">
        <f t="shared" si="1"/>
        <v>5.2719813274256233E-3</v>
      </c>
      <c r="G20" s="9">
        <f>'1T'!G20+'2T'!G20+'3T'!G20+'4T'!G20</f>
        <v>38</v>
      </c>
      <c r="H20" s="20">
        <f t="shared" si="2"/>
        <v>0.39175257731958762</v>
      </c>
      <c r="I20" s="13">
        <f>'1T'!I20+'2T'!I20+'3T'!I20+'4T'!I20</f>
        <v>202392.98438016529</v>
      </c>
      <c r="J20" s="13">
        <f>'1T'!J20+'2T'!J20+'3T'!J20+'4T'!J20</f>
        <v>244855.19</v>
      </c>
      <c r="K20" s="21">
        <f t="shared" si="3"/>
        <v>4.6232607191186201E-2</v>
      </c>
      <c r="L20" s="9">
        <f>'1T'!L20+'2T'!L20+'3T'!L20+'4T'!L20</f>
        <v>16</v>
      </c>
      <c r="M20" s="20">
        <f t="shared" si="4"/>
        <v>0.59259259259259256</v>
      </c>
      <c r="N20" s="13">
        <f>'1T'!N20+'2T'!N20+'3T'!N20+'4T'!N20</f>
        <v>108906.89826446281</v>
      </c>
      <c r="O20" s="13">
        <f>'1T'!O20+'2T'!O20+'3T'!O20+'4T'!O20</f>
        <v>131777.34299999999</v>
      </c>
      <c r="P20" s="21">
        <f t="shared" si="5"/>
        <v>6.0630264383195409E-2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.049999999999997" customHeight="1" thickBot="1" x14ac:dyDescent="0.35">
      <c r="A22" s="83" t="s">
        <v>0</v>
      </c>
      <c r="B22" s="16">
        <f t="shared" ref="B22:AE22" si="12">SUM(B13:B21)</f>
        <v>12</v>
      </c>
      <c r="C22" s="17">
        <f t="shared" si="12"/>
        <v>0.99999999999999989</v>
      </c>
      <c r="D22" s="18">
        <f t="shared" si="12"/>
        <v>6431875.4500000002</v>
      </c>
      <c r="E22" s="18">
        <f t="shared" si="12"/>
        <v>7782569.2944999989</v>
      </c>
      <c r="F22" s="19">
        <f t="shared" si="12"/>
        <v>1</v>
      </c>
      <c r="G22" s="16">
        <f t="shared" si="12"/>
        <v>97</v>
      </c>
      <c r="H22" s="17">
        <f t="shared" si="12"/>
        <v>1</v>
      </c>
      <c r="I22" s="18">
        <f t="shared" si="12"/>
        <v>4377023.364380165</v>
      </c>
      <c r="J22" s="18">
        <f t="shared" si="12"/>
        <v>5296157.947300002</v>
      </c>
      <c r="K22" s="19">
        <f t="shared" si="12"/>
        <v>0.99999999999999967</v>
      </c>
      <c r="L22" s="16">
        <f t="shared" si="12"/>
        <v>27</v>
      </c>
      <c r="M22" s="17">
        <f t="shared" si="12"/>
        <v>1</v>
      </c>
      <c r="N22" s="18">
        <f t="shared" si="12"/>
        <v>1796246.4182644628</v>
      </c>
      <c r="O22" s="18">
        <f t="shared" si="12"/>
        <v>2173458.1621999997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35" customHeight="1" x14ac:dyDescent="0.3">
      <c r="B23" s="26"/>
      <c r="H23" s="26"/>
      <c r="N23" s="26"/>
    </row>
    <row r="24" spans="1:31" s="48" customFormat="1" ht="47.95" customHeight="1" x14ac:dyDescent="0.3">
      <c r="A24" s="135" t="s">
        <v>50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thickBo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41" t="s">
        <v>10</v>
      </c>
      <c r="B28" s="144" t="s">
        <v>17</v>
      </c>
      <c r="C28" s="145"/>
      <c r="D28" s="145"/>
      <c r="E28" s="145"/>
      <c r="F28" s="146"/>
      <c r="G28" s="25"/>
      <c r="H28" s="54"/>
      <c r="I28" s="54"/>
      <c r="J28" s="150" t="s">
        <v>15</v>
      </c>
      <c r="K28" s="151"/>
      <c r="L28" s="144" t="s">
        <v>16</v>
      </c>
      <c r="M28" s="145"/>
      <c r="N28" s="145"/>
      <c r="O28" s="145"/>
      <c r="P28" s="146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42"/>
      <c r="B29" s="147"/>
      <c r="C29" s="148"/>
      <c r="D29" s="148"/>
      <c r="E29" s="148"/>
      <c r="F29" s="149"/>
      <c r="G29" s="25"/>
      <c r="J29" s="152"/>
      <c r="K29" s="153"/>
      <c r="L29" s="156"/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50000000000003" customHeight="1" thickBot="1" x14ac:dyDescent="0.35">
      <c r="A30" s="143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4"/>
      <c r="K30" s="155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3">
      <c r="A31" s="41" t="s">
        <v>25</v>
      </c>
      <c r="B31" s="9">
        <f t="shared" ref="B31:B38" si="13">B13+G13+L13+Q13+V13+AA13</f>
        <v>40</v>
      </c>
      <c r="C31" s="8">
        <f t="shared" ref="C31:C37" si="14">IF(B31,B31/$B$40,"")</f>
        <v>0.29411764705882354</v>
      </c>
      <c r="D31" s="10">
        <f t="shared" ref="D31:E38" si="15">D13+I13+N13+S13+X13+AC13</f>
        <v>10470477.09</v>
      </c>
      <c r="E31" s="11">
        <f t="shared" si="15"/>
        <v>12669277.273999998</v>
      </c>
      <c r="F31" s="21">
        <f t="shared" ref="F31:F37" si="16">IF(E31,E31/$E$40,"")</f>
        <v>0.83065324334946689</v>
      </c>
      <c r="J31" s="92" t="s">
        <v>3</v>
      </c>
      <c r="K31" s="93"/>
      <c r="L31" s="57">
        <f>B22</f>
        <v>12</v>
      </c>
      <c r="M31" s="8">
        <f t="shared" ref="M31:M36" si="17">IF(L31,L31/$L$37,"")</f>
        <v>8.8235294117647065E-2</v>
      </c>
      <c r="N31" s="58">
        <f>D22</f>
        <v>6431875.4500000002</v>
      </c>
      <c r="O31" s="58">
        <f>E22</f>
        <v>7782569.2944999989</v>
      </c>
      <c r="P31" s="59">
        <f t="shared" ref="P31:P36" si="18">IF(O31,O31/$O$37,"")</f>
        <v>0.5102592899545374</v>
      </c>
    </row>
    <row r="32" spans="1:31" s="25" customFormat="1" ht="29.95" customHeight="1" x14ac:dyDescent="0.3">
      <c r="A32" s="43" t="s">
        <v>18</v>
      </c>
      <c r="B32" s="12">
        <f t="shared" si="13"/>
        <v>11</v>
      </c>
      <c r="C32" s="8">
        <f t="shared" si="14"/>
        <v>8.0882352941176475E-2</v>
      </c>
      <c r="D32" s="13">
        <f t="shared" si="15"/>
        <v>596986.05999999994</v>
      </c>
      <c r="E32" s="14">
        <f t="shared" si="15"/>
        <v>722353.1325999999</v>
      </c>
      <c r="F32" s="21">
        <f t="shared" si="16"/>
        <v>4.7360631507308938E-2</v>
      </c>
      <c r="J32" s="88" t="s">
        <v>1</v>
      </c>
      <c r="K32" s="89"/>
      <c r="L32" s="60">
        <f>G22</f>
        <v>97</v>
      </c>
      <c r="M32" s="8">
        <f t="shared" si="17"/>
        <v>0.71323529411764708</v>
      </c>
      <c r="N32" s="61">
        <f>I22</f>
        <v>4377023.364380165</v>
      </c>
      <c r="O32" s="61">
        <f>J22</f>
        <v>5296157.947300002</v>
      </c>
      <c r="P32" s="59">
        <f t="shared" si="18"/>
        <v>0.34723928453630287</v>
      </c>
    </row>
    <row r="33" spans="1:33" s="25" customFormat="1" ht="29.95" customHeight="1" x14ac:dyDescent="0.3">
      <c r="A33" s="43" t="s">
        <v>19</v>
      </c>
      <c r="B33" s="12">
        <f t="shared" si="13"/>
        <v>3</v>
      </c>
      <c r="C33" s="8">
        <f t="shared" si="14"/>
        <v>2.2058823529411766E-2</v>
      </c>
      <c r="D33" s="13">
        <f t="shared" si="15"/>
        <v>23527.5</v>
      </c>
      <c r="E33" s="14">
        <f t="shared" si="15"/>
        <v>28468.274999999998</v>
      </c>
      <c r="F33" s="21">
        <f t="shared" si="16"/>
        <v>1.8665046513618947E-3</v>
      </c>
      <c r="J33" s="88" t="s">
        <v>2</v>
      </c>
      <c r="K33" s="89"/>
      <c r="L33" s="60">
        <f>L22</f>
        <v>27</v>
      </c>
      <c r="M33" s="8">
        <f t="shared" si="17"/>
        <v>0.19852941176470587</v>
      </c>
      <c r="N33" s="61">
        <f>N22</f>
        <v>1796246.4182644628</v>
      </c>
      <c r="O33" s="61">
        <f>O22</f>
        <v>2173458.1621999997</v>
      </c>
      <c r="P33" s="59">
        <f t="shared" si="18"/>
        <v>0.14250142550915976</v>
      </c>
    </row>
    <row r="34" spans="1:33" ht="29.95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88" t="s">
        <v>33</v>
      </c>
      <c r="K34" s="89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88" t="s">
        <v>5</v>
      </c>
      <c r="K35" s="89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4" t="s">
        <v>32</v>
      </c>
      <c r="B36" s="15">
        <f t="shared" si="13"/>
        <v>18</v>
      </c>
      <c r="C36" s="8">
        <f t="shared" si="14"/>
        <v>0.13235294117647059</v>
      </c>
      <c r="D36" s="13">
        <f t="shared" si="15"/>
        <v>1057539.19</v>
      </c>
      <c r="E36" s="22">
        <f t="shared" si="15"/>
        <v>1279622.4256</v>
      </c>
      <c r="F36" s="21">
        <f t="shared" si="16"/>
        <v>8.3897644285415615E-2</v>
      </c>
      <c r="G36" s="25"/>
      <c r="H36" s="25"/>
      <c r="I36" s="25"/>
      <c r="J36" s="88" t="s">
        <v>4</v>
      </c>
      <c r="K36" s="89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thickBot="1" x14ac:dyDescent="0.35">
      <c r="A37" s="44" t="s">
        <v>28</v>
      </c>
      <c r="B37" s="12">
        <f t="shared" si="13"/>
        <v>8</v>
      </c>
      <c r="C37" s="8">
        <f t="shared" si="14"/>
        <v>5.8823529411764705E-2</v>
      </c>
      <c r="D37" s="13">
        <f t="shared" si="15"/>
        <v>111406.78</v>
      </c>
      <c r="E37" s="23">
        <f t="shared" si="15"/>
        <v>134802.20379999999</v>
      </c>
      <c r="F37" s="21">
        <f t="shared" si="16"/>
        <v>8.8382222107428032E-3</v>
      </c>
      <c r="G37" s="25"/>
      <c r="H37" s="25"/>
      <c r="I37" s="25"/>
      <c r="J37" s="90" t="s">
        <v>0</v>
      </c>
      <c r="K37" s="91"/>
      <c r="L37" s="84">
        <f>SUM(L31:L36)</f>
        <v>136</v>
      </c>
      <c r="M37" s="17">
        <f>SUM(M31:M36)</f>
        <v>1</v>
      </c>
      <c r="N37" s="85">
        <f>SUM(N31:N36)</f>
        <v>12605145.232644629</v>
      </c>
      <c r="O37" s="86">
        <f>SUM(O31:O36)</f>
        <v>15252185.404000001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5" t="s">
        <v>29</v>
      </c>
      <c r="B38" s="12">
        <f t="shared" si="13"/>
        <v>56</v>
      </c>
      <c r="C38" s="8">
        <f>IF(B38,B38/$B$40,"")</f>
        <v>0.41176470588235292</v>
      </c>
      <c r="D38" s="13">
        <f t="shared" si="15"/>
        <v>345208.6126446281</v>
      </c>
      <c r="E38" s="23">
        <f t="shared" si="15"/>
        <v>417662.09299999999</v>
      </c>
      <c r="F38" s="21">
        <f>IF(E38,E38/$E$40,"")</f>
        <v>2.7383753995703791E-2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thickBot="1" x14ac:dyDescent="0.35">
      <c r="A40" s="64" t="s">
        <v>0</v>
      </c>
      <c r="B40" s="16">
        <f>SUM(B31:B39)</f>
        <v>136</v>
      </c>
      <c r="C40" s="17">
        <f>SUM(C31:C39)</f>
        <v>1</v>
      </c>
      <c r="D40" s="18">
        <f>SUM(D31:D39)</f>
        <v>12605145.232644627</v>
      </c>
      <c r="E40" s="18">
        <f>SUM(E31:E39)</f>
        <v>15252185.403999999</v>
      </c>
      <c r="F40" s="19">
        <f>SUM(F31:F39)</f>
        <v>0.99999999999999989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ht="14.4" x14ac:dyDescent="0.3">
      <c r="B44" s="26"/>
      <c r="H44" s="26"/>
      <c r="N44" s="26"/>
    </row>
    <row r="45" spans="1:33" s="25" customFormat="1" ht="14.4" x14ac:dyDescent="0.3">
      <c r="B45" s="26"/>
      <c r="H45" s="26"/>
      <c r="N45" s="26"/>
    </row>
    <row r="46" spans="1:33" s="25" customFormat="1" ht="14.4" x14ac:dyDescent="0.3">
      <c r="B46" s="26"/>
      <c r="H46" s="26"/>
      <c r="N46" s="26"/>
    </row>
    <row r="47" spans="1:33" s="25" customFormat="1" ht="14.4" x14ac:dyDescent="0.3">
      <c r="B47" s="26"/>
      <c r="H47" s="26"/>
      <c r="N47" s="26"/>
    </row>
    <row r="48" spans="1:33" s="25" customFormat="1" ht="14.4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7:K37"/>
    <mergeCell ref="J31:K31"/>
    <mergeCell ref="J32:K32"/>
    <mergeCell ref="J33:K33"/>
    <mergeCell ref="J34:K34"/>
    <mergeCell ref="J36:K36"/>
    <mergeCell ref="J35:K35"/>
    <mergeCell ref="A24:Q24"/>
    <mergeCell ref="A25:H25"/>
    <mergeCell ref="A28:A30"/>
    <mergeCell ref="B28:F29"/>
    <mergeCell ref="J28:K30"/>
    <mergeCell ref="L28:P29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2019-09-20T12:49:46Z</cp:lastPrinted>
  <dcterms:created xsi:type="dcterms:W3CDTF">2016-02-03T12:33:15Z</dcterms:created>
  <dcterms:modified xsi:type="dcterms:W3CDTF">2020-08-03T09:44:28Z</dcterms:modified>
</cp:coreProperties>
</file>