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0" windowHeight="10890" tabRatio="700" firstSheet="1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45621"/>
</workbook>
</file>

<file path=xl/calcChain.xml><?xml version="1.0" encoding="utf-8"?>
<calcChain xmlns="http://schemas.openxmlformats.org/spreadsheetml/2006/main">
  <c r="D41" i="7" l="1"/>
  <c r="E44" i="6" l="1"/>
  <c r="F44" i="6" s="1"/>
  <c r="D44" i="6"/>
  <c r="B44" i="6"/>
  <c r="C44" i="6"/>
  <c r="E44" i="5"/>
  <c r="F44" i="5"/>
  <c r="D44" i="5"/>
  <c r="B44" i="5"/>
  <c r="C44" i="5" s="1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B23" i="4"/>
  <c r="W23" i="4"/>
  <c r="R23" i="4"/>
  <c r="M23" i="4"/>
  <c r="AE23" i="1"/>
  <c r="AB23" i="1"/>
  <c r="Z23" i="1"/>
  <c r="W23" i="1"/>
  <c r="U23" i="1"/>
  <c r="R23" i="1"/>
  <c r="P23" i="1"/>
  <c r="M23" i="1"/>
  <c r="H23" i="1"/>
  <c r="AD23" i="7"/>
  <c r="AC23" i="7"/>
  <c r="AA23" i="7"/>
  <c r="AB23" i="7" s="1"/>
  <c r="Y23" i="7"/>
  <c r="X23" i="7"/>
  <c r="V23" i="7"/>
  <c r="W23" i="7"/>
  <c r="T23" i="7"/>
  <c r="S23" i="7"/>
  <c r="Q23" i="7"/>
  <c r="R23" i="7"/>
  <c r="O23" i="7"/>
  <c r="N23" i="7"/>
  <c r="L23" i="7"/>
  <c r="M23" i="7"/>
  <c r="J23" i="7"/>
  <c r="I23" i="7"/>
  <c r="G23" i="7"/>
  <c r="E23" i="7"/>
  <c r="D23" i="7"/>
  <c r="B23" i="7"/>
  <c r="D44" i="7"/>
  <c r="E44" i="7"/>
  <c r="B44" i="7"/>
  <c r="B8" i="7"/>
  <c r="B8" i="6"/>
  <c r="B8" i="5"/>
  <c r="B8" i="4"/>
  <c r="AD22" i="7"/>
  <c r="AC22" i="7"/>
  <c r="AA22" i="7"/>
  <c r="AB22" i="7"/>
  <c r="Y22" i="7"/>
  <c r="X22" i="7"/>
  <c r="V22" i="7"/>
  <c r="W22" i="7"/>
  <c r="T22" i="7"/>
  <c r="S22" i="7"/>
  <c r="Q22" i="7"/>
  <c r="R22" i="7"/>
  <c r="O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B22" i="4"/>
  <c r="W22" i="4"/>
  <c r="R22" i="4"/>
  <c r="M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/>
  <c r="D43" i="7"/>
  <c r="E43" i="7"/>
  <c r="B25" i="1"/>
  <c r="B16" i="7"/>
  <c r="D16" i="7"/>
  <c r="J24" i="7"/>
  <c r="E24" i="7"/>
  <c r="O24" i="7"/>
  <c r="T24" i="7"/>
  <c r="Y24" i="7"/>
  <c r="AD24" i="7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Y15" i="7"/>
  <c r="AD15" i="7"/>
  <c r="J16" i="7"/>
  <c r="O16" i="7"/>
  <c r="E16" i="7"/>
  <c r="T16" i="7"/>
  <c r="Y16" i="7"/>
  <c r="AD16" i="7"/>
  <c r="J17" i="7"/>
  <c r="O17" i="7"/>
  <c r="E17" i="7"/>
  <c r="T17" i="7"/>
  <c r="Y17" i="7"/>
  <c r="AD17" i="7"/>
  <c r="J18" i="7"/>
  <c r="O18" i="7"/>
  <c r="AD18" i="7"/>
  <c r="E18" i="7"/>
  <c r="T18" i="7"/>
  <c r="Y18" i="7"/>
  <c r="J19" i="7"/>
  <c r="O19" i="7"/>
  <c r="AD19" i="7"/>
  <c r="E19" i="7"/>
  <c r="T19" i="7"/>
  <c r="Y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N25" i="7" s="1"/>
  <c r="N36" i="7" s="1"/>
  <c r="D14" i="7"/>
  <c r="S14" i="7"/>
  <c r="X14" i="7"/>
  <c r="AC14" i="7"/>
  <c r="AC25" i="7" s="1"/>
  <c r="N38" i="7" s="1"/>
  <c r="I15" i="7"/>
  <c r="N15" i="7"/>
  <c r="D36" i="7" s="1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D40" i="7" s="1"/>
  <c r="S19" i="7"/>
  <c r="X19" i="7"/>
  <c r="G24" i="7"/>
  <c r="B24" i="7"/>
  <c r="B25" i="7" s="1"/>
  <c r="L34" i="7" s="1"/>
  <c r="L24" i="7"/>
  <c r="M24" i="7"/>
  <c r="Q24" i="7"/>
  <c r="R24" i="7"/>
  <c r="V24" i="7"/>
  <c r="W24" i="7"/>
  <c r="AA24" i="7"/>
  <c r="AB24" i="7"/>
  <c r="G16" i="7"/>
  <c r="L16" i="7"/>
  <c r="M16" i="7" s="1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R15" i="7" s="1"/>
  <c r="V15" i="7"/>
  <c r="W15" i="7" s="1"/>
  <c r="W25" i="7" s="1"/>
  <c r="AA15" i="7"/>
  <c r="AB15" i="7" s="1"/>
  <c r="G17" i="7"/>
  <c r="H17" i="7" s="1"/>
  <c r="L17" i="7"/>
  <c r="M17" i="7"/>
  <c r="B17" i="7"/>
  <c r="Q17" i="7"/>
  <c r="R17" i="7" s="1"/>
  <c r="R25" i="7" s="1"/>
  <c r="V17" i="7"/>
  <c r="W17" i="7"/>
  <c r="AA17" i="7"/>
  <c r="G18" i="7"/>
  <c r="H18" i="7" s="1"/>
  <c r="L18" i="7"/>
  <c r="AA18" i="7"/>
  <c r="B18" i="7"/>
  <c r="Q18" i="7"/>
  <c r="R18" i="7" s="1"/>
  <c r="V18" i="7"/>
  <c r="W18" i="7" s="1"/>
  <c r="G19" i="7"/>
  <c r="B40" i="7" s="1"/>
  <c r="L19" i="7"/>
  <c r="AA19" i="7"/>
  <c r="AB19" i="7" s="1"/>
  <c r="B19" i="7"/>
  <c r="Q19" i="7"/>
  <c r="R19" i="7" s="1"/>
  <c r="V19" i="7"/>
  <c r="W19" i="7" s="1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/>
  <c r="B25" i="6"/>
  <c r="L34" i="6" s="1"/>
  <c r="L25" i="6"/>
  <c r="L36" i="6"/>
  <c r="V25" i="6"/>
  <c r="L38" i="6"/>
  <c r="Q25" i="6"/>
  <c r="L37" i="6"/>
  <c r="AA25" i="6"/>
  <c r="L39" i="6"/>
  <c r="M39" i="6" s="1"/>
  <c r="E45" i="6"/>
  <c r="F45" i="6" s="1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C39" i="6" s="1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25" i="6" s="1"/>
  <c r="W15" i="6"/>
  <c r="W16" i="6"/>
  <c r="W17" i="6"/>
  <c r="W20" i="6"/>
  <c r="W21" i="6"/>
  <c r="W24" i="6"/>
  <c r="U14" i="6"/>
  <c r="U15" i="6"/>
  <c r="U25" i="6" s="1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7" i="6"/>
  <c r="H16" i="6"/>
  <c r="H17" i="6"/>
  <c r="H21" i="6"/>
  <c r="F15" i="6"/>
  <c r="F25" i="6" s="1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/>
  <c r="T25" i="5"/>
  <c r="O37" i="5"/>
  <c r="Y25" i="5"/>
  <c r="Z18" i="5"/>
  <c r="Z25" i="5" s="1"/>
  <c r="D25" i="5"/>
  <c r="N34" i="5"/>
  <c r="I25" i="5"/>
  <c r="N35" i="5"/>
  <c r="N25" i="5"/>
  <c r="N36" i="5"/>
  <c r="S25" i="5"/>
  <c r="N37" i="5"/>
  <c r="X25" i="5"/>
  <c r="N38" i="5"/>
  <c r="B25" i="5"/>
  <c r="L34" i="5"/>
  <c r="M34" i="5" s="1"/>
  <c r="G25" i="5"/>
  <c r="L25" i="5"/>
  <c r="L36" i="5" s="1"/>
  <c r="Q25" i="5"/>
  <c r="L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C34" i="4" s="1"/>
  <c r="B35" i="4"/>
  <c r="B36" i="4"/>
  <c r="C36" i="4" s="1"/>
  <c r="B37" i="4"/>
  <c r="B38" i="4"/>
  <c r="C38" i="4" s="1"/>
  <c r="B39" i="4"/>
  <c r="B40" i="4"/>
  <c r="B41" i="4"/>
  <c r="AE13" i="4"/>
  <c r="AE14" i="4"/>
  <c r="AE16" i="4"/>
  <c r="AE17" i="4"/>
  <c r="AE18" i="4"/>
  <c r="AE20" i="4"/>
  <c r="AE21" i="4"/>
  <c r="AE24" i="4"/>
  <c r="AD25" i="4"/>
  <c r="O39" i="4" s="1"/>
  <c r="P39" i="4" s="1"/>
  <c r="AE19" i="4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/>
  <c r="Y25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7" i="4"/>
  <c r="U14" i="4"/>
  <c r="U15" i="4"/>
  <c r="U25" i="4" s="1"/>
  <c r="U16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36" i="4" s="1"/>
  <c r="P16" i="4"/>
  <c r="P17" i="4"/>
  <c r="N25" i="4"/>
  <c r="N36" i="4"/>
  <c r="L25" i="4"/>
  <c r="M19" i="4"/>
  <c r="M15" i="4"/>
  <c r="M16" i="4"/>
  <c r="M17" i="4"/>
  <c r="M18" i="4"/>
  <c r="M21" i="4"/>
  <c r="M24" i="4"/>
  <c r="J25" i="4"/>
  <c r="K23" i="4"/>
  <c r="K16" i="4"/>
  <c r="K17" i="4"/>
  <c r="I25" i="4"/>
  <c r="N35" i="4"/>
  <c r="G25" i="4"/>
  <c r="H23" i="4"/>
  <c r="H16" i="4"/>
  <c r="H17" i="4"/>
  <c r="H21" i="4"/>
  <c r="E25" i="4"/>
  <c r="F19" i="4"/>
  <c r="F16" i="4"/>
  <c r="F17" i="4"/>
  <c r="F21" i="4"/>
  <c r="F24" i="4"/>
  <c r="D25" i="4"/>
  <c r="N34" i="4" s="1"/>
  <c r="N40" i="4" s="1"/>
  <c r="B25" i="4"/>
  <c r="C19" i="4"/>
  <c r="C17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K13" i="1"/>
  <c r="O25" i="1"/>
  <c r="O36" i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0" i="1" s="1"/>
  <c r="H25" i="1" s="1"/>
  <c r="H22" i="1"/>
  <c r="L25" i="1"/>
  <c r="V25" i="1"/>
  <c r="L38" i="1" s="1"/>
  <c r="Q25" i="1"/>
  <c r="L37" i="1" s="1"/>
  <c r="M37" i="1" s="1"/>
  <c r="AE24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19" i="1"/>
  <c r="Z18" i="1"/>
  <c r="Z17" i="1"/>
  <c r="Z16" i="1"/>
  <c r="Z15" i="1"/>
  <c r="Z14" i="1"/>
  <c r="W24" i="1"/>
  <c r="W21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R25" i="1" s="1"/>
  <c r="P24" i="1"/>
  <c r="P21" i="1"/>
  <c r="P20" i="1"/>
  <c r="P19" i="1"/>
  <c r="P18" i="1"/>
  <c r="P17" i="1"/>
  <c r="P16" i="1"/>
  <c r="P15" i="1"/>
  <c r="P14" i="1"/>
  <c r="M24" i="1"/>
  <c r="M21" i="1"/>
  <c r="M19" i="1"/>
  <c r="M18" i="1"/>
  <c r="M17" i="1"/>
  <c r="M16" i="1"/>
  <c r="M15" i="1"/>
  <c r="M14" i="1"/>
  <c r="K18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35" i="1"/>
  <c r="D36" i="1"/>
  <c r="D37" i="1"/>
  <c r="D38" i="1"/>
  <c r="D39" i="1"/>
  <c r="D40" i="1"/>
  <c r="B45" i="1"/>
  <c r="B42" i="1"/>
  <c r="C42" i="1"/>
  <c r="B34" i="1"/>
  <c r="B41" i="1"/>
  <c r="B35" i="1"/>
  <c r="B36" i="1"/>
  <c r="B37" i="1"/>
  <c r="B38" i="1"/>
  <c r="C38" i="1" s="1"/>
  <c r="B39" i="1"/>
  <c r="B40" i="1"/>
  <c r="AE13" i="1"/>
  <c r="AD25" i="1"/>
  <c r="AC25" i="1"/>
  <c r="N39" i="1" s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 s="1"/>
  <c r="R13" i="1"/>
  <c r="P13" i="1"/>
  <c r="P25" i="1" s="1"/>
  <c r="M13" i="1"/>
  <c r="F14" i="1"/>
  <c r="F15" i="1"/>
  <c r="F16" i="1"/>
  <c r="F17" i="1"/>
  <c r="F18" i="1"/>
  <c r="F19" i="1"/>
  <c r="F21" i="1"/>
  <c r="O39" i="1"/>
  <c r="P39" i="1"/>
  <c r="H19" i="1"/>
  <c r="K19" i="1"/>
  <c r="Z20" i="1"/>
  <c r="W20" i="1"/>
  <c r="K16" i="6"/>
  <c r="P16" i="5"/>
  <c r="F13" i="4"/>
  <c r="Z15" i="7"/>
  <c r="Z13" i="7"/>
  <c r="Z18" i="7"/>
  <c r="AE23" i="4"/>
  <c r="AE22" i="4"/>
  <c r="AE15" i="4"/>
  <c r="Z24" i="7"/>
  <c r="Z15" i="4"/>
  <c r="Z14" i="4"/>
  <c r="Z13" i="4"/>
  <c r="Z25" i="4" s="1"/>
  <c r="Z20" i="4"/>
  <c r="Z23" i="4"/>
  <c r="Z22" i="4"/>
  <c r="Z19" i="4"/>
  <c r="Z18" i="4"/>
  <c r="Z16" i="4"/>
  <c r="U19" i="7"/>
  <c r="U17" i="7"/>
  <c r="U13" i="4"/>
  <c r="U23" i="4"/>
  <c r="U22" i="4"/>
  <c r="P24" i="7"/>
  <c r="P19" i="4"/>
  <c r="P23" i="4"/>
  <c r="P22" i="4"/>
  <c r="P24" i="4"/>
  <c r="F16" i="7"/>
  <c r="F18" i="4"/>
  <c r="F23" i="4"/>
  <c r="F22" i="4"/>
  <c r="C16" i="4"/>
  <c r="C23" i="4"/>
  <c r="L34" i="4"/>
  <c r="C22" i="4"/>
  <c r="C13" i="4"/>
  <c r="K20" i="1"/>
  <c r="K16" i="1"/>
  <c r="K17" i="1"/>
  <c r="K14" i="1"/>
  <c r="K15" i="1"/>
  <c r="K22" i="1"/>
  <c r="K23" i="1"/>
  <c r="K24" i="1"/>
  <c r="L37" i="4"/>
  <c r="F22" i="1"/>
  <c r="F23" i="1"/>
  <c r="F24" i="1"/>
  <c r="C22" i="1"/>
  <c r="C23" i="1"/>
  <c r="AE25" i="1"/>
  <c r="AB25" i="1"/>
  <c r="O34" i="6"/>
  <c r="F22" i="6"/>
  <c r="C22" i="6"/>
  <c r="W25" i="1"/>
  <c r="O35" i="1"/>
  <c r="E46" i="1"/>
  <c r="F45" i="1"/>
  <c r="F37" i="1"/>
  <c r="H19" i="6"/>
  <c r="M18" i="6"/>
  <c r="M13" i="6"/>
  <c r="M25" i="6" s="1"/>
  <c r="P19" i="6"/>
  <c r="P14" i="6"/>
  <c r="Z21" i="6"/>
  <c r="M36" i="6"/>
  <c r="H22" i="6"/>
  <c r="O35" i="6"/>
  <c r="O40" i="6" s="1"/>
  <c r="P35" i="6" s="1"/>
  <c r="K22" i="6"/>
  <c r="AB25" i="6"/>
  <c r="M13" i="5"/>
  <c r="M25" i="5" s="1"/>
  <c r="AB25" i="5"/>
  <c r="L35" i="5"/>
  <c r="L40" i="5"/>
  <c r="H22" i="5"/>
  <c r="O38" i="5"/>
  <c r="K22" i="5"/>
  <c r="U25" i="5"/>
  <c r="M14" i="4"/>
  <c r="P21" i="4"/>
  <c r="H19" i="4"/>
  <c r="H22" i="4"/>
  <c r="K13" i="4"/>
  <c r="K22" i="4"/>
  <c r="Z21" i="4"/>
  <c r="AB25" i="4"/>
  <c r="L34" i="1"/>
  <c r="F20" i="1"/>
  <c r="O34" i="1"/>
  <c r="F13" i="1"/>
  <c r="C13" i="1"/>
  <c r="K21" i="1"/>
  <c r="H16" i="1"/>
  <c r="H13" i="1"/>
  <c r="H14" i="1"/>
  <c r="H18" i="1"/>
  <c r="H24" i="1"/>
  <c r="L35" i="1"/>
  <c r="F41" i="1"/>
  <c r="B46" i="1"/>
  <c r="Z18" i="6"/>
  <c r="C20" i="6"/>
  <c r="C13" i="6"/>
  <c r="F14" i="6"/>
  <c r="K15" i="6"/>
  <c r="R16" i="6"/>
  <c r="U16" i="6"/>
  <c r="U13" i="6"/>
  <c r="H18" i="6"/>
  <c r="H13" i="6"/>
  <c r="H24" i="6"/>
  <c r="H14" i="6"/>
  <c r="D35" i="7"/>
  <c r="K19" i="6"/>
  <c r="K14" i="6"/>
  <c r="K18" i="6"/>
  <c r="K21" i="6"/>
  <c r="K13" i="6"/>
  <c r="T25" i="7"/>
  <c r="O37" i="7" s="1"/>
  <c r="P37" i="7" s="1"/>
  <c r="U14" i="7"/>
  <c r="W19" i="6"/>
  <c r="W18" i="6"/>
  <c r="K24" i="6"/>
  <c r="F43" i="6"/>
  <c r="H14" i="5"/>
  <c r="H25" i="5" s="1"/>
  <c r="H24" i="5"/>
  <c r="H18" i="5"/>
  <c r="K15" i="5"/>
  <c r="K18" i="5"/>
  <c r="K14" i="5"/>
  <c r="K21" i="5"/>
  <c r="P15" i="5"/>
  <c r="P18" i="5"/>
  <c r="P25" i="5" s="1"/>
  <c r="P13" i="5"/>
  <c r="P19" i="5"/>
  <c r="P14" i="5"/>
  <c r="H15" i="5"/>
  <c r="K13" i="5"/>
  <c r="W18" i="5"/>
  <c r="R16" i="5"/>
  <c r="R25" i="5"/>
  <c r="H13" i="5"/>
  <c r="H20" i="5"/>
  <c r="K19" i="5"/>
  <c r="C14" i="5"/>
  <c r="C13" i="5"/>
  <c r="E25" i="7"/>
  <c r="F23" i="7"/>
  <c r="D46" i="5"/>
  <c r="F43" i="5"/>
  <c r="AE21" i="5"/>
  <c r="AE20" i="5"/>
  <c r="C20" i="5"/>
  <c r="F21" i="5"/>
  <c r="F20" i="5"/>
  <c r="P21" i="5"/>
  <c r="E42" i="7"/>
  <c r="F42" i="7" s="1"/>
  <c r="C43" i="6"/>
  <c r="S25" i="7"/>
  <c r="N37" i="7" s="1"/>
  <c r="Y25" i="7"/>
  <c r="Z19" i="7"/>
  <c r="B34" i="7"/>
  <c r="C34" i="7" s="1"/>
  <c r="P15" i="4"/>
  <c r="H15" i="4"/>
  <c r="H18" i="4"/>
  <c r="H14" i="4"/>
  <c r="H25" i="4" s="1"/>
  <c r="K15" i="4"/>
  <c r="K14" i="4"/>
  <c r="K25" i="4" s="1"/>
  <c r="K18" i="4"/>
  <c r="C15" i="4"/>
  <c r="C25" i="4" s="1"/>
  <c r="F15" i="4"/>
  <c r="P14" i="4"/>
  <c r="P25" i="4" s="1"/>
  <c r="P13" i="4"/>
  <c r="P18" i="4"/>
  <c r="H24" i="4"/>
  <c r="K19" i="4"/>
  <c r="K20" i="4"/>
  <c r="K24" i="4"/>
  <c r="C14" i="4"/>
  <c r="F14" i="4"/>
  <c r="F25" i="4" s="1"/>
  <c r="F20" i="4"/>
  <c r="K21" i="4"/>
  <c r="AD25" i="7"/>
  <c r="AE15" i="7"/>
  <c r="H20" i="4"/>
  <c r="I25" i="7"/>
  <c r="N35" i="7" s="1"/>
  <c r="W17" i="4"/>
  <c r="O38" i="4"/>
  <c r="E38" i="7"/>
  <c r="F38" i="7" s="1"/>
  <c r="Z17" i="4"/>
  <c r="C18" i="4"/>
  <c r="C20" i="4"/>
  <c r="O34" i="4"/>
  <c r="O40" i="4" s="1"/>
  <c r="H13" i="4"/>
  <c r="O35" i="4"/>
  <c r="M13" i="4"/>
  <c r="W20" i="4"/>
  <c r="M20" i="4"/>
  <c r="B46" i="4"/>
  <c r="P20" i="4"/>
  <c r="D46" i="4"/>
  <c r="L36" i="4"/>
  <c r="O25" i="7"/>
  <c r="P20" i="7" s="1"/>
  <c r="P25" i="7" s="1"/>
  <c r="P16" i="7"/>
  <c r="L35" i="4"/>
  <c r="L40" i="4" s="1"/>
  <c r="E46" i="4"/>
  <c r="J25" i="7"/>
  <c r="K20" i="7" s="1"/>
  <c r="K17" i="7"/>
  <c r="Z14" i="7"/>
  <c r="Q25" i="7"/>
  <c r="L37" i="7" s="1"/>
  <c r="M37" i="7" s="1"/>
  <c r="C24" i="7"/>
  <c r="B35" i="7"/>
  <c r="B37" i="7"/>
  <c r="D34" i="7"/>
  <c r="E37" i="7"/>
  <c r="E34" i="7"/>
  <c r="B39" i="7"/>
  <c r="M15" i="7"/>
  <c r="D38" i="7"/>
  <c r="E39" i="7"/>
  <c r="E35" i="7"/>
  <c r="E41" i="7"/>
  <c r="B42" i="7"/>
  <c r="C42" i="7" s="1"/>
  <c r="D45" i="7"/>
  <c r="E40" i="7"/>
  <c r="E45" i="7"/>
  <c r="AA25" i="7"/>
  <c r="L38" i="7" s="1"/>
  <c r="M38" i="7" s="1"/>
  <c r="B41" i="7"/>
  <c r="B45" i="7"/>
  <c r="C45" i="7" s="1"/>
  <c r="E36" i="7"/>
  <c r="F36" i="7" s="1"/>
  <c r="D37" i="7"/>
  <c r="C36" i="1"/>
  <c r="C35" i="1"/>
  <c r="B38" i="7"/>
  <c r="D25" i="7"/>
  <c r="N34" i="7" s="1"/>
  <c r="N40" i="7" s="1"/>
  <c r="G25" i="7"/>
  <c r="H20" i="7" s="1"/>
  <c r="AE25" i="4"/>
  <c r="C19" i="7"/>
  <c r="Z20" i="7"/>
  <c r="Z23" i="7"/>
  <c r="Z22" i="7"/>
  <c r="Z17" i="7"/>
  <c r="Z16" i="7"/>
  <c r="AE13" i="7"/>
  <c r="O38" i="7"/>
  <c r="AE23" i="7"/>
  <c r="AE22" i="7"/>
  <c r="AE19" i="7"/>
  <c r="AE24" i="7"/>
  <c r="AE16" i="7"/>
  <c r="AE14" i="7"/>
  <c r="U24" i="7"/>
  <c r="U23" i="7"/>
  <c r="U22" i="7"/>
  <c r="U18" i="7"/>
  <c r="U21" i="7"/>
  <c r="U20" i="7"/>
  <c r="U15" i="7"/>
  <c r="P18" i="7"/>
  <c r="P23" i="7"/>
  <c r="P22" i="7"/>
  <c r="P17" i="7"/>
  <c r="H22" i="7"/>
  <c r="H23" i="7"/>
  <c r="F19" i="7"/>
  <c r="F17" i="7"/>
  <c r="F43" i="4"/>
  <c r="F44" i="4"/>
  <c r="C37" i="4"/>
  <c r="C44" i="4"/>
  <c r="C16" i="7"/>
  <c r="C17" i="7"/>
  <c r="F37" i="4"/>
  <c r="F38" i="1"/>
  <c r="K25" i="1"/>
  <c r="K22" i="7"/>
  <c r="K23" i="7"/>
  <c r="P36" i="5"/>
  <c r="F25" i="1"/>
  <c r="F43" i="1"/>
  <c r="F44" i="1"/>
  <c r="F24" i="7"/>
  <c r="C25" i="1"/>
  <c r="C22" i="7"/>
  <c r="C23" i="7"/>
  <c r="C40" i="1"/>
  <c r="C44" i="1"/>
  <c r="Z25" i="6"/>
  <c r="O40" i="1"/>
  <c r="P36" i="1" s="1"/>
  <c r="P40" i="1" s="1"/>
  <c r="P34" i="1"/>
  <c r="F15" i="7"/>
  <c r="F22" i="7"/>
  <c r="P25" i="6"/>
  <c r="F34" i="1"/>
  <c r="F42" i="1"/>
  <c r="F36" i="1"/>
  <c r="F35" i="1"/>
  <c r="F46" i="1" s="1"/>
  <c r="F39" i="1"/>
  <c r="F40" i="1"/>
  <c r="C34" i="1"/>
  <c r="C36" i="6"/>
  <c r="C25" i="6"/>
  <c r="C39" i="5"/>
  <c r="C43" i="5"/>
  <c r="P37" i="5"/>
  <c r="C25" i="5"/>
  <c r="AE25" i="5"/>
  <c r="C43" i="4"/>
  <c r="W25" i="4"/>
  <c r="C41" i="1"/>
  <c r="C45" i="1"/>
  <c r="C37" i="1"/>
  <c r="P38" i="1"/>
  <c r="C39" i="1"/>
  <c r="C15" i="7"/>
  <c r="K24" i="7"/>
  <c r="F37" i="6"/>
  <c r="C37" i="6"/>
  <c r="F40" i="6"/>
  <c r="F36" i="6"/>
  <c r="C35" i="6"/>
  <c r="F42" i="6"/>
  <c r="M37" i="6"/>
  <c r="P37" i="6"/>
  <c r="U13" i="7"/>
  <c r="U16" i="7"/>
  <c r="U25" i="7" s="1"/>
  <c r="C34" i="6"/>
  <c r="M34" i="6"/>
  <c r="M38" i="6"/>
  <c r="P34" i="6"/>
  <c r="O34" i="7"/>
  <c r="F34" i="6"/>
  <c r="P38" i="6"/>
  <c r="F39" i="6"/>
  <c r="AB18" i="7"/>
  <c r="P36" i="6"/>
  <c r="C40" i="6"/>
  <c r="C45" i="6"/>
  <c r="C45" i="5"/>
  <c r="F39" i="5"/>
  <c r="F45" i="5"/>
  <c r="P38" i="5"/>
  <c r="M37" i="5"/>
  <c r="AE20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5" i="7" s="1"/>
  <c r="F20" i="7"/>
  <c r="F25" i="5"/>
  <c r="F42" i="5"/>
  <c r="M36" i="5"/>
  <c r="M35" i="5"/>
  <c r="W20" i="7"/>
  <c r="P34" i="5"/>
  <c r="O39" i="7"/>
  <c r="P39" i="7" s="1"/>
  <c r="Z21" i="7"/>
  <c r="AE18" i="7"/>
  <c r="AE21" i="7"/>
  <c r="AE17" i="7"/>
  <c r="F35" i="4"/>
  <c r="F36" i="4"/>
  <c r="F46" i="4" s="1"/>
  <c r="M25" i="4"/>
  <c r="K18" i="7"/>
  <c r="C35" i="4"/>
  <c r="F38" i="4"/>
  <c r="F42" i="4"/>
  <c r="P21" i="7"/>
  <c r="F45" i="4"/>
  <c r="C45" i="4"/>
  <c r="K15" i="7"/>
  <c r="K14" i="7"/>
  <c r="K16" i="7"/>
  <c r="K19" i="7"/>
  <c r="K13" i="7"/>
  <c r="AB20" i="7"/>
  <c r="AB17" i="7"/>
  <c r="AB25" i="7" s="1"/>
  <c r="P34" i="4"/>
  <c r="P40" i="4" s="1"/>
  <c r="C20" i="7"/>
  <c r="C18" i="7"/>
  <c r="C14" i="7"/>
  <c r="C40" i="4"/>
  <c r="C39" i="4"/>
  <c r="C13" i="7"/>
  <c r="F34" i="4"/>
  <c r="F39" i="4"/>
  <c r="R13" i="7"/>
  <c r="M19" i="7"/>
  <c r="K21" i="7"/>
  <c r="M18" i="7"/>
  <c r="C41" i="4"/>
  <c r="M13" i="7"/>
  <c r="F40" i="4"/>
  <c r="F41" i="4"/>
  <c r="P13" i="7"/>
  <c r="O36" i="7"/>
  <c r="P15" i="7"/>
  <c r="P14" i="7"/>
  <c r="P19" i="7"/>
  <c r="E46" i="7"/>
  <c r="F44" i="7"/>
  <c r="M14" i="7"/>
  <c r="C44" i="7"/>
  <c r="H15" i="7"/>
  <c r="H16" i="7"/>
  <c r="L35" i="7"/>
  <c r="H13" i="7"/>
  <c r="H14" i="7"/>
  <c r="H24" i="7"/>
  <c r="Z25" i="7"/>
  <c r="P35" i="1"/>
  <c r="C46" i="1"/>
  <c r="M38" i="1"/>
  <c r="M34" i="1"/>
  <c r="F40" i="7"/>
  <c r="F43" i="7"/>
  <c r="C38" i="7"/>
  <c r="C43" i="7"/>
  <c r="AE25" i="7"/>
  <c r="P35" i="4"/>
  <c r="P37" i="4"/>
  <c r="C25" i="7"/>
  <c r="P38" i="4"/>
  <c r="M35" i="4"/>
  <c r="M37" i="4"/>
  <c r="M36" i="4"/>
  <c r="M38" i="4"/>
  <c r="M34" i="4"/>
  <c r="F41" i="7"/>
  <c r="F39" i="7"/>
  <c r="F35" i="7"/>
  <c r="F45" i="7"/>
  <c r="F37" i="7"/>
  <c r="F34" i="7"/>
  <c r="C37" i="7"/>
  <c r="C39" i="7"/>
  <c r="C35" i="7"/>
  <c r="P38" i="7"/>
  <c r="P34" i="7"/>
  <c r="M40" i="4"/>
  <c r="F46" i="7" l="1"/>
  <c r="P40" i="6"/>
  <c r="C46" i="4"/>
  <c r="M40" i="5"/>
  <c r="O40" i="5"/>
  <c r="P35" i="5" s="1"/>
  <c r="P40" i="5" s="1"/>
  <c r="M34" i="7"/>
  <c r="K25" i="7"/>
  <c r="U25" i="1"/>
  <c r="Z25" i="1"/>
  <c r="M20" i="1"/>
  <c r="L36" i="1"/>
  <c r="N40" i="1"/>
  <c r="R25" i="4"/>
  <c r="N40" i="5"/>
  <c r="R25" i="6"/>
  <c r="AE25" i="6"/>
  <c r="D46" i="6"/>
  <c r="E46" i="6"/>
  <c r="F41" i="6" s="1"/>
  <c r="X25" i="7"/>
  <c r="N39" i="7" s="1"/>
  <c r="D39" i="7"/>
  <c r="D46" i="7" s="1"/>
  <c r="D42" i="7"/>
  <c r="H19" i="7"/>
  <c r="H25" i="7" s="1"/>
  <c r="O35" i="7"/>
  <c r="O40" i="7" s="1"/>
  <c r="P36" i="7" s="1"/>
  <c r="F35" i="6"/>
  <c r="L25" i="7"/>
  <c r="V25" i="7"/>
  <c r="L39" i="7" s="1"/>
  <c r="M39" i="7" s="1"/>
  <c r="K20" i="5"/>
  <c r="K25" i="5" s="1"/>
  <c r="D46" i="1"/>
  <c r="M25" i="1"/>
  <c r="W25" i="5"/>
  <c r="B46" i="5"/>
  <c r="C41" i="5" s="1"/>
  <c r="C46" i="5" s="1"/>
  <c r="E46" i="5"/>
  <c r="F41" i="5" s="1"/>
  <c r="F46" i="5" s="1"/>
  <c r="B46" i="6"/>
  <c r="C41" i="6" s="1"/>
  <c r="C46" i="6" s="1"/>
  <c r="H20" i="6"/>
  <c r="H25" i="6" s="1"/>
  <c r="L35" i="6"/>
  <c r="L40" i="6" s="1"/>
  <c r="M35" i="6" s="1"/>
  <c r="M40" i="6" s="1"/>
  <c r="B36" i="7"/>
  <c r="K25" i="6"/>
  <c r="N40" i="6"/>
  <c r="P35" i="7"/>
  <c r="B46" i="7" l="1"/>
  <c r="C36" i="7"/>
  <c r="P40" i="7"/>
  <c r="L36" i="7"/>
  <c r="L40" i="7" s="1"/>
  <c r="M20" i="7"/>
  <c r="M25" i="7" s="1"/>
  <c r="L40" i="1"/>
  <c r="M35" i="1" s="1"/>
  <c r="F46" i="6"/>
  <c r="M36" i="1" l="1"/>
  <c r="M36" i="7"/>
  <c r="M40" i="7" s="1"/>
  <c r="M35" i="7"/>
  <c r="C46" i="7"/>
  <c r="M40" i="1"/>
  <c r="C41" i="7"/>
  <c r="C40" i="7"/>
</calcChain>
</file>

<file path=xl/sharedStrings.xml><?xml version="1.0" encoding="utf-8"?>
<sst xmlns="http://schemas.openxmlformats.org/spreadsheetml/2006/main" count="465" uniqueCount="67">
  <si>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</si>
  <si>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</si>
  <si>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</si>
  <si>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</si>
  <si>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</si>
  <si>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</si>
  <si>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</si>
  <si>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</si>
  <si>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</si>
  <si>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</si>
  <si>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</si>
  <si>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</si>
  <si>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</si>
  <si>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</si>
  <si>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</si>
  <si>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</si>
  <si>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</si>
  <si>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</si>
  <si>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</si>
  <si>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</si>
  <si>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</si>
  <si>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</si>
  <si>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</si>
  <si>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</si>
  <si>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</si>
  <si>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</si>
  <si>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</si>
  <si>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</si>
  <si>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</si>
  <si>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</si>
  <si>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</si>
  <si>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</si>
  <si>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</si>
  <si>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</si>
  <si>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</si>
  <si>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</si>
  <si>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</si>
  <si>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</si>
  <si>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</si>
  <si>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</si>
  <si>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</si>
  <si>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</si>
  <si>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</si>
  <si>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</si>
  <si>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</si>
  <si>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</si>
  <si>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</si>
  <si>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</si>
  <si>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</si>
  <si>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</si>
  <si>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</si>
  <si>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</si>
  <si>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</si>
  <si>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</si>
  <si>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https://w123.bcn.cat/APPS/egaseta/cercaAvancada.do?reqCode=downloadFile&amp;publicacionsId=19302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</si>
  <si>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</si>
  <si>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</si>
  <si>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</si>
  <si>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</si>
  <si>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</si>
  <si>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</si>
  <si>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</si>
  <si>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</si>
  <si>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</si>
  <si>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AGÈNCIA D'ECOLOGIA URBANA DE BARCELONA</t>
  </si>
  <si>
    <t>L'Agència d'Ecologia Urbana de Barcelona informa que durant el 2n Trimestre de 2020 no ha adjudicat cap contracte</t>
  </si>
  <si>
    <t>Dades extretes a 9 de juny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</si>
</sst>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4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i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81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14" fontId="50" fillId="2" borderId="0" xfId="0" applyNumberFormat="1" applyFont="1" applyFill="1" applyBorder="1" applyAlignment="1" applyProtection="1">
      <alignment vertical="center"/>
      <protection locked="0"/>
    </xf>
    <xf numFmtId="0" fontId="51" fillId="2" borderId="0" xfId="0" applyFont="1" applyFill="1" applyBorder="1" applyAlignment="1" applyProtection="1">
      <alignment vertical="center"/>
    </xf>
    <xf numFmtId="0" fontId="52" fillId="2" borderId="0" xfId="0" applyFont="1" applyFill="1" applyBorder="1" applyAlignment="1" applyProtection="1">
      <alignment vertical="center"/>
    </xf>
    <xf numFmtId="0" fontId="52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53" fillId="2" borderId="0" xfId="0" applyFont="1" applyFill="1" applyBorder="1" applyAlignment="1">
      <alignment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FFCC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83"/>
          <c:y val="0.17870385374777728"/>
          <c:w val="0.49879503311680856"/>
          <c:h val="0.67523768758075764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09E-2"/>
                  <c:y val="5.0012206875082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99"/>
                  <c:y val="-4.65846869283024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803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801E-2"/>
                  <c:y val="-1.54771448918758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20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95"/>
                  <c:y val="-2.29750446697001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8E-2"/>
                  <c:y val="-3.04638825751922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903E-3"/>
                  <c:y val="3.72336342585682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4"/>
                  <c:y val="0.108316026934016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21"/>
          <c:y val="0.11440238239450834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214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88"/>
          <c:y val="0.11502445466985553"/>
          <c:w val="0.49271433905528844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71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17"/>
                  <c:y val="3.74207114684067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92"/>
                  <c:y val="0.1223618796366331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23E-2"/>
                  <c:y val="5.46480343978714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35E-2"/>
                  <c:y val="-1.51460362831006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74E-3"/>
                  <c:y val="-0.104389856692337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11000</c:v>
                </c:pt>
                <c:pt idx="7">
                  <c:v>83982.39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62"/>
          <c:y val="8.1662312634457918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91E-2"/>
          <c:y val="0.22619499570436424"/>
          <c:w val="0.52678041674566289"/>
          <c:h val="0.70896065902369232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49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9E-2"/>
                  <c:y val="-3.004782599177396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81E-2"/>
                  <c:y val="1.55489203243645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3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23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56"/>
          <c:y val="0.16146135043433912"/>
          <c:w val="0.31198854598875109"/>
          <c:h val="0.7984726603543396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46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8"/>
          <c:y val="0.17696205022912428"/>
          <c:w val="0.52427431663313528"/>
          <c:h val="0.79345267574276035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506E-2"/>
                  <c:y val="4.019340579845051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62E-3"/>
                  <c:y val="3.521776604465019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7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2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39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6044E-2"/>
                  <c:y val="-1.305037008274002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91682.39</c:v>
                </c:pt>
                <c:pt idx="2">
                  <c:v>3300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6"/>
          <c:y val="0.15565754806128021"/>
          <c:w val="0.28293289146644596"/>
          <c:h val="0.80576636933743573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34" zoomScale="85" zoomScaleNormal="85" workbookViewId="0">
      <selection activeCell="A4" sqref="A4"/>
    </sheetView>
  </sheetViews>
  <sheetFormatPr defaultColWidth="9.28515625" defaultRowHeight="15" x14ac:dyDescent="0.25"/>
  <cols>
    <col min="1" max="1" width="26.28515625" style="27" customWidth="1"/>
    <col min="2" max="2" width="11.5703125" style="63" customWidth="1"/>
    <col min="3" max="3" width="10.7109375" style="27" customWidth="1"/>
    <col min="4" max="4" width="23.7109375" style="27" customWidth="1"/>
    <col min="5" max="5" width="18.28515625" style="27" customWidth="1"/>
    <col min="6" max="6" width="11.42578125" style="27" customWidth="1"/>
    <col min="7" max="7" width="9.28515625" style="27" customWidth="1"/>
    <col min="8" max="8" width="10.71093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7109375" style="63" customWidth="1"/>
    <col min="15" max="15" width="19.710937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46</v>
      </c>
      <c r="C7" s="32"/>
      <c r="D7" s="32"/>
      <c r="E7" s="32"/>
      <c r="F7" s="32"/>
      <c r="G7" s="33"/>
      <c r="H7" s="74"/>
      <c r="I7" s="91" t="s">
        <v>66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64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5" t="s">
        <v>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7"/>
    </row>
    <row r="11" spans="1:31" ht="30" customHeight="1" thickBot="1" x14ac:dyDescent="0.3">
      <c r="A11" s="150" t="s">
        <v>10</v>
      </c>
      <c r="B11" s="118" t="s">
        <v>3</v>
      </c>
      <c r="C11" s="119"/>
      <c r="D11" s="119"/>
      <c r="E11" s="119"/>
      <c r="F11" s="120"/>
      <c r="G11" s="121" t="s">
        <v>1</v>
      </c>
      <c r="H11" s="122"/>
      <c r="I11" s="122"/>
      <c r="J11" s="122"/>
      <c r="K11" s="123"/>
      <c r="L11" s="136" t="s">
        <v>2</v>
      </c>
      <c r="M11" s="137"/>
      <c r="N11" s="137"/>
      <c r="O11" s="137"/>
      <c r="P11" s="137"/>
      <c r="Q11" s="124" t="s">
        <v>34</v>
      </c>
      <c r="R11" s="125"/>
      <c r="S11" s="125"/>
      <c r="T11" s="125"/>
      <c r="U11" s="126"/>
      <c r="V11" s="130" t="s">
        <v>5</v>
      </c>
      <c r="W11" s="131"/>
      <c r="X11" s="131"/>
      <c r="Y11" s="131"/>
      <c r="Z11" s="132"/>
      <c r="AA11" s="127" t="s">
        <v>4</v>
      </c>
      <c r="AB11" s="128"/>
      <c r="AC11" s="128"/>
      <c r="AD11" s="128"/>
      <c r="AE11" s="129"/>
    </row>
    <row r="12" spans="1:31" ht="39" customHeight="1" thickBot="1" x14ac:dyDescent="0.3">
      <c r="A12" s="15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100"/>
      <c r="Y17" s="100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5.5555555555555552E-2</v>
      </c>
      <c r="I19" s="6">
        <v>9090.9</v>
      </c>
      <c r="J19" s="7">
        <v>11000</v>
      </c>
      <c r="K19" s="21">
        <f t="shared" si="3"/>
        <v>0.14223069974659661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17</v>
      </c>
      <c r="H20" s="67">
        <f t="shared" si="2"/>
        <v>0.94444444444444442</v>
      </c>
      <c r="I20" s="71">
        <v>59296.24</v>
      </c>
      <c r="J20" s="71">
        <v>66339.14</v>
      </c>
      <c r="K20" s="68">
        <f t="shared" si="3"/>
        <v>0.85776930025340337</v>
      </c>
      <c r="L20" s="69">
        <v>2</v>
      </c>
      <c r="M20" s="67">
        <f t="shared" si="4"/>
        <v>1</v>
      </c>
      <c r="N20" s="70">
        <v>2851.24</v>
      </c>
      <c r="O20" s="71">
        <v>3300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25">
      <c r="A21" s="96" t="s">
        <v>58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9"/>
      <c r="J21" s="99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1"/>
      <c r="Y21" s="101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9"/>
      <c r="J22" s="99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1"/>
      <c r="Y22" s="102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9"/>
      <c r="J23" s="99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1"/>
      <c r="Y23" s="102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si="0"/>
        <v/>
      </c>
      <c r="D24" s="70"/>
      <c r="E24" s="71"/>
      <c r="F24" s="68" t="str">
        <f t="shared" si="1"/>
        <v/>
      </c>
      <c r="G24" s="69"/>
      <c r="H24" s="67" t="str">
        <f t="shared" si="2"/>
        <v/>
      </c>
      <c r="I24" s="70"/>
      <c r="J24" s="71"/>
      <c r="K24" s="68" t="str">
        <f t="shared" si="3"/>
        <v/>
      </c>
      <c r="L24" s="69"/>
      <c r="M24" s="67" t="str">
        <f t="shared" si="4"/>
        <v/>
      </c>
      <c r="N24" s="70"/>
      <c r="O24" s="71"/>
      <c r="P24" s="68" t="str">
        <f t="shared" si="5"/>
        <v/>
      </c>
      <c r="Q24" s="69"/>
      <c r="R24" s="67" t="str">
        <f t="shared" si="6"/>
        <v/>
      </c>
      <c r="S24" s="70"/>
      <c r="T24" s="71"/>
      <c r="U24" s="68" t="str">
        <f t="shared" si="7"/>
        <v/>
      </c>
      <c r="V24" s="69"/>
      <c r="W24" s="67" t="str">
        <f t="shared" si="8"/>
        <v/>
      </c>
      <c r="X24" s="70"/>
      <c r="Y24" s="71"/>
      <c r="Z24" s="68" t="str">
        <f t="shared" si="9"/>
        <v/>
      </c>
      <c r="AA24" s="69"/>
      <c r="AB24" s="20" t="str">
        <f t="shared" si="10"/>
        <v/>
      </c>
      <c r="AC24" s="70"/>
      <c r="AD24" s="71"/>
      <c r="AE24" s="68" t="str">
        <f t="shared" si="11"/>
        <v/>
      </c>
    </row>
    <row r="25" spans="1:31" ht="33" customHeight="1" thickBot="1" x14ac:dyDescent="0.3">
      <c r="A25" s="83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18</v>
      </c>
      <c r="H25" s="17">
        <f t="shared" si="12"/>
        <v>1</v>
      </c>
      <c r="I25" s="18">
        <f t="shared" si="12"/>
        <v>68387.14</v>
      </c>
      <c r="J25" s="18">
        <f t="shared" si="12"/>
        <v>77339.14</v>
      </c>
      <c r="K25" s="19">
        <f t="shared" si="12"/>
        <v>1</v>
      </c>
      <c r="L25" s="16">
        <f t="shared" si="12"/>
        <v>2</v>
      </c>
      <c r="M25" s="17">
        <f t="shared" si="12"/>
        <v>1</v>
      </c>
      <c r="N25" s="18">
        <f t="shared" si="12"/>
        <v>2851.24</v>
      </c>
      <c r="O25" s="18">
        <f t="shared" si="12"/>
        <v>3300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95" customHeight="1" x14ac:dyDescent="0.25">
      <c r="B26" s="26"/>
      <c r="H26" s="26"/>
      <c r="N26" s="26"/>
    </row>
    <row r="27" spans="1:31" s="49" customFormat="1" ht="34.15" hidden="1" customHeight="1" x14ac:dyDescent="0.25">
      <c r="A27" s="156" t="s">
        <v>62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57" t="s">
        <v>54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25">
      <c r="A29" s="152" t="s">
        <v>36</v>
      </c>
      <c r="B29" s="152"/>
      <c r="C29" s="152"/>
      <c r="D29" s="152"/>
      <c r="E29" s="152"/>
      <c r="F29" s="152"/>
      <c r="G29" s="152"/>
      <c r="H29" s="152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33" t="s">
        <v>10</v>
      </c>
      <c r="B31" s="138" t="s">
        <v>17</v>
      </c>
      <c r="C31" s="139"/>
      <c r="D31" s="139"/>
      <c r="E31" s="139"/>
      <c r="F31" s="140"/>
      <c r="G31" s="25"/>
      <c r="J31" s="144" t="s">
        <v>15</v>
      </c>
      <c r="K31" s="145"/>
      <c r="L31" s="138" t="s">
        <v>16</v>
      </c>
      <c r="M31" s="139"/>
      <c r="N31" s="139"/>
      <c r="O31" s="139"/>
      <c r="P31" s="140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34"/>
      <c r="B32" s="153"/>
      <c r="C32" s="154"/>
      <c r="D32" s="154"/>
      <c r="E32" s="154"/>
      <c r="F32" s="155"/>
      <c r="G32" s="25"/>
      <c r="J32" s="146"/>
      <c r="K32" s="147"/>
      <c r="L32" s="141"/>
      <c r="M32" s="142"/>
      <c r="N32" s="142"/>
      <c r="O32" s="142"/>
      <c r="P32" s="143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35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48"/>
      <c r="K33" s="149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13" t="s">
        <v>3</v>
      </c>
      <c r="K34" s="114"/>
      <c r="L34" s="58">
        <f>B25</f>
        <v>0</v>
      </c>
      <c r="M34" s="8" t="str">
        <f t="shared" ref="M34:M39" si="18">IF(L34,L34/$L$40,"")</f>
        <v/>
      </c>
      <c r="N34" s="59">
        <f>D25</f>
        <v>0</v>
      </c>
      <c r="O34" s="59">
        <f>E25</f>
        <v>0</v>
      </c>
      <c r="P34" s="60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9" t="s">
        <v>1</v>
      </c>
      <c r="K35" s="110"/>
      <c r="L35" s="61">
        <f>G25</f>
        <v>18</v>
      </c>
      <c r="M35" s="8">
        <f t="shared" si="18"/>
        <v>0.9</v>
      </c>
      <c r="N35" s="62">
        <f>I25</f>
        <v>68387.14</v>
      </c>
      <c r="O35" s="62">
        <f>J25</f>
        <v>77339.14</v>
      </c>
      <c r="P35" s="60">
        <f t="shared" si="19"/>
        <v>0.95907694452098569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9" t="s">
        <v>2</v>
      </c>
      <c r="K36" s="110"/>
      <c r="L36" s="61">
        <f>L25</f>
        <v>2</v>
      </c>
      <c r="M36" s="8">
        <f t="shared" si="18"/>
        <v>0.1</v>
      </c>
      <c r="N36" s="62">
        <f>N25</f>
        <v>2851.24</v>
      </c>
      <c r="O36" s="62">
        <f>O25</f>
        <v>3300</v>
      </c>
      <c r="P36" s="60">
        <f t="shared" si="19"/>
        <v>4.0923055479014286E-2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9" t="s">
        <v>34</v>
      </c>
      <c r="K37" s="110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9" t="s">
        <v>5</v>
      </c>
      <c r="K38" s="110"/>
      <c r="L38" s="61">
        <f>V25</f>
        <v>0</v>
      </c>
      <c r="M38" s="8" t="str">
        <f t="shared" si="18"/>
        <v/>
      </c>
      <c r="N38" s="62">
        <f>X25</f>
        <v>0</v>
      </c>
      <c r="O38" s="62">
        <f>Y25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9" t="s">
        <v>4</v>
      </c>
      <c r="K39" s="110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1</v>
      </c>
      <c r="C40" s="8">
        <f t="shared" si="14"/>
        <v>0.05</v>
      </c>
      <c r="D40" s="13">
        <f t="shared" si="15"/>
        <v>9090.9</v>
      </c>
      <c r="E40" s="23">
        <f t="shared" si="16"/>
        <v>11000</v>
      </c>
      <c r="F40" s="21">
        <f t="shared" si="17"/>
        <v>0.13641018493004761</v>
      </c>
      <c r="G40" s="25"/>
      <c r="J40" s="111" t="s">
        <v>0</v>
      </c>
      <c r="K40" s="112"/>
      <c r="L40" s="84">
        <f>SUM(L34:L39)</f>
        <v>20</v>
      </c>
      <c r="M40" s="17">
        <f>SUM(M34:M39)</f>
        <v>1</v>
      </c>
      <c r="N40" s="85">
        <f>SUM(N34:N39)</f>
        <v>71238.38</v>
      </c>
      <c r="O40" s="86">
        <f>SUM(O34:O39)</f>
        <v>80639.14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19</v>
      </c>
      <c r="C41" s="8">
        <f t="shared" si="14"/>
        <v>0.95</v>
      </c>
      <c r="D41" s="13">
        <v>108015.25</v>
      </c>
      <c r="E41" s="23">
        <f t="shared" si="16"/>
        <v>69639.14</v>
      </c>
      <c r="F41" s="21">
        <f t="shared" si="17"/>
        <v>0.86358981506995236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25">
      <c r="A42" s="96" t="s">
        <v>57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8" t="s">
        <v>63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20</v>
      </c>
      <c r="C46" s="17">
        <f>SUM(C34:C45)</f>
        <v>1</v>
      </c>
      <c r="D46" s="18">
        <f>SUM(D34:D45)</f>
        <v>117106.15</v>
      </c>
      <c r="E46" s="18">
        <f>SUM(E34:E45)</f>
        <v>80639.14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32" zoomScaleNormal="100" workbookViewId="0">
      <selection activeCell="J9" sqref="J9"/>
    </sheetView>
  </sheetViews>
  <sheetFormatPr defaultColWidth="9.28515625" defaultRowHeight="15" x14ac:dyDescent="0.25"/>
  <cols>
    <col min="1" max="1" width="26.28515625" style="27" customWidth="1"/>
    <col min="2" max="2" width="11.5703125" style="63" customWidth="1"/>
    <col min="3" max="3" width="10.7109375" style="27" customWidth="1"/>
    <col min="4" max="4" width="19.28515625" style="27" customWidth="1"/>
    <col min="5" max="5" width="18.28515625" style="27" customWidth="1"/>
    <col min="6" max="6" width="11.42578125" style="27" customWidth="1"/>
    <col min="7" max="7" width="9.28515625" style="27" customWidth="1"/>
    <col min="8" max="8" width="10.71093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7109375" style="63" customWidth="1"/>
    <col min="15" max="15" width="19.710937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47</v>
      </c>
      <c r="C7" s="32"/>
      <c r="D7" s="32"/>
      <c r="E7" s="32"/>
      <c r="F7" s="32"/>
      <c r="G7" s="108" t="s">
        <v>65</v>
      </c>
      <c r="H7" s="103"/>
      <c r="I7" s="104"/>
      <c r="J7" s="104"/>
      <c r="K7" s="105"/>
      <c r="L7" s="106"/>
      <c r="M7" s="105"/>
      <c r="N7" s="107"/>
      <c r="O7" s="32"/>
      <c r="P7" s="32"/>
      <c r="T7" s="32"/>
      <c r="U7" s="32"/>
      <c r="V7" s="32"/>
      <c r="AA7" s="32"/>
      <c r="AB7" s="32"/>
      <c r="AC7" s="32"/>
    </row>
    <row r="8" spans="1:31" s="25" customFormat="1" ht="34.5" customHeight="1" x14ac:dyDescent="0.25">
      <c r="A8" s="30" t="s">
        <v>11</v>
      </c>
      <c r="B8" s="94" t="str">
        <f>'CONTRACTACIO 1r TR 2020'!B8</f>
        <v>AGÈNCIA D'ECOLOGIA URBANA DE BARCELONA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5" t="s">
        <v>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7"/>
    </row>
    <row r="11" spans="1:31" ht="30" customHeight="1" thickBot="1" x14ac:dyDescent="0.3">
      <c r="A11" s="150" t="s">
        <v>10</v>
      </c>
      <c r="B11" s="118" t="s">
        <v>3</v>
      </c>
      <c r="C11" s="119"/>
      <c r="D11" s="119"/>
      <c r="E11" s="119"/>
      <c r="F11" s="120"/>
      <c r="G11" s="121" t="s">
        <v>1</v>
      </c>
      <c r="H11" s="122"/>
      <c r="I11" s="122"/>
      <c r="J11" s="122"/>
      <c r="K11" s="123"/>
      <c r="L11" s="136" t="s">
        <v>2</v>
      </c>
      <c r="M11" s="137"/>
      <c r="N11" s="137"/>
      <c r="O11" s="137"/>
      <c r="P11" s="137"/>
      <c r="Q11" s="124" t="s">
        <v>34</v>
      </c>
      <c r="R11" s="125"/>
      <c r="S11" s="125"/>
      <c r="T11" s="125"/>
      <c r="U11" s="126"/>
      <c r="V11" s="130" t="s">
        <v>5</v>
      </c>
      <c r="W11" s="131"/>
      <c r="X11" s="131"/>
      <c r="Y11" s="131"/>
      <c r="Z11" s="132"/>
      <c r="AA11" s="127" t="s">
        <v>4</v>
      </c>
      <c r="AB11" s="128"/>
      <c r="AC11" s="128"/>
      <c r="AD11" s="128"/>
      <c r="AE11" s="129"/>
    </row>
    <row r="12" spans="1:31" ht="39" customHeight="1" thickBot="1" x14ac:dyDescent="0.3">
      <c r="A12" s="15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>
        <v>0</v>
      </c>
      <c r="C20" s="67" t="str">
        <f t="shared" si="0"/>
        <v/>
      </c>
      <c r="D20" s="70"/>
      <c r="E20" s="71"/>
      <c r="F20" s="21" t="str">
        <f t="shared" si="1"/>
        <v/>
      </c>
      <c r="G20" s="69">
        <v>0</v>
      </c>
      <c r="H20" s="67" t="str">
        <f t="shared" si="2"/>
        <v/>
      </c>
      <c r="I20" s="70"/>
      <c r="J20" s="71"/>
      <c r="K20" s="21" t="str">
        <f t="shared" si="3"/>
        <v/>
      </c>
      <c r="L20" s="69">
        <v>0</v>
      </c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ref="C24" si="2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3">IF(G24,G24/$G$25,"")</f>
        <v/>
      </c>
      <c r="I24" s="70"/>
      <c r="J24" s="71"/>
      <c r="K24" s="68" t="str">
        <f t="shared" ref="K24" si="24">IF(J24,J24/$J$25,"")</f>
        <v/>
      </c>
      <c r="L24" s="69"/>
      <c r="M24" s="67" t="str">
        <f t="shared" ref="M24" si="25">IF(L24,L24/$L$25,"")</f>
        <v/>
      </c>
      <c r="N24" s="70"/>
      <c r="O24" s="71"/>
      <c r="P24" s="68" t="str">
        <f t="shared" ref="P24" si="26">IF(O24,O24/$O$25,"")</f>
        <v/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" customHeight="1" thickBot="1" x14ac:dyDescent="0.3">
      <c r="A25" s="83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95" customHeight="1" x14ac:dyDescent="0.25">
      <c r="B26" s="26"/>
      <c r="H26" s="26"/>
      <c r="N26" s="26"/>
    </row>
    <row r="27" spans="1:31" s="49" customFormat="1" ht="34.15" hidden="1" customHeight="1" x14ac:dyDescent="0.25">
      <c r="A27" s="156" t="s">
        <v>61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57" t="s">
        <v>54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25">
      <c r="A29" s="152" t="s">
        <v>36</v>
      </c>
      <c r="B29" s="152"/>
      <c r="C29" s="152"/>
      <c r="D29" s="152"/>
      <c r="E29" s="152"/>
      <c r="F29" s="152"/>
      <c r="G29" s="152"/>
      <c r="H29" s="152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33" t="s">
        <v>10</v>
      </c>
      <c r="B31" s="138" t="s">
        <v>17</v>
      </c>
      <c r="C31" s="139"/>
      <c r="D31" s="139"/>
      <c r="E31" s="139"/>
      <c r="F31" s="140"/>
      <c r="G31" s="25"/>
      <c r="J31" s="144" t="s">
        <v>15</v>
      </c>
      <c r="K31" s="145"/>
      <c r="L31" s="138" t="s">
        <v>16</v>
      </c>
      <c r="M31" s="139"/>
      <c r="N31" s="139"/>
      <c r="O31" s="139"/>
      <c r="P31" s="140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34"/>
      <c r="B32" s="141"/>
      <c r="C32" s="142"/>
      <c r="D32" s="142"/>
      <c r="E32" s="142"/>
      <c r="F32" s="143"/>
      <c r="G32" s="25"/>
      <c r="J32" s="146"/>
      <c r="K32" s="147"/>
      <c r="L32" s="141"/>
      <c r="M32" s="142"/>
      <c r="N32" s="142"/>
      <c r="O32" s="142"/>
      <c r="P32" s="143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35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48"/>
      <c r="K33" s="149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13" t="s">
        <v>3</v>
      </c>
      <c r="K34" s="114"/>
      <c r="L34" s="58">
        <f>B25</f>
        <v>0</v>
      </c>
      <c r="M34" s="8" t="str">
        <f t="shared" ref="M34:M39" si="38">IF(L34,L34/$L$40,"")</f>
        <v/>
      </c>
      <c r="N34" s="59">
        <f>D25</f>
        <v>0</v>
      </c>
      <c r="O34" s="59">
        <f>E25</f>
        <v>0</v>
      </c>
      <c r="P34" s="60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9" t="s">
        <v>1</v>
      </c>
      <c r="K35" s="110"/>
      <c r="L35" s="61">
        <f>G25</f>
        <v>0</v>
      </c>
      <c r="M35" s="8" t="str">
        <f t="shared" si="38"/>
        <v/>
      </c>
      <c r="N35" s="62">
        <f>I25</f>
        <v>0</v>
      </c>
      <c r="O35" s="62">
        <f>J25</f>
        <v>0</v>
      </c>
      <c r="P35" s="60" t="str">
        <f t="shared" si="39"/>
        <v/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9" t="s">
        <v>2</v>
      </c>
      <c r="K36" s="110"/>
      <c r="L36" s="61">
        <f>L25</f>
        <v>0</v>
      </c>
      <c r="M36" s="8" t="str">
        <f t="shared" si="38"/>
        <v/>
      </c>
      <c r="N36" s="62">
        <f>N25</f>
        <v>0</v>
      </c>
      <c r="O36" s="62">
        <f>O25</f>
        <v>0</v>
      </c>
      <c r="P36" s="60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9" t="s">
        <v>34</v>
      </c>
      <c r="K37" s="110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9" t="s">
        <v>5</v>
      </c>
      <c r="K38" s="110"/>
      <c r="L38" s="61">
        <f>V25</f>
        <v>0</v>
      </c>
      <c r="M38" s="8" t="str">
        <f t="shared" si="38"/>
        <v/>
      </c>
      <c r="N38" s="62">
        <f>X25</f>
        <v>0</v>
      </c>
      <c r="O38" s="62">
        <f>Y25</f>
        <v>0</v>
      </c>
      <c r="P38" s="60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9" t="s">
        <v>4</v>
      </c>
      <c r="K39" s="110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11" t="s">
        <v>0</v>
      </c>
      <c r="K40" s="112"/>
      <c r="L40" s="84">
        <f>SUM(L34:L39)</f>
        <v>0</v>
      </c>
      <c r="M40" s="17">
        <f>SUM(M34:M39)</f>
        <v>0</v>
      </c>
      <c r="N40" s="85">
        <f>SUM(N34:N39)</f>
        <v>0</v>
      </c>
      <c r="O40" s="86">
        <f>SUM(O34:O39)</f>
        <v>0</v>
      </c>
      <c r="P40" s="87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23">
        <f t="shared" si="36"/>
        <v>0</v>
      </c>
      <c r="F41" s="21" t="str">
        <f t="shared" si="37"/>
        <v/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2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5" t="s">
        <v>63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38" zoomScale="90" zoomScaleNormal="90" workbookViewId="0">
      <selection activeCell="J20" sqref="J20"/>
    </sheetView>
  </sheetViews>
  <sheetFormatPr defaultColWidth="9.28515625" defaultRowHeight="15" x14ac:dyDescent="0.25"/>
  <cols>
    <col min="1" max="1" width="26.28515625" style="27" customWidth="1"/>
    <col min="2" max="2" width="11.5703125" style="63" customWidth="1"/>
    <col min="3" max="3" width="10.7109375" style="27" customWidth="1"/>
    <col min="4" max="4" width="19.28515625" style="27" customWidth="1"/>
    <col min="5" max="5" width="18.28515625" style="27" customWidth="1"/>
    <col min="6" max="6" width="11.42578125" style="27" customWidth="1"/>
    <col min="7" max="7" width="9.28515625" style="27" customWidth="1"/>
    <col min="8" max="8" width="10.71093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7109375" style="63" customWidth="1"/>
    <col min="15" max="15" width="19.710937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48</v>
      </c>
      <c r="C7" s="32"/>
      <c r="D7" s="32"/>
      <c r="E7" s="32"/>
      <c r="F7" s="32"/>
      <c r="G7" s="33"/>
      <c r="H7" s="74"/>
      <c r="I7" s="91" t="s">
        <v>52</v>
      </c>
      <c r="J7" s="92">
        <v>44175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4" t="str">
        <f>'CONTRACTACIO 1r TR 2020'!B8</f>
        <v>AGÈNCIA D'ECOLOGIA URBANA DE BARCELONA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19.899999999999999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5" t="s">
        <v>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7"/>
    </row>
    <row r="11" spans="1:31" ht="30" customHeight="1" thickBot="1" x14ac:dyDescent="0.3">
      <c r="A11" s="150" t="s">
        <v>10</v>
      </c>
      <c r="B11" s="118" t="s">
        <v>3</v>
      </c>
      <c r="C11" s="119"/>
      <c r="D11" s="119"/>
      <c r="E11" s="119"/>
      <c r="F11" s="120"/>
      <c r="G11" s="121" t="s">
        <v>1</v>
      </c>
      <c r="H11" s="122"/>
      <c r="I11" s="122"/>
      <c r="J11" s="122"/>
      <c r="K11" s="123"/>
      <c r="L11" s="136" t="s">
        <v>2</v>
      </c>
      <c r="M11" s="137"/>
      <c r="N11" s="137"/>
      <c r="O11" s="137"/>
      <c r="P11" s="137"/>
      <c r="Q11" s="124" t="s">
        <v>34</v>
      </c>
      <c r="R11" s="125"/>
      <c r="S11" s="125"/>
      <c r="T11" s="125"/>
      <c r="U11" s="126"/>
      <c r="V11" s="130" t="s">
        <v>5</v>
      </c>
      <c r="W11" s="131"/>
      <c r="X11" s="131"/>
      <c r="Y11" s="131"/>
      <c r="Z11" s="132"/>
      <c r="AA11" s="127" t="s">
        <v>4</v>
      </c>
      <c r="AB11" s="128"/>
      <c r="AC11" s="128"/>
      <c r="AD11" s="128"/>
      <c r="AE11" s="129"/>
    </row>
    <row r="12" spans="1:31" ht="39" customHeight="1" thickBot="1" x14ac:dyDescent="0.3">
      <c r="A12" s="151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4</v>
      </c>
      <c r="H20" s="67">
        <f t="shared" si="2"/>
        <v>1</v>
      </c>
      <c r="I20" s="70">
        <v>5479.46</v>
      </c>
      <c r="J20" s="71">
        <v>6023.25</v>
      </c>
      <c r="K20" s="68">
        <f t="shared" si="3"/>
        <v>1</v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ref="C24" si="1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13">IF(G24,G24/$G$25,"")</f>
        <v/>
      </c>
      <c r="I24" s="70"/>
      <c r="J24" s="71"/>
      <c r="K24" s="68" t="str">
        <f t="shared" ref="K24" si="14">IF(J24,J24/$J$25,"")</f>
        <v/>
      </c>
      <c r="L24" s="69"/>
      <c r="M24" s="67" t="str">
        <f t="shared" ref="M24" si="15">IF(L24,L24/$L$25,"")</f>
        <v/>
      </c>
      <c r="N24" s="70"/>
      <c r="O24" s="71"/>
      <c r="P24" s="68" t="str">
        <f t="shared" ref="P24" si="16">IF(O24,O24/$O$25,"")</f>
        <v/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" customHeight="1" thickBot="1" x14ac:dyDescent="0.3">
      <c r="A25" s="83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4</v>
      </c>
      <c r="H25" s="17">
        <f t="shared" si="22"/>
        <v>1</v>
      </c>
      <c r="I25" s="18">
        <f t="shared" si="22"/>
        <v>5479.46</v>
      </c>
      <c r="J25" s="18">
        <f t="shared" si="22"/>
        <v>6023.25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95" customHeight="1" x14ac:dyDescent="0.25">
      <c r="B26" s="26"/>
      <c r="H26" s="26"/>
      <c r="N26" s="26"/>
    </row>
    <row r="27" spans="1:31" s="49" customFormat="1" ht="34.15" hidden="1" customHeight="1" x14ac:dyDescent="0.25">
      <c r="A27" s="156" t="s">
        <v>61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57" t="s">
        <v>54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25">
      <c r="A29" s="152" t="s">
        <v>36</v>
      </c>
      <c r="B29" s="152"/>
      <c r="C29" s="152"/>
      <c r="D29" s="152"/>
      <c r="E29" s="152"/>
      <c r="F29" s="152"/>
      <c r="G29" s="152"/>
      <c r="H29" s="152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33" t="s">
        <v>10</v>
      </c>
      <c r="B31" s="138" t="s">
        <v>17</v>
      </c>
      <c r="C31" s="139"/>
      <c r="D31" s="139"/>
      <c r="E31" s="139"/>
      <c r="F31" s="140"/>
      <c r="G31" s="25"/>
      <c r="J31" s="144" t="s">
        <v>15</v>
      </c>
      <c r="K31" s="145"/>
      <c r="L31" s="138" t="s">
        <v>16</v>
      </c>
      <c r="M31" s="139"/>
      <c r="N31" s="139"/>
      <c r="O31" s="139"/>
      <c r="P31" s="140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34"/>
      <c r="B32" s="153"/>
      <c r="C32" s="154"/>
      <c r="D32" s="154"/>
      <c r="E32" s="154"/>
      <c r="F32" s="155"/>
      <c r="G32" s="25"/>
      <c r="J32" s="146"/>
      <c r="K32" s="147"/>
      <c r="L32" s="141"/>
      <c r="M32" s="142"/>
      <c r="N32" s="142"/>
      <c r="O32" s="142"/>
      <c r="P32" s="143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35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48"/>
      <c r="K33" s="149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13" t="s">
        <v>3</v>
      </c>
      <c r="K34" s="114"/>
      <c r="L34" s="58">
        <f>B25</f>
        <v>0</v>
      </c>
      <c r="M34" s="8" t="str">
        <f>IF(L34,L34/$L$40,"")</f>
        <v/>
      </c>
      <c r="N34" s="59">
        <f>D25</f>
        <v>0</v>
      </c>
      <c r="O34" s="59">
        <f>E25</f>
        <v>0</v>
      </c>
      <c r="P34" s="60" t="str">
        <f>IF(O34,O34/$O$40,"")</f>
        <v/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9" t="s">
        <v>1</v>
      </c>
      <c r="K35" s="110"/>
      <c r="L35" s="61">
        <f>G25</f>
        <v>4</v>
      </c>
      <c r="M35" s="8">
        <f>IF(L35,L35/$L$40,"")</f>
        <v>1</v>
      </c>
      <c r="N35" s="62">
        <f>I25</f>
        <v>5479.46</v>
      </c>
      <c r="O35" s="62">
        <f>J25</f>
        <v>6023.25</v>
      </c>
      <c r="P35" s="60">
        <f>IF(O35,O35/$O$40,"")</f>
        <v>1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9" t="s">
        <v>2</v>
      </c>
      <c r="K36" s="110"/>
      <c r="L36" s="61">
        <f>L25</f>
        <v>0</v>
      </c>
      <c r="M36" s="8" t="str">
        <f>IF(L36,L36/$L$40,"")</f>
        <v/>
      </c>
      <c r="N36" s="62">
        <f>N25</f>
        <v>0</v>
      </c>
      <c r="O36" s="62">
        <f>O25</f>
        <v>0</v>
      </c>
      <c r="P36" s="60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9" t="s">
        <v>34</v>
      </c>
      <c r="K37" s="110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9" t="s">
        <v>5</v>
      </c>
      <c r="K38" s="110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9" t="s">
        <v>4</v>
      </c>
      <c r="K39" s="110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11" t="s">
        <v>0</v>
      </c>
      <c r="K40" s="112"/>
      <c r="L40" s="84">
        <f>SUM(L34:L39)</f>
        <v>4</v>
      </c>
      <c r="M40" s="17">
        <f>SUM(M34:M39)</f>
        <v>1</v>
      </c>
      <c r="N40" s="85">
        <f>SUM(N34:N39)</f>
        <v>5479.46</v>
      </c>
      <c r="O40" s="86">
        <f>SUM(O34:O39)</f>
        <v>6023.25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4</v>
      </c>
      <c r="C41" s="8">
        <f t="shared" si="24"/>
        <v>1</v>
      </c>
      <c r="D41" s="13">
        <f t="shared" si="25"/>
        <v>5479.46</v>
      </c>
      <c r="E41" s="23">
        <f t="shared" si="26"/>
        <v>6023.25</v>
      </c>
      <c r="F41" s="21">
        <f t="shared" si="27"/>
        <v>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2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8" t="s">
        <v>63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4</v>
      </c>
      <c r="C46" s="17">
        <f>SUM(C34:C45)</f>
        <v>1</v>
      </c>
      <c r="D46" s="18">
        <f>SUM(D34:D45)</f>
        <v>5479.46</v>
      </c>
      <c r="E46" s="18">
        <f>SUM(E34:E45)</f>
        <v>6023.25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topLeftCell="A2" zoomScale="90" zoomScaleNormal="90" workbookViewId="0">
      <selection activeCell="D13" sqref="D13"/>
    </sheetView>
  </sheetViews>
  <sheetFormatPr defaultColWidth="9.28515625" defaultRowHeight="15" x14ac:dyDescent="0.25"/>
  <cols>
    <col min="1" max="1" width="26.28515625" style="27" customWidth="1"/>
    <col min="2" max="2" width="11.5703125" style="63" customWidth="1"/>
    <col min="3" max="3" width="10.7109375" style="27" customWidth="1"/>
    <col min="4" max="4" width="19.28515625" style="27" customWidth="1"/>
    <col min="5" max="5" width="18.28515625" style="27" customWidth="1"/>
    <col min="6" max="6" width="11.42578125" style="27" customWidth="1"/>
    <col min="7" max="7" width="9.28515625" style="27" customWidth="1"/>
    <col min="8" max="8" width="10.71093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7109375" style="63" customWidth="1"/>
    <col min="15" max="15" width="19.710937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49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4" t="str">
        <f>'CONTRACTACIO 1r TR 2020'!B8</f>
        <v>AGÈNCIA D'ECOLOGIA URBANA DE BARCELONA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5" t="s">
        <v>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7"/>
    </row>
    <row r="11" spans="1:31" ht="30" customHeight="1" thickBot="1" x14ac:dyDescent="0.3">
      <c r="A11" s="150" t="s">
        <v>10</v>
      </c>
      <c r="B11" s="118" t="s">
        <v>3</v>
      </c>
      <c r="C11" s="119"/>
      <c r="D11" s="119"/>
      <c r="E11" s="119"/>
      <c r="F11" s="120"/>
      <c r="G11" s="121" t="s">
        <v>1</v>
      </c>
      <c r="H11" s="122"/>
      <c r="I11" s="122"/>
      <c r="J11" s="122"/>
      <c r="K11" s="123"/>
      <c r="L11" s="136" t="s">
        <v>2</v>
      </c>
      <c r="M11" s="137"/>
      <c r="N11" s="137"/>
      <c r="O11" s="137"/>
      <c r="P11" s="137"/>
      <c r="Q11" s="124" t="s">
        <v>34</v>
      </c>
      <c r="R11" s="125"/>
      <c r="S11" s="125"/>
      <c r="T11" s="125"/>
      <c r="U11" s="126"/>
      <c r="V11" s="130" t="s">
        <v>5</v>
      </c>
      <c r="W11" s="131"/>
      <c r="X11" s="131"/>
      <c r="Y11" s="131"/>
      <c r="Z11" s="132"/>
      <c r="AA11" s="127" t="s">
        <v>4</v>
      </c>
      <c r="AB11" s="128"/>
      <c r="AC11" s="128"/>
      <c r="AD11" s="128"/>
      <c r="AE11" s="129"/>
    </row>
    <row r="12" spans="1:31" ht="39" customHeight="1" thickBot="1" x14ac:dyDescent="0.3">
      <c r="A12" s="151"/>
      <c r="B12" s="39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/>
      <c r="G13" s="1"/>
      <c r="H13" s="20" t="str">
        <f t="shared" ref="H13:H21" si="1">IF(G13,G13/$G$25,"")</f>
        <v/>
      </c>
      <c r="I13" s="4"/>
      <c r="J13" s="5"/>
      <c r="K13" s="21" t="str">
        <f t="shared" ref="K13:K21" si="2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3">IF(Q13,Q13/$Q$25,"")</f>
        <v/>
      </c>
      <c r="S13" s="4"/>
      <c r="T13" s="5"/>
      <c r="U13" s="21" t="str">
        <f t="shared" ref="U13:U24" si="4">IF(T13,T13/$T$25,"")</f>
        <v/>
      </c>
      <c r="V13" s="1"/>
      <c r="W13" s="20" t="str">
        <f t="shared" ref="W13:W21" si="5">IF(V13,V13/$V$25,"")</f>
        <v/>
      </c>
      <c r="X13" s="4"/>
      <c r="Y13" s="5"/>
      <c r="Z13" s="21" t="str">
        <f t="shared" ref="Z13:Z21" si="6">IF(Y13,Y13/$Y$25,"")</f>
        <v/>
      </c>
      <c r="AA13" s="1"/>
      <c r="AB13" s="20" t="str">
        <f t="shared" ref="AB13:AB21" si="7">IF(AA13,AA13/$AA$25,"")</f>
        <v/>
      </c>
      <c r="AC13" s="4"/>
      <c r="AD13" s="5"/>
      <c r="AE13" s="21" t="str">
        <f t="shared" ref="AE13:AE21" si="8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ref="F14:F24" si="9">IF(E14,E14/$E$25,"")</f>
        <v/>
      </c>
      <c r="G14" s="2"/>
      <c r="H14" s="20" t="str">
        <f t="shared" si="1"/>
        <v/>
      </c>
      <c r="I14" s="6"/>
      <c r="J14" s="7"/>
      <c r="K14" s="21" t="str">
        <f t="shared" si="2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3"/>
        <v/>
      </c>
      <c r="S14" s="6"/>
      <c r="T14" s="7"/>
      <c r="U14" s="21" t="str">
        <f t="shared" si="4"/>
        <v/>
      </c>
      <c r="V14" s="2"/>
      <c r="W14" s="20" t="str">
        <f t="shared" si="5"/>
        <v/>
      </c>
      <c r="X14" s="6"/>
      <c r="Y14" s="7"/>
      <c r="Z14" s="21" t="str">
        <f t="shared" si="6"/>
        <v/>
      </c>
      <c r="AA14" s="2"/>
      <c r="AB14" s="20" t="str">
        <f t="shared" si="7"/>
        <v/>
      </c>
      <c r="AC14" s="6"/>
      <c r="AD14" s="7"/>
      <c r="AE14" s="21" t="str">
        <f t="shared" si="8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9"/>
        <v/>
      </c>
      <c r="G15" s="2"/>
      <c r="H15" s="20" t="str">
        <f t="shared" si="1"/>
        <v/>
      </c>
      <c r="I15" s="6"/>
      <c r="J15" s="7"/>
      <c r="K15" s="21" t="str">
        <f t="shared" si="2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3"/>
        <v/>
      </c>
      <c r="S15" s="6"/>
      <c r="T15" s="7"/>
      <c r="U15" s="21" t="str">
        <f t="shared" si="4"/>
        <v/>
      </c>
      <c r="V15" s="2"/>
      <c r="W15" s="20" t="str">
        <f t="shared" si="5"/>
        <v/>
      </c>
      <c r="X15" s="6"/>
      <c r="Y15" s="7"/>
      <c r="Z15" s="21" t="str">
        <f t="shared" si="6"/>
        <v/>
      </c>
      <c r="AA15" s="2"/>
      <c r="AB15" s="20" t="str">
        <f t="shared" si="7"/>
        <v/>
      </c>
      <c r="AC15" s="6"/>
      <c r="AD15" s="7"/>
      <c r="AE15" s="21" t="str">
        <f t="shared" si="8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9"/>
        <v/>
      </c>
      <c r="G16" s="2"/>
      <c r="H16" s="20" t="str">
        <f t="shared" si="1"/>
        <v/>
      </c>
      <c r="I16" s="6"/>
      <c r="J16" s="7"/>
      <c r="K16" s="21" t="str">
        <f t="shared" si="2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3"/>
        <v/>
      </c>
      <c r="S16" s="6"/>
      <c r="T16" s="7"/>
      <c r="U16" s="21" t="str">
        <f t="shared" si="4"/>
        <v/>
      </c>
      <c r="V16" s="2"/>
      <c r="W16" s="20" t="str">
        <f t="shared" si="5"/>
        <v/>
      </c>
      <c r="X16" s="6"/>
      <c r="Y16" s="7"/>
      <c r="Z16" s="21" t="str">
        <f t="shared" si="6"/>
        <v/>
      </c>
      <c r="AA16" s="2"/>
      <c r="AB16" s="20" t="str">
        <f t="shared" si="7"/>
        <v/>
      </c>
      <c r="AC16" s="6"/>
      <c r="AD16" s="7"/>
      <c r="AE16" s="21" t="str">
        <f t="shared" si="8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9"/>
        <v/>
      </c>
      <c r="G17" s="3"/>
      <c r="H17" s="20" t="str">
        <f t="shared" si="1"/>
        <v/>
      </c>
      <c r="I17" s="6"/>
      <c r="J17" s="7"/>
      <c r="K17" s="21" t="str">
        <f t="shared" si="2"/>
        <v/>
      </c>
      <c r="L17" s="3"/>
      <c r="M17" s="20"/>
      <c r="N17" s="6"/>
      <c r="O17" s="7"/>
      <c r="P17" s="21"/>
      <c r="Q17" s="3"/>
      <c r="R17" s="20" t="str">
        <f t="shared" si="3"/>
        <v/>
      </c>
      <c r="S17" s="6"/>
      <c r="T17" s="7"/>
      <c r="U17" s="21" t="str">
        <f t="shared" si="4"/>
        <v/>
      </c>
      <c r="V17" s="3"/>
      <c r="W17" s="20" t="str">
        <f t="shared" si="5"/>
        <v/>
      </c>
      <c r="X17" s="6"/>
      <c r="Y17" s="7"/>
      <c r="Z17" s="21" t="str">
        <f t="shared" si="6"/>
        <v/>
      </c>
      <c r="AA17" s="3"/>
      <c r="AB17" s="20" t="str">
        <f t="shared" si="7"/>
        <v/>
      </c>
      <c r="AC17" s="6"/>
      <c r="AD17" s="7"/>
      <c r="AE17" s="21" t="str">
        <f t="shared" si="8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9"/>
        <v/>
      </c>
      <c r="G18" s="72"/>
      <c r="H18" s="67" t="str">
        <f t="shared" si="1"/>
        <v/>
      </c>
      <c r="I18" s="70"/>
      <c r="J18" s="71"/>
      <c r="K18" s="68" t="str">
        <f t="shared" si="2"/>
        <v/>
      </c>
      <c r="L18" s="72"/>
      <c r="M18" s="67" t="str">
        <f>IF(L18,L18/$L$25,"")</f>
        <v/>
      </c>
      <c r="N18" s="70"/>
      <c r="O18" s="71"/>
      <c r="P18" s="68" t="str">
        <f>IF(O18,O18/$O$25,"")</f>
        <v/>
      </c>
      <c r="Q18" s="72"/>
      <c r="R18" s="67" t="str">
        <f t="shared" si="3"/>
        <v/>
      </c>
      <c r="S18" s="70"/>
      <c r="T18" s="71"/>
      <c r="U18" s="68" t="str">
        <f t="shared" si="4"/>
        <v/>
      </c>
      <c r="V18" s="72"/>
      <c r="W18" s="67" t="str">
        <f t="shared" si="5"/>
        <v/>
      </c>
      <c r="X18" s="70"/>
      <c r="Y18" s="71"/>
      <c r="Z18" s="68" t="str">
        <f t="shared" si="6"/>
        <v/>
      </c>
      <c r="AA18" s="72"/>
      <c r="AB18" s="20" t="str">
        <f t="shared" si="7"/>
        <v/>
      </c>
      <c r="AC18" s="70"/>
      <c r="AD18" s="71"/>
      <c r="AE18" s="68" t="str">
        <f t="shared" si="8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9"/>
        <v/>
      </c>
      <c r="G19" s="2"/>
      <c r="H19" s="20" t="str">
        <f t="shared" si="1"/>
        <v/>
      </c>
      <c r="I19" s="6"/>
      <c r="J19" s="7"/>
      <c r="K19" s="21" t="str">
        <f t="shared" si="2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3"/>
        <v/>
      </c>
      <c r="S19" s="6"/>
      <c r="T19" s="7"/>
      <c r="U19" s="21" t="str">
        <f t="shared" si="4"/>
        <v/>
      </c>
      <c r="V19" s="2"/>
      <c r="W19" s="20" t="str">
        <f t="shared" si="5"/>
        <v/>
      </c>
      <c r="X19" s="6"/>
      <c r="Y19" s="7"/>
      <c r="Z19" s="21" t="str">
        <f t="shared" si="6"/>
        <v/>
      </c>
      <c r="AA19" s="2"/>
      <c r="AB19" s="20" t="str">
        <f t="shared" si="7"/>
        <v/>
      </c>
      <c r="AC19" s="6"/>
      <c r="AD19" s="7"/>
      <c r="AE19" s="21" t="str">
        <f t="shared" si="8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9"/>
        <v/>
      </c>
      <c r="G20" s="69">
        <v>1</v>
      </c>
      <c r="H20" s="67">
        <f t="shared" si="1"/>
        <v>1</v>
      </c>
      <c r="I20" s="70">
        <v>8320</v>
      </c>
      <c r="J20" s="71">
        <v>8320</v>
      </c>
      <c r="K20" s="68">
        <f t="shared" si="2"/>
        <v>1</v>
      </c>
      <c r="L20" s="69"/>
      <c r="M20" s="67" t="str">
        <f>IF(L20,L20/$L$25,"")</f>
        <v/>
      </c>
      <c r="N20" s="70"/>
      <c r="O20" s="71"/>
      <c r="P20" s="68" t="str">
        <f>IF(O20,O20/$O$25,"")</f>
        <v/>
      </c>
      <c r="Q20" s="69"/>
      <c r="R20" s="67" t="str">
        <f t="shared" si="3"/>
        <v/>
      </c>
      <c r="S20" s="70"/>
      <c r="T20" s="71"/>
      <c r="U20" s="68" t="str">
        <f t="shared" si="4"/>
        <v/>
      </c>
      <c r="V20" s="69"/>
      <c r="W20" s="67" t="str">
        <f t="shared" si="5"/>
        <v/>
      </c>
      <c r="X20" s="70"/>
      <c r="Y20" s="71"/>
      <c r="Z20" s="68" t="str">
        <f t="shared" si="6"/>
        <v/>
      </c>
      <c r="AA20" s="69"/>
      <c r="AB20" s="20" t="str">
        <f t="shared" si="7"/>
        <v/>
      </c>
      <c r="AC20" s="70"/>
      <c r="AD20" s="71"/>
      <c r="AE20" s="68" t="str">
        <f t="shared" si="8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9"/>
        <v/>
      </c>
      <c r="G21" s="2"/>
      <c r="H21" s="20" t="str">
        <f t="shared" si="1"/>
        <v/>
      </c>
      <c r="I21" s="6"/>
      <c r="J21" s="7"/>
      <c r="K21" s="21" t="str">
        <f t="shared" si="2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3"/>
        <v/>
      </c>
      <c r="S21" s="6"/>
      <c r="T21" s="7"/>
      <c r="U21" s="21" t="str">
        <f t="shared" si="4"/>
        <v/>
      </c>
      <c r="V21" s="2"/>
      <c r="W21" s="20" t="str">
        <f t="shared" si="5"/>
        <v/>
      </c>
      <c r="X21" s="6"/>
      <c r="Y21" s="7"/>
      <c r="Z21" s="21" t="str">
        <f t="shared" si="6"/>
        <v/>
      </c>
      <c r="AA21" s="2"/>
      <c r="AB21" s="20" t="str">
        <f t="shared" si="7"/>
        <v/>
      </c>
      <c r="AC21" s="6"/>
      <c r="AD21" s="7"/>
      <c r="AE21" s="21" t="str">
        <f t="shared" si="8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9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4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10"/>
        <v/>
      </c>
      <c r="D23" s="6"/>
      <c r="E23" s="7"/>
      <c r="F23" s="21" t="str">
        <f t="shared" si="9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4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ref="C24" si="20">IF(B24,B24/$B$25,"")</f>
        <v/>
      </c>
      <c r="D24" s="70"/>
      <c r="E24" s="71"/>
      <c r="F24" s="68" t="str">
        <f t="shared" si="9"/>
        <v/>
      </c>
      <c r="G24" s="69"/>
      <c r="H24" s="67" t="str">
        <f t="shared" ref="H24" si="21">IF(G24,G24/$G$25,"")</f>
        <v/>
      </c>
      <c r="I24" s="70"/>
      <c r="J24" s="71"/>
      <c r="K24" s="68" t="str">
        <f t="shared" ref="K24" si="22">IF(J24,J24/$J$25,"")</f>
        <v/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4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" customHeight="1" thickBot="1" x14ac:dyDescent="0.3">
      <c r="A25" s="83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</v>
      </c>
      <c r="H25" s="17">
        <f t="shared" si="30"/>
        <v>1</v>
      </c>
      <c r="I25" s="18">
        <f t="shared" si="30"/>
        <v>8320</v>
      </c>
      <c r="J25" s="18">
        <f t="shared" si="30"/>
        <v>8320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95" customHeight="1" x14ac:dyDescent="0.25">
      <c r="B26" s="26"/>
      <c r="H26" s="26"/>
      <c r="N26" s="26"/>
    </row>
    <row r="27" spans="1:31" s="49" customFormat="1" ht="34.15" hidden="1" customHeight="1" x14ac:dyDescent="0.25">
      <c r="A27" s="156" t="s">
        <v>60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57" t="s">
        <v>54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25">
      <c r="A29" s="152" t="s">
        <v>36</v>
      </c>
      <c r="B29" s="152"/>
      <c r="C29" s="152"/>
      <c r="D29" s="152"/>
      <c r="E29" s="152"/>
      <c r="F29" s="152"/>
      <c r="G29" s="152"/>
      <c r="H29" s="152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33" t="s">
        <v>10</v>
      </c>
      <c r="B31" s="138" t="s">
        <v>17</v>
      </c>
      <c r="C31" s="139"/>
      <c r="D31" s="139"/>
      <c r="E31" s="139"/>
      <c r="F31" s="140"/>
      <c r="G31" s="25"/>
      <c r="J31" s="144" t="s">
        <v>15</v>
      </c>
      <c r="K31" s="145"/>
      <c r="L31" s="138" t="s">
        <v>16</v>
      </c>
      <c r="M31" s="139"/>
      <c r="N31" s="139"/>
      <c r="O31" s="139"/>
      <c r="P31" s="140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34"/>
      <c r="B32" s="153"/>
      <c r="C32" s="154"/>
      <c r="D32" s="154"/>
      <c r="E32" s="154"/>
      <c r="F32" s="155"/>
      <c r="G32" s="25"/>
      <c r="J32" s="146"/>
      <c r="K32" s="147"/>
      <c r="L32" s="141"/>
      <c r="M32" s="142"/>
      <c r="N32" s="142"/>
      <c r="O32" s="142"/>
      <c r="P32" s="143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35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48"/>
      <c r="K33" s="149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13" t="s">
        <v>3</v>
      </c>
      <c r="K34" s="114"/>
      <c r="L34" s="58">
        <f>B25</f>
        <v>0</v>
      </c>
      <c r="M34" s="8" t="str">
        <f t="shared" ref="M34:M39" si="36">IF(L34,L34/$L$40,"")</f>
        <v/>
      </c>
      <c r="N34" s="59">
        <f>D25</f>
        <v>0</v>
      </c>
      <c r="O34" s="59">
        <f>E25</f>
        <v>0</v>
      </c>
      <c r="P34" s="60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9" t="s">
        <v>1</v>
      </c>
      <c r="K35" s="110"/>
      <c r="L35" s="61">
        <f>G25</f>
        <v>1</v>
      </c>
      <c r="M35" s="8">
        <f t="shared" si="36"/>
        <v>1</v>
      </c>
      <c r="N35" s="62">
        <f>I25</f>
        <v>8320</v>
      </c>
      <c r="O35" s="62">
        <f>J25</f>
        <v>8320</v>
      </c>
      <c r="P35" s="60">
        <f t="shared" si="37"/>
        <v>1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9" t="s">
        <v>2</v>
      </c>
      <c r="K36" s="110"/>
      <c r="L36" s="61">
        <f>L25</f>
        <v>0</v>
      </c>
      <c r="M36" s="8" t="str">
        <f t="shared" si="36"/>
        <v/>
      </c>
      <c r="N36" s="62">
        <f>N25</f>
        <v>0</v>
      </c>
      <c r="O36" s="62">
        <f>O25</f>
        <v>0</v>
      </c>
      <c r="P36" s="60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9" t="s">
        <v>34</v>
      </c>
      <c r="K37" s="110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9" t="s">
        <v>5</v>
      </c>
      <c r="K38" s="110"/>
      <c r="L38" s="61">
        <f>V25</f>
        <v>0</v>
      </c>
      <c r="M38" s="8" t="str">
        <f t="shared" si="36"/>
        <v/>
      </c>
      <c r="N38" s="62">
        <f>X25</f>
        <v>0</v>
      </c>
      <c r="O38" s="62">
        <f>Y25</f>
        <v>0</v>
      </c>
      <c r="P38" s="60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9" t="s">
        <v>4</v>
      </c>
      <c r="K39" s="110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11" t="s">
        <v>0</v>
      </c>
      <c r="K40" s="112"/>
      <c r="L40" s="84">
        <f>SUM(L34:L39)</f>
        <v>1</v>
      </c>
      <c r="M40" s="17">
        <f>SUM(M34:M39)</f>
        <v>1</v>
      </c>
      <c r="N40" s="85">
        <f>SUM(N34:N39)</f>
        <v>8320</v>
      </c>
      <c r="O40" s="86">
        <f>SUM(O34:O39)</f>
        <v>8320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1</v>
      </c>
      <c r="C41" s="8">
        <f t="shared" si="32"/>
        <v>1</v>
      </c>
      <c r="D41" s="13">
        <f t="shared" si="33"/>
        <v>8320</v>
      </c>
      <c r="E41" s="23">
        <f t="shared" si="34"/>
        <v>8320</v>
      </c>
      <c r="F41" s="21">
        <f t="shared" si="35"/>
        <v>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2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5" t="s">
        <v>63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1</v>
      </c>
      <c r="C46" s="17">
        <f>SUM(C34:C45)</f>
        <v>1</v>
      </c>
      <c r="D46" s="18">
        <f>SUM(D34:D45)</f>
        <v>8320</v>
      </c>
      <c r="E46" s="18">
        <f>SUM(E34:E45)</f>
        <v>8320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zoomScale="90" zoomScaleNormal="90" workbookViewId="0">
      <selection activeCell="D43" sqref="D43"/>
    </sheetView>
  </sheetViews>
  <sheetFormatPr defaultColWidth="9.28515625" defaultRowHeight="15" x14ac:dyDescent="0.25"/>
  <cols>
    <col min="1" max="1" width="30.42578125" style="27" customWidth="1"/>
    <col min="2" max="2" width="11.28515625" style="63" customWidth="1"/>
    <col min="3" max="3" width="10.7109375" style="27" customWidth="1"/>
    <col min="4" max="4" width="19.28515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7109375" style="63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28515625" style="63" customWidth="1"/>
    <col min="15" max="15" width="19.7109375" style="27" customWidth="1"/>
    <col min="16" max="16" width="11.42578125" style="27" customWidth="1"/>
    <col min="17" max="17" width="9.28515625" style="27" customWidth="1"/>
    <col min="18" max="18" width="11" style="27" customWidth="1"/>
    <col min="19" max="19" width="18.7109375" style="27" customWidth="1"/>
    <col min="20" max="20" width="19.5703125" style="27" customWidth="1"/>
    <col min="21" max="21" width="11.28515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28515625" style="27" customWidth="1"/>
    <col min="28" max="28" width="10.7109375" style="27" customWidth="1"/>
    <col min="29" max="29" width="18.28515625" style="27" customWidth="1"/>
    <col min="30" max="30" width="18.7109375" style="27" customWidth="1"/>
    <col min="31" max="31" width="10.7109375" style="27" customWidth="1"/>
    <col min="32" max="16384" width="9.28515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51</v>
      </c>
      <c r="B7" s="31" t="s">
        <v>50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4" t="str">
        <f>'CONTRACTACIO 1r TR 2020'!B8</f>
        <v>AGÈNCIA D'ECOLOGIA URBANA DE BARCELONA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58" t="s">
        <v>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60"/>
    </row>
    <row r="11" spans="1:31" ht="30" customHeight="1" thickBot="1" x14ac:dyDescent="0.3">
      <c r="A11" s="161" t="s">
        <v>10</v>
      </c>
      <c r="B11" s="118" t="s">
        <v>3</v>
      </c>
      <c r="C11" s="119"/>
      <c r="D11" s="119"/>
      <c r="E11" s="119"/>
      <c r="F11" s="120"/>
      <c r="G11" s="121" t="s">
        <v>1</v>
      </c>
      <c r="H11" s="122"/>
      <c r="I11" s="122"/>
      <c r="J11" s="122"/>
      <c r="K11" s="123"/>
      <c r="L11" s="136" t="s">
        <v>2</v>
      </c>
      <c r="M11" s="137"/>
      <c r="N11" s="137"/>
      <c r="O11" s="137"/>
      <c r="P11" s="137"/>
      <c r="Q11" s="124" t="s">
        <v>34</v>
      </c>
      <c r="R11" s="125"/>
      <c r="S11" s="125"/>
      <c r="T11" s="125"/>
      <c r="U11" s="126"/>
      <c r="V11" s="127" t="s">
        <v>4</v>
      </c>
      <c r="W11" s="128"/>
      <c r="X11" s="128"/>
      <c r="Y11" s="128"/>
      <c r="Z11" s="129"/>
      <c r="AA11" s="130" t="s">
        <v>5</v>
      </c>
      <c r="AB11" s="131"/>
      <c r="AC11" s="131"/>
      <c r="AD11" s="131"/>
      <c r="AE11" s="132"/>
    </row>
    <row r="12" spans="1:31" ht="39" customHeight="1" thickBot="1" x14ac:dyDescent="0.3">
      <c r="A12" s="162"/>
      <c r="B12" s="34" t="s">
        <v>7</v>
      </c>
      <c r="C12" s="35" t="s">
        <v>8</v>
      </c>
      <c r="D12" s="36" t="s">
        <v>55</v>
      </c>
      <c r="E12" s="37" t="s">
        <v>56</v>
      </c>
      <c r="F12" s="38" t="s">
        <v>13</v>
      </c>
      <c r="G12" s="39" t="s">
        <v>7</v>
      </c>
      <c r="H12" s="35" t="s">
        <v>8</v>
      </c>
      <c r="I12" s="36" t="s">
        <v>55</v>
      </c>
      <c r="J12" s="37" t="s">
        <v>56</v>
      </c>
      <c r="K12" s="38" t="s">
        <v>13</v>
      </c>
      <c r="L12" s="39" t="s">
        <v>7</v>
      </c>
      <c r="M12" s="35" t="s">
        <v>8</v>
      </c>
      <c r="N12" s="36" t="s">
        <v>55</v>
      </c>
      <c r="O12" s="37" t="s">
        <v>56</v>
      </c>
      <c r="P12" s="38" t="s">
        <v>13</v>
      </c>
      <c r="Q12" s="39" t="s">
        <v>7</v>
      </c>
      <c r="R12" s="35" t="s">
        <v>8</v>
      </c>
      <c r="S12" s="36" t="s">
        <v>55</v>
      </c>
      <c r="T12" s="37" t="s">
        <v>56</v>
      </c>
      <c r="U12" s="40" t="s">
        <v>13</v>
      </c>
      <c r="V12" s="34" t="s">
        <v>7</v>
      </c>
      <c r="W12" s="35" t="s">
        <v>8</v>
      </c>
      <c r="X12" s="36" t="s">
        <v>55</v>
      </c>
      <c r="Y12" s="37" t="s">
        <v>56</v>
      </c>
      <c r="Z12" s="38" t="s">
        <v>13</v>
      </c>
      <c r="AA12" s="34" t="s">
        <v>7</v>
      </c>
      <c r="AB12" s="35" t="s">
        <v>8</v>
      </c>
      <c r="AC12" s="36" t="s">
        <v>55</v>
      </c>
      <c r="AD12" s="37" t="s">
        <v>56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0</v>
      </c>
      <c r="H13" s="20" t="str">
        <f t="shared" ref="H13:H24" si="2">IF(G13,G13/$G$25,"")</f>
        <v/>
      </c>
      <c r="I13" s="10">
        <f>'CONTRACTACIO 1r TR 2020'!I13+'CONTRACTACIO 2n TR 2020'!I13+'CONTRACTACIO 3r TR 2020'!I13+'CONTRACTACIO 4t TR 2020'!I13</f>
        <v>0</v>
      </c>
      <c r="J13" s="10">
        <f>'CONTRACTACIO 1r TR 2020'!J13+'CONTRACTACIO 2n TR 2020'!J13+'CONTRACTACIO 3r TR 2020'!J13+'CONTRACTACIO 4t TR 2020'!J13</f>
        <v>0</v>
      </c>
      <c r="K13" s="21" t="str">
        <f t="shared" ref="K13:K24" si="3">IF(J13,J13/$J$25,"")</f>
        <v/>
      </c>
      <c r="L13" s="9">
        <f>'CONTRACTACIO 1r TR 2020'!L13+'CONTRACTACIO 2n TR 2020'!L13+'CONTRACTACIO 3r TR 2020'!L13+'CONTRACTACIO 4t TR 2020'!L13</f>
        <v>0</v>
      </c>
      <c r="M13" s="20" t="str">
        <f t="shared" ref="M13:M24" si="4">IF(L13,L13/$L$25,"")</f>
        <v/>
      </c>
      <c r="N13" s="10">
        <f>'CONTRACTACIO 1r TR 2020'!N13+'CONTRACTACIO 2n TR 2020'!N13+'CONTRACTACIO 3r TR 2020'!N13+'CONTRACTACIO 4t TR 2020'!N13</f>
        <v>0</v>
      </c>
      <c r="O13" s="10">
        <f>'CONTRACTACIO 1r TR 2020'!O13+'CONTRACTACIO 2n TR 2020'!O13+'CONTRACTACIO 3r TR 2020'!O13+'CONTRACTACIO 4t TR 2020'!O13</f>
        <v>0</v>
      </c>
      <c r="P13" s="21" t="str">
        <f t="shared" ref="P13:P24" si="5">IF(O13,O13/$O$25,"")</f>
        <v/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0</v>
      </c>
      <c r="H14" s="20" t="str">
        <f t="shared" si="2"/>
        <v/>
      </c>
      <c r="I14" s="13">
        <f>'CONTRACTACIO 1r TR 2020'!I14+'CONTRACTACIO 2n TR 2020'!I14+'CONTRACTACIO 3r TR 2020'!I14+'CONTRACTACIO 4t TR 2020'!I14</f>
        <v>0</v>
      </c>
      <c r="J14" s="13">
        <f>'CONTRACTACIO 1r TR 2020'!J14+'CONTRACTACIO 2n TR 2020'!J14+'CONTRACTACIO 3r TR 2020'!J14+'CONTRACTACIO 4t TR 2020'!J14</f>
        <v>0</v>
      </c>
      <c r="K14" s="21" t="str">
        <f t="shared" si="3"/>
        <v/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0</v>
      </c>
      <c r="H15" s="20" t="str">
        <f t="shared" si="2"/>
        <v/>
      </c>
      <c r="I15" s="13">
        <f>'CONTRACTACIO 1r TR 2020'!I15+'CONTRACTACIO 2n TR 2020'!I15+'CONTRACTACIO 3r TR 2020'!I15+'CONTRACTACIO 4t TR 2020'!I15</f>
        <v>0</v>
      </c>
      <c r="J15" s="13">
        <f>'CONTRACTACIO 1r TR 2020'!J15+'CONTRACTACIO 2n TR 2020'!J15+'CONTRACTACIO 3r TR 2020'!J15+'CONTRACTACIO 4t TR 2020'!J15</f>
        <v>0</v>
      </c>
      <c r="K15" s="21" t="str">
        <f t="shared" si="3"/>
        <v/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0</v>
      </c>
      <c r="H18" s="20" t="str">
        <f t="shared" si="2"/>
        <v/>
      </c>
      <c r="I18" s="13">
        <f>'CONTRACTACIO 1r TR 2020'!I18+'CONTRACTACIO 2n TR 2020'!I18+'CONTRACTACIO 3r TR 2020'!I18+'CONTRACTACIO 4t TR 2020'!I18</f>
        <v>0</v>
      </c>
      <c r="J18" s="13">
        <f>'CONTRACTACIO 1r TR 2020'!J18+'CONTRACTACIO 2n TR 2020'!J18+'CONTRACTACIO 3r TR 2020'!J18+'CONTRACTACIO 4t TR 2020'!J18</f>
        <v>0</v>
      </c>
      <c r="K18" s="21" t="str">
        <f t="shared" si="3"/>
        <v/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1</v>
      </c>
      <c r="H19" s="20">
        <f t="shared" si="2"/>
        <v>4.3478260869565216E-2</v>
      </c>
      <c r="I19" s="13">
        <f>'CONTRACTACIO 1r TR 2020'!I19+'CONTRACTACIO 2n TR 2020'!I19+'CONTRACTACIO 3r TR 2020'!I19+'CONTRACTACIO 4t TR 2020'!I19</f>
        <v>9090.9</v>
      </c>
      <c r="J19" s="13">
        <f>'CONTRACTACIO 1r TR 2020'!J19+'CONTRACTACIO 2n TR 2020'!J19+'CONTRACTACIO 3r TR 2020'!J19+'CONTRACTACIO 4t TR 2020'!J19</f>
        <v>11000</v>
      </c>
      <c r="K19" s="21">
        <f t="shared" si="3"/>
        <v>0.11997942025725987</v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0</v>
      </c>
      <c r="C20" s="20" t="str">
        <f t="shared" si="0"/>
        <v/>
      </c>
      <c r="D20" s="13">
        <f>'CONTRACTACIO 1r TR 2020'!D20+'CONTRACTACIO 2n TR 2020'!D20+'CONTRACTACIO 3r TR 2020'!D20+'CONTRACTACIO 4t TR 2020'!D20</f>
        <v>0</v>
      </c>
      <c r="E20" s="13">
        <f>'CONTRACTACIO 1r TR 2020'!E20+'CONTRACTACIO 2n TR 2020'!E20+'CONTRACTACIO 3r TR 2020'!E20+'CONTRACTACIO 4t TR 2020'!E20</f>
        <v>0</v>
      </c>
      <c r="F20" s="21" t="str">
        <f t="shared" si="1"/>
        <v/>
      </c>
      <c r="G20" s="9">
        <f>'CONTRACTACIO 1r TR 2020'!G20+'CONTRACTACIO 2n TR 2020'!G20+'CONTRACTACIO 3r TR 2020'!G20+'CONTRACTACIO 4t TR 2020'!G20</f>
        <v>22</v>
      </c>
      <c r="H20" s="20">
        <f t="shared" si="2"/>
        <v>0.95652173913043481</v>
      </c>
      <c r="I20" s="13">
        <f>'CONTRACTACIO 1r TR 2020'!X20+'CONTRACTACIO 2n TR 2020'!I20+'CONTRACTACIO 3r TR 2020'!I20+'CONTRACTACIO 4t TR 2020'!I20</f>
        <v>13799.46</v>
      </c>
      <c r="J20" s="13">
        <f>'CONTRACTACIO 1r TR 2020'!J20+'CONTRACTACIO 2n TR 2020'!J20+'CONTRACTACIO 3r TR 2020'!J20+'CONTRACTACIO 4t TR 2020'!J20</f>
        <v>80682.39</v>
      </c>
      <c r="K20" s="21">
        <f t="shared" si="3"/>
        <v>0.88002057974274017</v>
      </c>
      <c r="L20" s="9">
        <f>'CONTRACTACIO 1r TR 2020'!L20+'CONTRACTACIO 2n TR 2020'!L20+'CONTRACTACIO 3r TR 2020'!L20+'CONTRACTACIO 4t TR 2020'!L20</f>
        <v>2</v>
      </c>
      <c r="M20" s="20">
        <f t="shared" si="4"/>
        <v>1</v>
      </c>
      <c r="N20" s="13">
        <f>'CONTRACTACIO 1r TR 2020'!N20+'CONTRACTACIO 2n TR 2020'!N20+'CONTRACTACIO 3r TR 2020'!N20+'CONTRACTACIO 4t TR 2020'!N20</f>
        <v>2851.24</v>
      </c>
      <c r="O20" s="13">
        <f>'CONTRACTACIO 1r TR 2020'!O20+'CONTRACTACIO 2n TR 2020'!O20+'CONTRACTACIO 3r TR 2020'!O20+'CONTRACTACIO 4t TR 2020'!O20</f>
        <v>3300</v>
      </c>
      <c r="P20" s="21">
        <f t="shared" si="5"/>
        <v>1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 t="e">
        <f>'CONTRACTACIO 1r TR 2020'!#REF!+'CONTRACTACIO 2n TR 2020'!X20+'CONTRACTACIO 3r TR 2020'!X20+'CONTRACTACIO 4t TR 2020'!X20</f>
        <v>#REF!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25">
      <c r="A22" s="93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25">
      <c r="A23" s="95" t="s">
        <v>53</v>
      </c>
      <c r="B23" s="82">
        <f>'CONTRACTACIO 1r TR 2020'!B23+'CONTRACTACIO 2n TR 2020'!B23+'CONTRACTACIO 3r TR 2020'!B23+'CONTRACTACIO 4t TR 2020'!B23</f>
        <v>0</v>
      </c>
      <c r="C23" s="67" t="str">
        <f t="shared" si="0"/>
        <v/>
      </c>
      <c r="D23" s="78">
        <f>'CONTRACTACIO 1r TR 2020'!D23+'CONTRACTACIO 2n TR 2020'!D23+'CONTRACTACIO 3r TR 2020'!D23+'CONTRACTACIO 4t TR 2020'!D23</f>
        <v>0</v>
      </c>
      <c r="E23" s="79">
        <f>'CONTRACTACIO 1r TR 2020'!E23+'CONTRACTACIO 2n TR 2020'!E23+'CONTRACTACIO 3r TR 2020'!E23+'CONTRACTACIO 4t TR 2020'!E23</f>
        <v>0</v>
      </c>
      <c r="F23" s="68" t="str">
        <f t="shared" si="1"/>
        <v/>
      </c>
      <c r="G23" s="82">
        <f>'CONTRACTACIO 1r TR 2020'!G23+'CONTRACTACIO 2n TR 2020'!G23+'CONTRACTACIO 3r TR 2020'!G23+'CONTRACTACIO 4t TR 2020'!G23</f>
        <v>0</v>
      </c>
      <c r="H23" s="67" t="str">
        <f t="shared" si="2"/>
        <v/>
      </c>
      <c r="I23" s="78">
        <f>'CONTRACTACIO 1r TR 2020'!I23+'CONTRACTACIO 2n TR 2020'!I23+'CONTRACTACIO 3r TR 2020'!I23+'CONTRACTACIO 4t TR 2020'!I23</f>
        <v>0</v>
      </c>
      <c r="J23" s="79">
        <f>'CONTRACTACIO 1r TR 2020'!J23+'CONTRACTACIO 2n TR 2020'!J23+'CONTRACTACIO 3r TR 2020'!J23+'CONTRACTACIO 4t TR 2020'!J23</f>
        <v>0</v>
      </c>
      <c r="K23" s="68" t="str">
        <f t="shared" si="3"/>
        <v/>
      </c>
      <c r="L23" s="82">
        <f>'CONTRACTACIO 1r TR 2020'!L23+'CONTRACTACIO 2n TR 2020'!L23+'CONTRACTACIO 3r TR 2020'!L23+'CONTRACTACIO 4t TR 2020'!L23</f>
        <v>0</v>
      </c>
      <c r="M23" s="67" t="str">
        <f t="shared" si="4"/>
        <v/>
      </c>
      <c r="N23" s="78">
        <f>'CONTRACTACIO 1r TR 2020'!N23+'CONTRACTACIO 2n TR 2020'!N23+'CONTRACTACIO 3r TR 2020'!N23+'CONTRACTACIO 4t TR 2020'!N23</f>
        <v>0</v>
      </c>
      <c r="O23" s="79">
        <f>'CONTRACTACIO 1r TR 2020'!O23+'CONTRACTACIO 2n TR 2020'!O23+'CONTRACTACIO 3r TR 2020'!O23+'CONTRACTACIO 4t TR 2020'!O23</f>
        <v>0</v>
      </c>
      <c r="P23" s="68" t="str">
        <f t="shared" si="5"/>
        <v/>
      </c>
      <c r="Q23" s="82">
        <f>'CONTRACTACIO 1r TR 2020'!Q23+'CONTRACTACIO 2n TR 2020'!Q23+'CONTRACTACIO 3r TR 2020'!Q23+'CONTRACTACIO 4t TR 2020'!Q23</f>
        <v>0</v>
      </c>
      <c r="R23" s="67" t="str">
        <f t="shared" si="6"/>
        <v/>
      </c>
      <c r="S23" s="78">
        <f>'CONTRACTACIO 1r TR 2020'!S23+'CONTRACTACIO 2n TR 2020'!S23+'CONTRACTACIO 3r TR 2020'!S23+'CONTRACTACIO 4t TR 2020'!S23</f>
        <v>0</v>
      </c>
      <c r="T23" s="79">
        <f>'CONTRACTACIO 1r TR 2020'!T23+'CONTRACTACIO 2n TR 2020'!T23+'CONTRACTACIO 3r TR 2020'!T23+'CONTRACTACIO 4t TR 2020'!T23</f>
        <v>0</v>
      </c>
      <c r="U23" s="68" t="str">
        <f t="shared" si="7"/>
        <v/>
      </c>
      <c r="V23" s="82">
        <f>'CONTRACTACIO 1r TR 2020'!AA23+'CONTRACTACIO 2n TR 2020'!AA23+'CONTRACTACIO 3r TR 2020'!AA23+'CONTRACTACIO 4t TR 2020'!AA23</f>
        <v>0</v>
      </c>
      <c r="W23" s="67" t="str">
        <f t="shared" si="8"/>
        <v/>
      </c>
      <c r="X23" s="78">
        <f>'CONTRACTACIO 1r TR 2020'!AC23+'CONTRACTACIO 2n TR 2020'!AC23+'CONTRACTACIO 3r TR 2020'!AC23+'CONTRACTACIO 4t TR 2020'!AC23</f>
        <v>0</v>
      </c>
      <c r="Y23" s="79">
        <f>'CONTRACTACIO 1r TR 2020'!AD23+'CONTRACTACIO 2n TR 2020'!AD23+'CONTRACTACIO 3r TR 2020'!AD23+'CONTRACTACIO 4t TR 2020'!AD23</f>
        <v>0</v>
      </c>
      <c r="Z23" s="68" t="str">
        <f t="shared" si="9"/>
        <v/>
      </c>
      <c r="AA23" s="82">
        <f>'CONTRACTACIO 1r TR 2020'!V23+'CONTRACTACIO 2n TR 2020'!V23+'CONTRACTACIO 3r TR 2020'!V23+'CONTRACTACIO 4t TR 2020'!V23</f>
        <v>0</v>
      </c>
      <c r="AB23" s="20" t="str">
        <f t="shared" si="10"/>
        <v/>
      </c>
      <c r="AC23" s="78">
        <f>'CONTRACTACIO 1r TR 2020'!X23+'CONTRACTACIO 2n TR 2020'!X23+'CONTRACTACIO 3r TR 2020'!X23+'CONTRACTACIO 4t TR 2020'!X23</f>
        <v>0</v>
      </c>
      <c r="AD23" s="79">
        <f>'CONTRACTACIO 1r TR 2020'!Y23+'CONTRACTACIO 2n TR 2020'!Y23+'CONTRACTACIO 3r TR 2020'!Y23+'CONTRACTACIO 4t TR 2020'!Y23</f>
        <v>0</v>
      </c>
      <c r="AE23" s="68" t="str">
        <f t="shared" si="11"/>
        <v/>
      </c>
    </row>
    <row r="24" spans="1:31" s="42" customFormat="1" ht="36" customHeight="1" x14ac:dyDescent="0.25">
      <c r="A24" s="98" t="s">
        <v>63</v>
      </c>
      <c r="B24" s="82">
        <f>'CONTRACTACIO 1r TR 2020'!B24+'CONTRACTACIO 2n TR 2020'!B24+'CONTRACTACIO 3r TR 2020'!B24+'CONTRACTACIO 4t TR 2020'!B24</f>
        <v>0</v>
      </c>
      <c r="C24" s="67" t="str">
        <f t="shared" si="0"/>
        <v/>
      </c>
      <c r="D24" s="78">
        <f>'CONTRACTACIO 1r TR 2020'!D24+'CONTRACTACIO 2n TR 2020'!D24+'CONTRACTACIO 3r TR 2020'!D24+'CONTRACTACIO 4t TR 2020'!D24</f>
        <v>0</v>
      </c>
      <c r="E24" s="79">
        <f>'CONTRACTACIO 1r TR 2020'!E24+'CONTRACTACIO 2n TR 2020'!E24+'CONTRACTACIO 3r TR 2020'!E24+'CONTRACTACIO 4t TR 2020'!E24</f>
        <v>0</v>
      </c>
      <c r="F24" s="68" t="str">
        <f t="shared" si="1"/>
        <v/>
      </c>
      <c r="G24" s="82">
        <f>'CONTRACTACIO 1r TR 2020'!G24+'CONTRACTACIO 2n TR 2020'!G24+'CONTRACTACIO 3r TR 2020'!G24+'CONTRACTACIO 4t TR 2020'!G24</f>
        <v>0</v>
      </c>
      <c r="H24" s="67" t="str">
        <f t="shared" si="2"/>
        <v/>
      </c>
      <c r="I24" s="78">
        <f>'CONTRACTACIO 1r TR 2020'!I24+'CONTRACTACIO 2n TR 2020'!I24+'CONTRACTACIO 3r TR 2020'!I24+'CONTRACTACIO 4t TR 2020'!I24</f>
        <v>0</v>
      </c>
      <c r="J24" s="79">
        <f>'CONTRACTACIO 1r TR 2020'!J24+'CONTRACTACIO 2n TR 2020'!J24+'CONTRACTACIO 3r TR 2020'!J24+'CONTRACTACIO 4t TR 2020'!J24</f>
        <v>0</v>
      </c>
      <c r="K24" s="68" t="str">
        <f t="shared" si="3"/>
        <v/>
      </c>
      <c r="L24" s="82">
        <f>'CONTRACTACIO 1r TR 2020'!L24+'CONTRACTACIO 2n TR 2020'!L24+'CONTRACTACIO 3r TR 2020'!L24+'CONTRACTACIO 4t TR 2020'!L24</f>
        <v>0</v>
      </c>
      <c r="M24" s="67" t="str">
        <f t="shared" si="4"/>
        <v/>
      </c>
      <c r="N24" s="78">
        <f>'CONTRACTACIO 1r TR 2020'!N24+'CONTRACTACIO 2n TR 2020'!N24+'CONTRACTACIO 3r TR 2020'!N24+'CONTRACTACIO 4t TR 2020'!N24</f>
        <v>0</v>
      </c>
      <c r="O24" s="79">
        <f>'CONTRACTACIO 1r TR 2020'!O24+'CONTRACTACIO 2n TR 2020'!O24+'CONTRACTACIO 3r TR 2020'!O24+'CONTRACTACIO 4t TR 2020'!O24</f>
        <v>0</v>
      </c>
      <c r="P24" s="68" t="str">
        <f t="shared" si="5"/>
        <v/>
      </c>
      <c r="Q24" s="82">
        <f>'CONTRACTACIO 1r TR 2020'!Q24+'CONTRACTACIO 2n TR 2020'!Q24+'CONTRACTACIO 3r TR 2020'!Q24+'CONTRACTACIO 4t TR 2020'!Q24</f>
        <v>0</v>
      </c>
      <c r="R24" s="67" t="str">
        <f t="shared" si="6"/>
        <v/>
      </c>
      <c r="S24" s="78">
        <f>'CONTRACTACIO 1r TR 2020'!S24+'CONTRACTACIO 2n TR 2020'!S24+'CONTRACTACIO 3r TR 2020'!S24+'CONTRACTACIO 4t TR 2020'!S24</f>
        <v>0</v>
      </c>
      <c r="T24" s="79">
        <f>'CONTRACTACIO 1r TR 2020'!T24+'CONTRACTACIO 2n TR 2020'!T24+'CONTRACTACIO 3r TR 2020'!T24+'CONTRACTACIO 4t TR 2020'!T24</f>
        <v>0</v>
      </c>
      <c r="U24" s="68" t="str">
        <f t="shared" si="7"/>
        <v/>
      </c>
      <c r="V24" s="82">
        <f>'CONTRACTACIO 1r TR 2020'!AA24+'CONTRACTACIO 2n TR 2020'!AA24+'CONTRACTACIO 3r TR 2020'!AA24+'CONTRACTACIO 4t TR 2020'!AA24</f>
        <v>0</v>
      </c>
      <c r="W24" s="67" t="str">
        <f t="shared" si="8"/>
        <v/>
      </c>
      <c r="X24" s="78">
        <f>'CONTRACTACIO 1r TR 2020'!AC24+'CONTRACTACIO 2n TR 2020'!AC24+'CONTRACTACIO 3r TR 2020'!AC24+'CONTRACTACIO 4t TR 2020'!AC24</f>
        <v>0</v>
      </c>
      <c r="Y24" s="79">
        <f>'CONTRACTACIO 1r TR 2020'!AD24+'CONTRACTACIO 2n TR 2020'!AD24+'CONTRACTACIO 3r TR 2020'!AD24+'CONTRACTACIO 4t TR 2020'!AD24</f>
        <v>0</v>
      </c>
      <c r="Z24" s="68" t="str">
        <f t="shared" si="9"/>
        <v/>
      </c>
      <c r="AA24" s="82">
        <f>'CONTRACTACIO 1r TR 2020'!V24+'CONTRACTACIO 2n TR 2020'!V24+'CONTRACTACIO 3r TR 2020'!V24+'CONTRACTACIO 4t TR 2020'!V24</f>
        <v>0</v>
      </c>
      <c r="AB24" s="20" t="str">
        <f t="shared" si="10"/>
        <v/>
      </c>
      <c r="AC24" s="78">
        <f>'CONTRACTACIO 1r TR 2020'!X24+'CONTRACTACIO 2n TR 2020'!X24+'CONTRACTACIO 3r TR 2020'!X24+'CONTRACTACIO 4t TR 2020'!X24</f>
        <v>0</v>
      </c>
      <c r="AD24" s="79">
        <f>'CONTRACTACIO 1r TR 2020'!Y24+'CONTRACTACIO 2n TR 2020'!Y24+'CONTRACTACIO 3r TR 2020'!Y24+'CONTRACTACIO 4t TR 2020'!Y24</f>
        <v>0</v>
      </c>
      <c r="AE24" s="68" t="str">
        <f t="shared" si="11"/>
        <v/>
      </c>
    </row>
    <row r="25" spans="1:31" ht="33" customHeight="1" thickBot="1" x14ac:dyDescent="0.3">
      <c r="A25" s="83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23</v>
      </c>
      <c r="H25" s="17">
        <f t="shared" si="12"/>
        <v>1</v>
      </c>
      <c r="I25" s="18">
        <f t="shared" si="12"/>
        <v>22890.36</v>
      </c>
      <c r="J25" s="18">
        <f t="shared" si="12"/>
        <v>91682.39</v>
      </c>
      <c r="K25" s="19">
        <f t="shared" si="12"/>
        <v>1</v>
      </c>
      <c r="L25" s="16">
        <f t="shared" si="12"/>
        <v>2</v>
      </c>
      <c r="M25" s="17">
        <f t="shared" si="12"/>
        <v>1</v>
      </c>
      <c r="N25" s="18">
        <f t="shared" si="12"/>
        <v>2851.24</v>
      </c>
      <c r="O25" s="18">
        <f t="shared" si="12"/>
        <v>3300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 t="e">
        <f t="shared" si="12"/>
        <v>#REF!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15" hidden="1" customHeight="1" x14ac:dyDescent="0.25">
      <c r="A27" s="156" t="s">
        <v>59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25">
      <c r="A28" s="157" t="s">
        <v>54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25">
      <c r="A29" s="152" t="s">
        <v>36</v>
      </c>
      <c r="B29" s="152"/>
      <c r="C29" s="152"/>
      <c r="D29" s="152"/>
      <c r="E29" s="152"/>
      <c r="F29" s="152"/>
      <c r="G29" s="152"/>
      <c r="H29" s="152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25">
      <c r="A31" s="163" t="s">
        <v>10</v>
      </c>
      <c r="B31" s="166" t="s">
        <v>17</v>
      </c>
      <c r="C31" s="167"/>
      <c r="D31" s="167"/>
      <c r="E31" s="167"/>
      <c r="F31" s="168"/>
      <c r="G31" s="25"/>
      <c r="H31" s="55"/>
      <c r="I31" s="55"/>
      <c r="J31" s="172" t="s">
        <v>15</v>
      </c>
      <c r="K31" s="173"/>
      <c r="L31" s="166" t="s">
        <v>16</v>
      </c>
      <c r="M31" s="167"/>
      <c r="N31" s="167"/>
      <c r="O31" s="167"/>
      <c r="P31" s="168"/>
      <c r="Q31" s="50"/>
      <c r="R31" s="73"/>
      <c r="S31" s="47"/>
      <c r="T31" s="47"/>
      <c r="U31" s="47"/>
      <c r="V31" s="50"/>
      <c r="W31" s="50"/>
      <c r="X31" s="73"/>
      <c r="Y31" s="49"/>
      <c r="Z31" s="49"/>
      <c r="AA31" s="49"/>
      <c r="AB31" s="49"/>
      <c r="AC31" s="50"/>
      <c r="AD31" s="50"/>
      <c r="AE31" s="73"/>
    </row>
    <row r="32" spans="1:31" s="55" customFormat="1" ht="18" customHeight="1" thickBot="1" x14ac:dyDescent="0.3">
      <c r="A32" s="164"/>
      <c r="B32" s="169"/>
      <c r="C32" s="170"/>
      <c r="D32" s="170"/>
      <c r="E32" s="170"/>
      <c r="F32" s="171"/>
      <c r="G32" s="25"/>
      <c r="J32" s="174"/>
      <c r="K32" s="175"/>
      <c r="L32" s="178"/>
      <c r="M32" s="179"/>
      <c r="N32" s="179"/>
      <c r="O32" s="179"/>
      <c r="P32" s="18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55" customFormat="1" ht="40.15" customHeight="1" thickBot="1" x14ac:dyDescent="0.3">
      <c r="A33" s="165"/>
      <c r="B33" s="56" t="s">
        <v>14</v>
      </c>
      <c r="C33" s="35" t="s">
        <v>8</v>
      </c>
      <c r="D33" s="36" t="s">
        <v>55</v>
      </c>
      <c r="E33" s="37" t="s">
        <v>56</v>
      </c>
      <c r="F33" s="57" t="s">
        <v>9</v>
      </c>
      <c r="G33" s="25"/>
      <c r="H33" s="25"/>
      <c r="I33" s="25"/>
      <c r="J33" s="176"/>
      <c r="K33" s="177"/>
      <c r="L33" s="56" t="s">
        <v>14</v>
      </c>
      <c r="M33" s="35" t="s">
        <v>8</v>
      </c>
      <c r="N33" s="36" t="s">
        <v>55</v>
      </c>
      <c r="O33" s="37" t="s">
        <v>56</v>
      </c>
      <c r="P33" s="57" t="s">
        <v>9</v>
      </c>
      <c r="Q33" s="50"/>
      <c r="R33" s="73"/>
      <c r="S33" s="47"/>
      <c r="T33" s="47"/>
      <c r="U33" s="47"/>
      <c r="V33" s="50"/>
      <c r="W33" s="50"/>
      <c r="X33" s="73"/>
      <c r="AC33" s="50"/>
      <c r="AD33" s="50"/>
      <c r="AE33" s="73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13" t="s">
        <v>3</v>
      </c>
      <c r="K34" s="114"/>
      <c r="L34" s="58">
        <f>B25</f>
        <v>0</v>
      </c>
      <c r="M34" s="8" t="str">
        <f t="shared" ref="M34:M39" si="18">IF(L34,L34/$L$40,"")</f>
        <v/>
      </c>
      <c r="N34" s="59">
        <f>D25</f>
        <v>0</v>
      </c>
      <c r="O34" s="59">
        <f>E25</f>
        <v>0</v>
      </c>
      <c r="P34" s="60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9" t="s">
        <v>1</v>
      </c>
      <c r="K35" s="110"/>
      <c r="L35" s="61">
        <f>G25</f>
        <v>23</v>
      </c>
      <c r="M35" s="8">
        <f t="shared" si="18"/>
        <v>0.92</v>
      </c>
      <c r="N35" s="62">
        <f>I25</f>
        <v>22890.36</v>
      </c>
      <c r="O35" s="62">
        <f>J25</f>
        <v>91682.39</v>
      </c>
      <c r="P35" s="60">
        <f t="shared" si="19"/>
        <v>0.96525671758733378</v>
      </c>
    </row>
    <row r="36" spans="1:33" s="25" customFormat="1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9" t="s">
        <v>2</v>
      </c>
      <c r="K36" s="110"/>
      <c r="L36" s="61">
        <f>L25</f>
        <v>2</v>
      </c>
      <c r="M36" s="8">
        <f t="shared" si="18"/>
        <v>0.08</v>
      </c>
      <c r="N36" s="62">
        <f>N25</f>
        <v>2851.24</v>
      </c>
      <c r="O36" s="62">
        <f>O25</f>
        <v>3300</v>
      </c>
      <c r="P36" s="60">
        <f t="shared" si="19"/>
        <v>3.4743282412666179E-2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9" t="s">
        <v>34</v>
      </c>
      <c r="K37" s="110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9" t="s">
        <v>5</v>
      </c>
      <c r="K38" s="110"/>
      <c r="L38" s="61">
        <f>AA25</f>
        <v>0</v>
      </c>
      <c r="M38" s="8" t="str">
        <f t="shared" si="18"/>
        <v/>
      </c>
      <c r="N38" s="62" t="e">
        <f>AC25</f>
        <v>#REF!</v>
      </c>
      <c r="O38" s="62">
        <f>AD25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9" t="s">
        <v>4</v>
      </c>
      <c r="K39" s="110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1</v>
      </c>
      <c r="C40" s="8">
        <f t="shared" si="14"/>
        <v>0.04</v>
      </c>
      <c r="D40" s="13">
        <f t="shared" si="15"/>
        <v>9090.9</v>
      </c>
      <c r="E40" s="23">
        <f t="shared" si="16"/>
        <v>11000</v>
      </c>
      <c r="F40" s="21">
        <f t="shared" si="17"/>
        <v>0.11581094137555394</v>
      </c>
      <c r="G40" s="25"/>
      <c r="H40" s="25"/>
      <c r="I40" s="25"/>
      <c r="J40" s="111" t="s">
        <v>0</v>
      </c>
      <c r="K40" s="112"/>
      <c r="L40" s="84">
        <f>SUM(L34:L39)</f>
        <v>25</v>
      </c>
      <c r="M40" s="17">
        <f>SUM(M34:M39)</f>
        <v>1</v>
      </c>
      <c r="N40" s="85" t="e">
        <f>SUM(N34:N39)</f>
        <v>#REF!</v>
      </c>
      <c r="O40" s="86">
        <f>SUM(O34:O39)</f>
        <v>94982.39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24</v>
      </c>
      <c r="C41" s="8">
        <f>IF(B41,B41/$B$46,"")</f>
        <v>0.96</v>
      </c>
      <c r="D41" s="13">
        <f>I20+N20</f>
        <v>16650.699999999997</v>
      </c>
      <c r="E41" s="23">
        <f t="shared" si="16"/>
        <v>83982.39</v>
      </c>
      <c r="F41" s="21">
        <f>IF(E41,E41/$E$46,"")</f>
        <v>0.88418905862444608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2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3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1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90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5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7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5" t="s">
        <v>63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3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30" customHeight="1" thickBot="1" x14ac:dyDescent="0.3">
      <c r="A46" s="65" t="s">
        <v>0</v>
      </c>
      <c r="B46" s="16">
        <f>SUM(B34:B45)</f>
        <v>25</v>
      </c>
      <c r="C46" s="17">
        <f>SUM(C34:C45)</f>
        <v>1</v>
      </c>
      <c r="D46" s="18">
        <f>SUM(D34:D45)</f>
        <v>25741.599999999999</v>
      </c>
      <c r="E46" s="18">
        <f>SUM(E34:E45)</f>
        <v>94982.39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3"/>
      <c r="S46" s="47"/>
      <c r="T46" s="47"/>
      <c r="U46" s="47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s="54" customFormat="1" ht="30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73"/>
      <c r="Y47" s="49"/>
      <c r="Z47" s="49"/>
      <c r="AA47" s="49"/>
      <c r="AB47" s="49"/>
      <c r="AC47" s="50"/>
      <c r="AD47" s="50"/>
      <c r="AE47" s="73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2021-03-18T09:23:25Z</dcterms:modified>
</cp:coreProperties>
</file>