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95" windowHeight="11638" tabRatio="700" firstSheet="1" activeTab="4"/>
  </bookViews>
  <sheets>
    <sheet name="CONTRACTACIO 1r TR 2020" sheetId="1" r:id="rId1"/>
    <sheet name="CONTRACTACIO 2n TR 2020" sheetId="4" r:id="rId2"/>
    <sheet name="CONTRACTACIO 3r TR 2020" sheetId="5" r:id="rId3"/>
    <sheet name="CONTRACTACIO 4t TR 2020" sheetId="6" r:id="rId4"/>
    <sheet name="2020 - CONTRACTACIÓ ANUAL" sheetId="7" r:id="rId5"/>
  </sheets>
  <definedNames>
    <definedName name="_xlnm.Print_Area" localSheetId="4">'2020 - CONTRACTACIÓ ANUAL'!$A$1:$AE$49</definedName>
    <definedName name="_xlnm.Print_Area" localSheetId="0">'CONTRACTACIO 1r TR 2020'!$A$1:$AE$46</definedName>
    <definedName name="_xlnm.Print_Area" localSheetId="1">'CONTRACTACIO 2n TR 2020'!$A$1:$AE$46</definedName>
    <definedName name="_xlnm.Print_Area" localSheetId="2">'CONTRACTACIO 3r TR 2020'!$A$1:$AE$46</definedName>
    <definedName name="_xlnm.Print_Area" localSheetId="3">'CONTRACTACIO 4t TR 2020'!$A$1:$AE$46</definedName>
  </definedNames>
  <calcPr calcId="152511"/>
</workbook>
</file>

<file path=xl/calcChain.xml><?xml version="1.0" encoding="utf-8"?>
<calcChain xmlns="http://schemas.openxmlformats.org/spreadsheetml/2006/main"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P23" i="7" s="1"/>
  <c r="N23" i="7"/>
  <c r="L23" i="7"/>
  <c r="M23" i="7" s="1"/>
  <c r="J23" i="7"/>
  <c r="K23" i="7" s="1"/>
  <c r="I23" i="7"/>
  <c r="G23" i="7"/>
  <c r="H23" i="7" s="1"/>
  <c r="E23" i="7"/>
  <c r="D23" i="7"/>
  <c r="B23" i="7"/>
  <c r="D44" i="7" l="1"/>
  <c r="E44" i="7"/>
  <c r="F44" i="7" s="1"/>
  <c r="B44" i="7"/>
  <c r="C44" i="7" s="1"/>
  <c r="B8" i="7"/>
  <c r="B8" i="6"/>
  <c r="B8" i="5"/>
  <c r="B8" i="4"/>
  <c r="AD22" i="7" l="1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43" i="7" l="1"/>
  <c r="D43" i="7"/>
  <c r="E43" i="7"/>
  <c r="B25" i="1"/>
  <c r="C18" i="1" s="1"/>
  <c r="B16" i="7"/>
  <c r="D16" i="7"/>
  <c r="J24" i="7"/>
  <c r="E24" i="7"/>
  <c r="O24" i="7"/>
  <c r="T24" i="7"/>
  <c r="U24" i="7" s="1"/>
  <c r="Y24" i="7"/>
  <c r="Z24" i="7" s="1"/>
  <c r="AD24" i="7"/>
  <c r="AE24" i="7" s="1"/>
  <c r="E13" i="7"/>
  <c r="J13" i="7"/>
  <c r="O13" i="7"/>
  <c r="T13" i="7"/>
  <c r="Y13" i="7"/>
  <c r="Z13" i="7" s="1"/>
  <c r="AD13" i="7"/>
  <c r="AE13" i="7" s="1"/>
  <c r="E20" i="7"/>
  <c r="J20" i="7"/>
  <c r="O20" i="7"/>
  <c r="AD20" i="7"/>
  <c r="T20" i="7"/>
  <c r="U20" i="7" s="1"/>
  <c r="Y20" i="7"/>
  <c r="E21" i="7"/>
  <c r="J21" i="7"/>
  <c r="O21" i="7"/>
  <c r="AD21" i="7"/>
  <c r="T21" i="7"/>
  <c r="U21" i="7" s="1"/>
  <c r="Y21" i="7"/>
  <c r="J14" i="7"/>
  <c r="O14" i="7"/>
  <c r="E14" i="7"/>
  <c r="T14" i="7"/>
  <c r="U14" i="7" s="1"/>
  <c r="Y14" i="7"/>
  <c r="AD14" i="7"/>
  <c r="AE14" i="7" s="1"/>
  <c r="J15" i="7"/>
  <c r="O15" i="7"/>
  <c r="E15" i="7"/>
  <c r="T15" i="7"/>
  <c r="U15" i="7" s="1"/>
  <c r="Y15" i="7"/>
  <c r="Z15" i="7" s="1"/>
  <c r="AD15" i="7"/>
  <c r="AE15" i="7" s="1"/>
  <c r="J16" i="7"/>
  <c r="O16" i="7"/>
  <c r="P16" i="7" s="1"/>
  <c r="E16" i="7"/>
  <c r="T16" i="7"/>
  <c r="Y16" i="7"/>
  <c r="Z16" i="7" s="1"/>
  <c r="AD16" i="7"/>
  <c r="AE16" i="7" s="1"/>
  <c r="J17" i="7"/>
  <c r="K17" i="7" s="1"/>
  <c r="O17" i="7"/>
  <c r="P17" i="7" s="1"/>
  <c r="E17" i="7"/>
  <c r="F17" i="7" s="1"/>
  <c r="T17" i="7"/>
  <c r="U17" i="7" s="1"/>
  <c r="Y17" i="7"/>
  <c r="Z17" i="7" s="1"/>
  <c r="AD17" i="7"/>
  <c r="J18" i="7"/>
  <c r="O18" i="7"/>
  <c r="AD18" i="7"/>
  <c r="E18" i="7"/>
  <c r="T18" i="7"/>
  <c r="U18" i="7" s="1"/>
  <c r="Y18" i="7"/>
  <c r="Z18" i="7" s="1"/>
  <c r="J19" i="7"/>
  <c r="O19" i="7"/>
  <c r="AD19" i="7"/>
  <c r="AE19" i="7" s="1"/>
  <c r="E19" i="7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Q24" i="7"/>
  <c r="R24" i="7" s="1"/>
  <c r="V24" i="7"/>
  <c r="W24" i="7" s="1"/>
  <c r="AA24" i="7"/>
  <c r="AB24" i="7" s="1"/>
  <c r="G16" i="7"/>
  <c r="L16" i="7"/>
  <c r="M16" i="7" s="1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V15" i="7"/>
  <c r="W15" i="7" s="1"/>
  <c r="AA15" i="7"/>
  <c r="AB15" i="7" s="1"/>
  <c r="G17" i="7"/>
  <c r="H17" i="7" s="1"/>
  <c r="L17" i="7"/>
  <c r="M17" i="7" s="1"/>
  <c r="B17" i="7"/>
  <c r="C17" i="7" s="1"/>
  <c r="Q17" i="7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AA19" i="7"/>
  <c r="B19" i="7"/>
  <c r="Q19" i="7"/>
  <c r="R19" i="7" s="1"/>
  <c r="V19" i="7"/>
  <c r="W19" i="7" s="1"/>
  <c r="R15" i="7"/>
  <c r="J25" i="6"/>
  <c r="K20" i="6" s="1"/>
  <c r="E25" i="6"/>
  <c r="F19" i="6" s="1"/>
  <c r="O25" i="6"/>
  <c r="O36" i="6" s="1"/>
  <c r="Y25" i="6"/>
  <c r="O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 s="1"/>
  <c r="B25" i="6"/>
  <c r="C14" i="6" s="1"/>
  <c r="L25" i="6"/>
  <c r="L36" i="6" s="1"/>
  <c r="V25" i="6"/>
  <c r="L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5" i="6"/>
  <c r="P16" i="6"/>
  <c r="P18" i="6"/>
  <c r="P21" i="6"/>
  <c r="P24" i="6"/>
  <c r="M15" i="6"/>
  <c r="M16" i="6"/>
  <c r="M21" i="6"/>
  <c r="M24" i="6"/>
  <c r="K16" i="6"/>
  <c r="K17" i="6"/>
  <c r="H16" i="6"/>
  <c r="H17" i="6"/>
  <c r="H21" i="6"/>
  <c r="F15" i="6"/>
  <c r="F16" i="6"/>
  <c r="F17" i="6"/>
  <c r="F18" i="6"/>
  <c r="F21" i="6"/>
  <c r="F24" i="6"/>
  <c r="C15" i="6"/>
  <c r="C16" i="6"/>
  <c r="C17" i="6"/>
  <c r="C18" i="6"/>
  <c r="C19" i="6"/>
  <c r="C21" i="6"/>
  <c r="C24" i="6"/>
  <c r="AD25" i="5"/>
  <c r="O39" i="5" s="1"/>
  <c r="AC25" i="5"/>
  <c r="N39" i="5" s="1"/>
  <c r="AA25" i="5"/>
  <c r="L39" i="5" s="1"/>
  <c r="E25" i="5"/>
  <c r="O34" i="5" s="1"/>
  <c r="J25" i="5"/>
  <c r="K16" i="5" s="1"/>
  <c r="O25" i="5"/>
  <c r="O36" i="5" s="1"/>
  <c r="T25" i="5"/>
  <c r="O37" i="5" s="1"/>
  <c r="Y25" i="5"/>
  <c r="Z18" i="5" s="1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H16" i="5" s="1"/>
  <c r="L25" i="5"/>
  <c r="L36" i="5" s="1"/>
  <c r="Q25" i="5"/>
  <c r="L37" i="5" s="1"/>
  <c r="V25" i="5"/>
  <c r="L38" i="5" s="1"/>
  <c r="E34" i="5"/>
  <c r="E35" i="5"/>
  <c r="E36" i="5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B37" i="5"/>
  <c r="B38" i="5"/>
  <c r="C38" i="5" s="1"/>
  <c r="AE24" i="5"/>
  <c r="AB24" i="5"/>
  <c r="Z24" i="5"/>
  <c r="W24" i="5"/>
  <c r="U24" i="5"/>
  <c r="R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6" i="5"/>
  <c r="P17" i="5"/>
  <c r="M14" i="5"/>
  <c r="M15" i="5"/>
  <c r="M16" i="5"/>
  <c r="M17" i="5"/>
  <c r="M18" i="5"/>
  <c r="M19" i="5"/>
  <c r="M20" i="5"/>
  <c r="M21" i="5"/>
  <c r="K17" i="5"/>
  <c r="H17" i="5"/>
  <c r="H21" i="5"/>
  <c r="F16" i="5"/>
  <c r="F17" i="5"/>
  <c r="C17" i="5"/>
  <c r="C21" i="5"/>
  <c r="E45" i="4"/>
  <c r="E34" i="4"/>
  <c r="E35" i="4"/>
  <c r="E36" i="4"/>
  <c r="E37" i="4"/>
  <c r="F37" i="4" s="1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Z20" i="4" s="1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3" i="4" s="1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 s="1"/>
  <c r="R14" i="4"/>
  <c r="R15" i="4"/>
  <c r="R16" i="4"/>
  <c r="R17" i="4"/>
  <c r="R18" i="4"/>
  <c r="R19" i="4"/>
  <c r="R20" i="4"/>
  <c r="R21" i="4"/>
  <c r="R24" i="4"/>
  <c r="O25" i="4"/>
  <c r="P19" i="4" s="1"/>
  <c r="P16" i="4"/>
  <c r="P17" i="4"/>
  <c r="N25" i="4"/>
  <c r="N36" i="4" s="1"/>
  <c r="L25" i="4"/>
  <c r="M19" i="4" s="1"/>
  <c r="M15" i="4"/>
  <c r="M16" i="4"/>
  <c r="M17" i="4"/>
  <c r="M18" i="4"/>
  <c r="M21" i="4"/>
  <c r="J25" i="4"/>
  <c r="K16" i="4"/>
  <c r="K17" i="4"/>
  <c r="I25" i="4"/>
  <c r="N35" i="4" s="1"/>
  <c r="G25" i="4"/>
  <c r="H16" i="4"/>
  <c r="H17" i="4"/>
  <c r="H21" i="4"/>
  <c r="E25" i="4"/>
  <c r="F18" i="4" s="1"/>
  <c r="F16" i="4"/>
  <c r="F17" i="4"/>
  <c r="F19" i="4"/>
  <c r="F21" i="4"/>
  <c r="D25" i="4"/>
  <c r="N34" i="4" s="1"/>
  <c r="B25" i="4"/>
  <c r="L34" i="4" s="1"/>
  <c r="C16" i="4"/>
  <c r="C17" i="4"/>
  <c r="C19" i="4"/>
  <c r="C21" i="4"/>
  <c r="D34" i="4"/>
  <c r="D35" i="4"/>
  <c r="D36" i="4"/>
  <c r="D37" i="4"/>
  <c r="D38" i="4"/>
  <c r="D39" i="4"/>
  <c r="D40" i="4"/>
  <c r="D41" i="4"/>
  <c r="D42" i="4"/>
  <c r="J25" i="1"/>
  <c r="K22" i="1" s="1"/>
  <c r="O25" i="1"/>
  <c r="O36" i="1" s="1"/>
  <c r="E25" i="1"/>
  <c r="F14" i="1" s="1"/>
  <c r="Y25" i="1"/>
  <c r="O38" i="1" s="1"/>
  <c r="I25" i="1"/>
  <c r="N35" i="1" s="1"/>
  <c r="N25" i="1"/>
  <c r="N36" i="1" s="1"/>
  <c r="D25" i="1"/>
  <c r="N34" i="1" s="1"/>
  <c r="X25" i="1"/>
  <c r="N38" i="1" s="1"/>
  <c r="G25" i="1"/>
  <c r="H22" i="1" s="1"/>
  <c r="L25" i="1"/>
  <c r="M20" i="1" s="1"/>
  <c r="V25" i="1"/>
  <c r="L38" i="1" s="1"/>
  <c r="Q25" i="1"/>
  <c r="L37" i="1" s="1"/>
  <c r="M37" i="1" s="1"/>
  <c r="AE24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8" i="1"/>
  <c r="P17" i="1"/>
  <c r="P16" i="1"/>
  <c r="P15" i="1"/>
  <c r="P14" i="1"/>
  <c r="M24" i="1"/>
  <c r="M21" i="1"/>
  <c r="M18" i="1"/>
  <c r="M17" i="1"/>
  <c r="M16" i="1"/>
  <c r="M15" i="1"/>
  <c r="M14" i="1"/>
  <c r="K24" i="1"/>
  <c r="K17" i="1"/>
  <c r="K16" i="1"/>
  <c r="H21" i="1"/>
  <c r="H19" i="1"/>
  <c r="H17" i="1"/>
  <c r="H15" i="1"/>
  <c r="C24" i="1"/>
  <c r="C21" i="1"/>
  <c r="C20" i="1"/>
  <c r="C19" i="1"/>
  <c r="C17" i="1"/>
  <c r="C16" i="1"/>
  <c r="C15" i="1"/>
  <c r="E45" i="1"/>
  <c r="E42" i="1"/>
  <c r="E34" i="1"/>
  <c r="E41" i="1"/>
  <c r="E35" i="1"/>
  <c r="E36" i="1"/>
  <c r="E37" i="1"/>
  <c r="E38" i="1"/>
  <c r="F38" i="1" s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C42" i="1" s="1"/>
  <c r="B34" i="1"/>
  <c r="B41" i="1"/>
  <c r="B35" i="1"/>
  <c r="B36" i="1"/>
  <c r="B37" i="1"/>
  <c r="B38" i="1"/>
  <c r="C38" i="1" s="1"/>
  <c r="B39" i="1"/>
  <c r="B40" i="1"/>
  <c r="AE13" i="1"/>
  <c r="AD25" i="1"/>
  <c r="O39" i="1" s="1"/>
  <c r="P39" i="1" s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F16" i="1"/>
  <c r="F17" i="1"/>
  <c r="F21" i="1"/>
  <c r="P19" i="1" l="1"/>
  <c r="M19" i="1"/>
  <c r="F19" i="1"/>
  <c r="K24" i="5"/>
  <c r="M24" i="5"/>
  <c r="F20" i="6"/>
  <c r="P20" i="6"/>
  <c r="M20" i="6"/>
  <c r="M19" i="6"/>
  <c r="M14" i="6"/>
  <c r="P13" i="6"/>
  <c r="C18" i="5"/>
  <c r="P20" i="5"/>
  <c r="P24" i="5"/>
  <c r="F13" i="5"/>
  <c r="C19" i="5"/>
  <c r="H19" i="5"/>
  <c r="F19" i="5"/>
  <c r="F18" i="5"/>
  <c r="F15" i="5"/>
  <c r="F14" i="5"/>
  <c r="C16" i="5"/>
  <c r="C15" i="5"/>
  <c r="M24" i="4"/>
  <c r="F13" i="4"/>
  <c r="C13" i="4"/>
  <c r="P24" i="4"/>
  <c r="F24" i="4"/>
  <c r="C24" i="4"/>
  <c r="F18" i="1"/>
  <c r="F15" i="1"/>
  <c r="K20" i="1"/>
  <c r="P20" i="1"/>
  <c r="P13" i="1"/>
  <c r="K19" i="1"/>
  <c r="C14" i="1"/>
  <c r="K15" i="1"/>
  <c r="K18" i="1"/>
  <c r="K13" i="1"/>
  <c r="K14" i="1"/>
  <c r="M13" i="1"/>
  <c r="M25" i="1" s="1"/>
  <c r="O37" i="4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O35" i="1"/>
  <c r="D46" i="1"/>
  <c r="E46" i="1"/>
  <c r="F45" i="1" s="1"/>
  <c r="F37" i="1"/>
  <c r="H20" i="6"/>
  <c r="H19" i="6"/>
  <c r="M18" i="6"/>
  <c r="M13" i="6"/>
  <c r="P19" i="6"/>
  <c r="P14" i="6"/>
  <c r="Z21" i="6"/>
  <c r="L35" i="6"/>
  <c r="H22" i="6"/>
  <c r="O35" i="6"/>
  <c r="K22" i="6"/>
  <c r="AB25" i="6"/>
  <c r="AE25" i="6"/>
  <c r="M13" i="5"/>
  <c r="M25" i="5" s="1"/>
  <c r="AB25" i="5"/>
  <c r="L35" i="5"/>
  <c r="L40" i="5" s="1"/>
  <c r="M39" i="5" s="1"/>
  <c r="H22" i="5"/>
  <c r="O38" i="5"/>
  <c r="O35" i="5"/>
  <c r="K22" i="5"/>
  <c r="U25" i="5"/>
  <c r="M14" i="4"/>
  <c r="P21" i="4"/>
  <c r="AE25" i="4"/>
  <c r="H19" i="4"/>
  <c r="H22" i="4"/>
  <c r="K13" i="4"/>
  <c r="K22" i="4"/>
  <c r="Z21" i="4"/>
  <c r="U25" i="4"/>
  <c r="AB25" i="4"/>
  <c r="L34" i="1"/>
  <c r="F20" i="1"/>
  <c r="O34" i="1"/>
  <c r="F13" i="1"/>
  <c r="C13" i="1"/>
  <c r="K21" i="1"/>
  <c r="H16" i="1"/>
  <c r="H20" i="1"/>
  <c r="H13" i="1"/>
  <c r="H14" i="1"/>
  <c r="H18" i="1"/>
  <c r="H24" i="1"/>
  <c r="N40" i="1"/>
  <c r="L35" i="1"/>
  <c r="Z25" i="1"/>
  <c r="U25" i="1"/>
  <c r="B46" i="1"/>
  <c r="C35" i="1" s="1"/>
  <c r="X25" i="7"/>
  <c r="N39" i="7" s="1"/>
  <c r="Z18" i="6"/>
  <c r="C20" i="6"/>
  <c r="C13" i="6"/>
  <c r="F14" i="6"/>
  <c r="K15" i="6"/>
  <c r="R16" i="6"/>
  <c r="R25" i="6" s="1"/>
  <c r="U16" i="6"/>
  <c r="U13" i="6"/>
  <c r="U25" i="6" s="1"/>
  <c r="H18" i="6"/>
  <c r="H13" i="6"/>
  <c r="H24" i="6"/>
  <c r="H14" i="6"/>
  <c r="D35" i="7"/>
  <c r="K19" i="6"/>
  <c r="K14" i="6"/>
  <c r="K18" i="6"/>
  <c r="K21" i="6"/>
  <c r="K13" i="6"/>
  <c r="T25" i="7"/>
  <c r="O37" i="7" s="1"/>
  <c r="F13" i="6"/>
  <c r="W19" i="6"/>
  <c r="W18" i="6"/>
  <c r="K24" i="6"/>
  <c r="E46" i="6"/>
  <c r="F43" i="6" s="1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 s="1"/>
  <c r="Z25" i="5"/>
  <c r="R16" i="5"/>
  <c r="R25" i="5" s="1"/>
  <c r="H13" i="5"/>
  <c r="H20" i="5"/>
  <c r="K19" i="5"/>
  <c r="K20" i="5"/>
  <c r="C14" i="5"/>
  <c r="C13" i="5"/>
  <c r="E25" i="7"/>
  <c r="F23" i="7" s="1"/>
  <c r="B46" i="5"/>
  <c r="D46" i="5"/>
  <c r="E46" i="5"/>
  <c r="F43" i="5" s="1"/>
  <c r="AE21" i="5"/>
  <c r="AE20" i="5"/>
  <c r="C20" i="5"/>
  <c r="F21" i="5"/>
  <c r="F20" i="5"/>
  <c r="P21" i="5"/>
  <c r="N40" i="5"/>
  <c r="E42" i="7"/>
  <c r="N40" i="6"/>
  <c r="B46" i="6"/>
  <c r="C43" i="6" s="1"/>
  <c r="B36" i="7"/>
  <c r="S25" i="7"/>
  <c r="N37" i="7" s="1"/>
  <c r="V25" i="7"/>
  <c r="D39" i="7"/>
  <c r="Y25" i="7"/>
  <c r="Z20" i="7" s="1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O38" i="7" s="1"/>
  <c r="H20" i="4"/>
  <c r="I25" i="7"/>
  <c r="N35" i="7" s="1"/>
  <c r="W17" i="4"/>
  <c r="O38" i="4"/>
  <c r="E38" i="7"/>
  <c r="Z17" i="4"/>
  <c r="C18" i="4"/>
  <c r="C20" i="4"/>
  <c r="O34" i="4"/>
  <c r="H13" i="4"/>
  <c r="O35" i="4"/>
  <c r="M13" i="4"/>
  <c r="W20" i="4"/>
  <c r="M20" i="4"/>
  <c r="B46" i="4"/>
  <c r="O36" i="4"/>
  <c r="P20" i="4"/>
  <c r="N40" i="4"/>
  <c r="D46" i="4"/>
  <c r="L36" i="4"/>
  <c r="O25" i="7"/>
  <c r="P18" i="7" s="1"/>
  <c r="L35" i="4"/>
  <c r="E46" i="4"/>
  <c r="F43" i="4" s="1"/>
  <c r="J25" i="7"/>
  <c r="K22" i="7" s="1"/>
  <c r="Z14" i="7"/>
  <c r="B40" i="7"/>
  <c r="Q25" i="7"/>
  <c r="B25" i="7"/>
  <c r="C24" i="7" s="1"/>
  <c r="B35" i="7"/>
  <c r="B37" i="7"/>
  <c r="AC25" i="7"/>
  <c r="N38" i="7" s="1"/>
  <c r="N25" i="7"/>
  <c r="N36" i="7" s="1"/>
  <c r="D34" i="7"/>
  <c r="E37" i="7"/>
  <c r="E34" i="7"/>
  <c r="B39" i="7"/>
  <c r="L25" i="7"/>
  <c r="M15" i="7" s="1"/>
  <c r="D40" i="7"/>
  <c r="D38" i="7"/>
  <c r="E39" i="7"/>
  <c r="E35" i="7"/>
  <c r="E41" i="7"/>
  <c r="B42" i="7"/>
  <c r="C42" i="7" s="1"/>
  <c r="D41" i="7"/>
  <c r="D45" i="7"/>
  <c r="E40" i="7"/>
  <c r="E45" i="7"/>
  <c r="AA25" i="7"/>
  <c r="B41" i="7"/>
  <c r="B45" i="7"/>
  <c r="D36" i="7"/>
  <c r="E36" i="7"/>
  <c r="D37" i="7"/>
  <c r="B38" i="7"/>
  <c r="R17" i="7"/>
  <c r="D25" i="7"/>
  <c r="N34" i="7" s="1"/>
  <c r="G25" i="7"/>
  <c r="H22" i="7" s="1"/>
  <c r="P25" i="1" l="1"/>
  <c r="F16" i="7"/>
  <c r="C16" i="7"/>
  <c r="P24" i="7"/>
  <c r="M24" i="7"/>
  <c r="L40" i="6"/>
  <c r="M36" i="6" s="1"/>
  <c r="F41" i="1"/>
  <c r="F19" i="7"/>
  <c r="C19" i="7"/>
  <c r="K25" i="1"/>
  <c r="C36" i="1"/>
  <c r="M25" i="6"/>
  <c r="O40" i="5"/>
  <c r="P35" i="5" s="1"/>
  <c r="O40" i="6"/>
  <c r="P35" i="6" s="1"/>
  <c r="F25" i="1"/>
  <c r="F43" i="1"/>
  <c r="F44" i="1"/>
  <c r="F24" i="7"/>
  <c r="C25" i="1"/>
  <c r="C22" i="7"/>
  <c r="C23" i="7"/>
  <c r="C40" i="1"/>
  <c r="C44" i="1"/>
  <c r="Z25" i="6"/>
  <c r="Z25" i="4"/>
  <c r="O40" i="1"/>
  <c r="P34" i="1" s="1"/>
  <c r="H25" i="1"/>
  <c r="F25" i="6"/>
  <c r="F15" i="7"/>
  <c r="F22" i="7"/>
  <c r="P25" i="6"/>
  <c r="F34" i="1"/>
  <c r="F42" i="1"/>
  <c r="F36" i="1"/>
  <c r="F35" i="1"/>
  <c r="F39" i="1"/>
  <c r="F40" i="1"/>
  <c r="C34" i="1"/>
  <c r="C36" i="6"/>
  <c r="C41" i="6"/>
  <c r="C25" i="6"/>
  <c r="C39" i="5"/>
  <c r="C43" i="5"/>
  <c r="P39" i="5"/>
  <c r="P37" i="5"/>
  <c r="C25" i="5"/>
  <c r="AE25" i="5"/>
  <c r="C36" i="4"/>
  <c r="C43" i="4"/>
  <c r="P25" i="4"/>
  <c r="W25" i="4"/>
  <c r="K25" i="4"/>
  <c r="C41" i="1"/>
  <c r="C45" i="1"/>
  <c r="C37" i="1"/>
  <c r="P38" i="1"/>
  <c r="L40" i="1"/>
  <c r="M35" i="1" s="1"/>
  <c r="C39" i="1"/>
  <c r="C15" i="7"/>
  <c r="K24" i="7"/>
  <c r="W25" i="6"/>
  <c r="F37" i="6"/>
  <c r="F41" i="6"/>
  <c r="C39" i="6"/>
  <c r="C37" i="6"/>
  <c r="H25" i="6"/>
  <c r="F40" i="6"/>
  <c r="F36" i="6"/>
  <c r="C35" i="6"/>
  <c r="F35" i="6"/>
  <c r="K25" i="6"/>
  <c r="F42" i="6"/>
  <c r="M37" i="6"/>
  <c r="P37" i="6"/>
  <c r="U13" i="7"/>
  <c r="U16" i="7"/>
  <c r="F45" i="6"/>
  <c r="C34" i="6"/>
  <c r="M38" i="6"/>
  <c r="O34" i="7"/>
  <c r="F34" i="6"/>
  <c r="P38" i="6"/>
  <c r="F39" i="6"/>
  <c r="AB18" i="7"/>
  <c r="AB19" i="7"/>
  <c r="C40" i="6"/>
  <c r="C45" i="6"/>
  <c r="H25" i="5"/>
  <c r="C45" i="5"/>
  <c r="F39" i="5"/>
  <c r="F45" i="5"/>
  <c r="P25" i="5"/>
  <c r="K25" i="5"/>
  <c r="P38" i="5"/>
  <c r="M37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C41" i="5"/>
  <c r="F42" i="5"/>
  <c r="F41" i="5"/>
  <c r="M36" i="5"/>
  <c r="M34" i="5"/>
  <c r="M35" i="5"/>
  <c r="L39" i="7"/>
  <c r="W20" i="7"/>
  <c r="W25" i="7" s="1"/>
  <c r="O39" i="7"/>
  <c r="Z21" i="7"/>
  <c r="Z25" i="7" s="1"/>
  <c r="AE18" i="7"/>
  <c r="AE21" i="7"/>
  <c r="AE17" i="7"/>
  <c r="F35" i="4"/>
  <c r="F36" i="4"/>
  <c r="F25" i="4"/>
  <c r="M25" i="4"/>
  <c r="H25" i="4"/>
  <c r="K18" i="7"/>
  <c r="C38" i="4"/>
  <c r="C35" i="4"/>
  <c r="C25" i="4"/>
  <c r="F38" i="4"/>
  <c r="F42" i="4"/>
  <c r="P21" i="7"/>
  <c r="F45" i="4"/>
  <c r="C45" i="4"/>
  <c r="K15" i="7"/>
  <c r="K14" i="7"/>
  <c r="K16" i="7"/>
  <c r="K19" i="7"/>
  <c r="K20" i="7"/>
  <c r="O35" i="7"/>
  <c r="K13" i="7"/>
  <c r="AB20" i="7"/>
  <c r="AB17" i="7"/>
  <c r="O40" i="4"/>
  <c r="P34" i="4" s="1"/>
  <c r="C20" i="7"/>
  <c r="C18" i="7"/>
  <c r="C14" i="7"/>
  <c r="C40" i="4"/>
  <c r="C39" i="4"/>
  <c r="C13" i="7"/>
  <c r="F34" i="4"/>
  <c r="F39" i="4"/>
  <c r="R13" i="7"/>
  <c r="M19" i="7"/>
  <c r="C34" i="4"/>
  <c r="N40" i="7"/>
  <c r="K21" i="7"/>
  <c r="M18" i="7"/>
  <c r="L36" i="7"/>
  <c r="M20" i="7"/>
  <c r="C41" i="4"/>
  <c r="M13" i="7"/>
  <c r="F40" i="4"/>
  <c r="F41" i="4"/>
  <c r="P13" i="7"/>
  <c r="O36" i="7"/>
  <c r="P15" i="7"/>
  <c r="P14" i="7"/>
  <c r="P20" i="7"/>
  <c r="P19" i="7"/>
  <c r="L40" i="4"/>
  <c r="E46" i="7"/>
  <c r="D46" i="7"/>
  <c r="M14" i="7"/>
  <c r="L34" i="7"/>
  <c r="L38" i="7"/>
  <c r="B46" i="7"/>
  <c r="H15" i="7"/>
  <c r="H19" i="7"/>
  <c r="H16" i="7"/>
  <c r="H20" i="7"/>
  <c r="L35" i="7"/>
  <c r="H13" i="7"/>
  <c r="H14" i="7"/>
  <c r="H18" i="7"/>
  <c r="H24" i="7"/>
  <c r="M35" i="6" l="1"/>
  <c r="M34" i="6"/>
  <c r="P34" i="6"/>
  <c r="P36" i="6"/>
  <c r="P36" i="5"/>
  <c r="P34" i="5"/>
  <c r="P36" i="1"/>
  <c r="P35" i="1"/>
  <c r="F46" i="1"/>
  <c r="C46" i="1"/>
  <c r="M36" i="1"/>
  <c r="M38" i="1"/>
  <c r="M34" i="1"/>
  <c r="F40" i="7"/>
  <c r="F43" i="7"/>
  <c r="C38" i="7"/>
  <c r="C43" i="7"/>
  <c r="R25" i="7"/>
  <c r="U25" i="7"/>
  <c r="AE25" i="7"/>
  <c r="F46" i="6"/>
  <c r="C46" i="6"/>
  <c r="C46" i="5"/>
  <c r="F25" i="7"/>
  <c r="F46" i="5"/>
  <c r="M40" i="5"/>
  <c r="AB25" i="7"/>
  <c r="O40" i="7"/>
  <c r="P35" i="7" s="1"/>
  <c r="P35" i="4"/>
  <c r="P37" i="4"/>
  <c r="C25" i="7"/>
  <c r="P36" i="4"/>
  <c r="P38" i="4"/>
  <c r="F38" i="7"/>
  <c r="K25" i="7"/>
  <c r="M35" i="4"/>
  <c r="M37" i="4"/>
  <c r="M36" i="4"/>
  <c r="C46" i="4"/>
  <c r="M38" i="4"/>
  <c r="M34" i="4"/>
  <c r="F41" i="7"/>
  <c r="F39" i="7"/>
  <c r="M25" i="7"/>
  <c r="F46" i="4"/>
  <c r="F35" i="7"/>
  <c r="F42" i="7"/>
  <c r="P25" i="7"/>
  <c r="F45" i="7"/>
  <c r="F37" i="7"/>
  <c r="F36" i="7"/>
  <c r="F34" i="7"/>
  <c r="H25" i="7"/>
  <c r="C37" i="7"/>
  <c r="C40" i="7"/>
  <c r="C39" i="7"/>
  <c r="C34" i="7"/>
  <c r="C36" i="7"/>
  <c r="C41" i="7"/>
  <c r="C35" i="7"/>
  <c r="C45" i="7"/>
  <c r="L40" i="7"/>
  <c r="M37" i="7" s="1"/>
  <c r="M40" i="6" l="1"/>
  <c r="P40" i="6"/>
  <c r="P40" i="5"/>
  <c r="P40" i="1"/>
  <c r="M40" i="1"/>
  <c r="M39" i="7"/>
  <c r="P39" i="7"/>
  <c r="P36" i="7"/>
  <c r="P38" i="7"/>
  <c r="P37" i="7"/>
  <c r="P34" i="7"/>
  <c r="P40" i="4"/>
  <c r="M40" i="4"/>
  <c r="F46" i="7"/>
  <c r="M36" i="7"/>
  <c r="M38" i="7"/>
  <c r="M34" i="7"/>
  <c r="C46" i="7"/>
  <c r="M35" i="7"/>
  <c r="P40" i="7" l="1"/>
  <c r="M40" i="7"/>
</calcChain>
</file>

<file path=xl/sharedStrings.xml><?xml version="1.0" encoding="utf-8"?>
<sst xmlns="http://schemas.openxmlformats.org/spreadsheetml/2006/main" count="465" uniqueCount="65">
  <si>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</si>
  <si>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</si>
  <si>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</si>
  <si>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</si>
  <si>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</si>
  <si>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</si>
  <si>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</si>
  <si>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</si>
  <si>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</si>
  <si>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</si>
  <si>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</si>
  <si>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</si>
  <si>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</si>
  <si>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</si>
  <si>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</si>
  <si>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</si>
  <si>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</si>
  <si>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</si>
  <si>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</si>
  <si>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</si>
  <si>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</si>
  <si>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</si>
  <si>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</si>
  <si>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</si>
  <si>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</si>
  <si>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</si>
  <si>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</si>
  <si>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</si>
  <si>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</si>
  <si>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</si>
  <si>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</si>
  <si>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</si>
  <si>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</si>
  <si>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</si>
  <si>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</si>
  <si>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</si>
  <si>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</si>
  <si>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</si>
  <si>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</si>
  <si>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</si>
  <si>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</si>
  <si>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</si>
  <si>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</si>
  <si>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</si>
  <si>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</si>
  <si>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</si>
  <si>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1 de gener a 31 de març de 2020</t>
  </si>
  <si>
    <t>1 d'abril a 30 de juny de 2020</t>
  </si>
  <si>
    <t>1 de juliol a 30 de setembre de 2020</t>
  </si>
  <si>
    <t>1 d'octubre a 31 de desembre de 2020</t>
  </si>
  <si>
    <t>1 de gener a 31 de desembre de 2020</t>
  </si>
  <si>
    <t>ANY 2020</t>
  </si>
  <si>
    <t>Dades extretes a</t>
  </si>
  <si>
    <t>Designació de Formadors
     (art. 310 LCSP)</t>
  </si>
  <si>
    <t>https://w123.bcn.cat/APPS/egaseta/cercaAvancada.do?reqCode=downloadFile&amp;publicacionsId=19302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</si>
  <si>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</si>
  <si>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</si>
  <si>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</si>
  <si>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</si>
  <si>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rFont val="Arial"/>
        <family val="2"/>
      </rPr>
      <t>E</t>
    </r>
    <r>
      <rPr>
        <b/>
        <sz val="10"/>
        <color theme="1"/>
        <rFont val="Arial"/>
        <family val="2"/>
      </rPr>
      <t xml:space="preserve">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  </r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</si>
  <si>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</si>
  <si>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</si>
  <si>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</t>
  </si>
  <si>
    <t>Tramitació d'Emergència
     (art. 120 LCSP)</t>
  </si>
  <si>
    <t>BARCELONA D'INFRAESTRUCTURES MUNICIPALS SA (BIMSA)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</si>
</sst>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€&quot;* #,##0.00_);_(&quot;€&quot;* \(#,##0.00\);_(&quot;€&quot;* &quot;-&quot;??_);_(@_)"/>
    <numFmt numFmtId="165" formatCode="#,##0.00\ _€"/>
    <numFmt numFmtId="166" formatCode="#,##0.00\ &quot;€&quot;"/>
    <numFmt numFmtId="167" formatCode="_-* #,##0.00\ [$€-403]_-;\-* #,##0.00\ [$€-403]_-;_-* &quot;-&quot;??\ [$€-403]_-;_-@_-"/>
  </numFmts>
  <fonts count="50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46" applyNumberFormat="0" applyAlignment="0" applyProtection="0"/>
    <xf numFmtId="0" fontId="35" fillId="14" borderId="47" applyNumberFormat="0" applyAlignment="0" applyProtection="0"/>
    <xf numFmtId="0" fontId="36" fillId="14" borderId="46" applyNumberFormat="0" applyAlignment="0" applyProtection="0"/>
    <xf numFmtId="0" fontId="37" fillId="0" borderId="48" applyNumberFormat="0" applyFill="0" applyAlignment="0" applyProtection="0"/>
    <xf numFmtId="0" fontId="38" fillId="15" borderId="49" applyNumberFormat="0" applyAlignment="0" applyProtection="0"/>
    <xf numFmtId="0" fontId="39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51" applyNumberFormat="0" applyFill="0" applyAlignment="0" applyProtection="0"/>
    <xf numFmtId="0" fontId="4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0" borderId="0"/>
    <xf numFmtId="0" fontId="44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8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0" fontId="43" fillId="0" borderId="0"/>
  </cellStyleXfs>
  <cellXfs count="198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6" fontId="4" fillId="0" borderId="5" xfId="0" applyNumberFormat="1" applyFont="1" applyBorder="1" applyAlignment="1" applyProtection="1">
      <alignment horizontal="right" vertical="center"/>
      <protection locked="0"/>
    </xf>
    <xf numFmtId="166" fontId="4" fillId="0" borderId="4" xfId="0" applyNumberFormat="1" applyFont="1" applyFill="1" applyBorder="1" applyAlignment="1" applyProtection="1">
      <alignment horizontal="right" vertical="center"/>
      <protection locked="0"/>
    </xf>
    <xf numFmtId="166" fontId="4" fillId="0" borderId="1" xfId="0" applyNumberFormat="1" applyFont="1" applyBorder="1" applyAlignment="1" applyProtection="1">
      <alignment horizontal="right" vertical="center"/>
      <protection locked="0"/>
    </xf>
    <xf numFmtId="166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6" fontId="4" fillId="0" borderId="5" xfId="0" applyNumberFormat="1" applyFont="1" applyBorder="1" applyAlignment="1" applyProtection="1">
      <alignment horizontal="right" vertical="center"/>
    </xf>
    <xf numFmtId="166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6" fontId="4" fillId="0" borderId="1" xfId="0" applyNumberFormat="1" applyFont="1" applyBorder="1" applyAlignment="1" applyProtection="1">
      <alignment horizontal="right" vertical="center"/>
    </xf>
    <xf numFmtId="166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6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6" fontId="4" fillId="0" borderId="2" xfId="0" quotePrefix="1" applyNumberFormat="1" applyFont="1" applyFill="1" applyBorder="1" applyAlignment="1" applyProtection="1">
      <alignment horizontal="right" vertical="center"/>
    </xf>
    <xf numFmtId="166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6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6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5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6" fontId="25" fillId="0" borderId="1" xfId="0" applyNumberFormat="1" applyFont="1" applyBorder="1" applyAlignment="1" applyProtection="1">
      <alignment horizontal="right" vertical="center"/>
      <protection locked="0"/>
    </xf>
    <xf numFmtId="166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6" fontId="25" fillId="0" borderId="1" xfId="0" applyNumberFormat="1" applyFont="1" applyBorder="1" applyAlignment="1" applyProtection="1">
      <alignment horizontal="right" vertical="center"/>
    </xf>
    <xf numFmtId="166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6" fontId="3" fillId="0" borderId="18" xfId="0" applyNumberFormat="1" applyFont="1" applyBorder="1" applyAlignment="1" applyProtection="1">
      <alignment vertical="center"/>
    </xf>
    <xf numFmtId="166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164" fontId="25" fillId="0" borderId="1" xfId="2" applyFont="1" applyBorder="1" applyAlignment="1">
      <alignment horizontal="right" vertical="center"/>
    </xf>
    <xf numFmtId="167" fontId="25" fillId="0" borderId="1" xfId="44" applyNumberFormat="1" applyFont="1" applyBorder="1" applyAlignment="1">
      <alignment horizontal="right" vertical="center"/>
    </xf>
    <xf numFmtId="4" fontId="43" fillId="0" borderId="1" xfId="44" applyNumberFormat="1" applyFont="1" applyBorder="1" applyAlignment="1">
      <alignment horizontal="right"/>
    </xf>
    <xf numFmtId="4" fontId="44" fillId="0" borderId="1" xfId="45" applyNumberFormat="1" applyFont="1" applyBorder="1"/>
    <xf numFmtId="0" fontId="11" fillId="2" borderId="0" xfId="0" applyFont="1" applyFill="1" applyBorder="1" applyAlignment="1" applyProtection="1">
      <alignment vertical="center" wrapText="1"/>
    </xf>
    <xf numFmtId="0" fontId="46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167" fontId="25" fillId="0" borderId="2" xfId="44" applyNumberFormat="1" applyFont="1" applyBorder="1" applyAlignment="1">
      <alignment horizontal="right" vertical="center"/>
    </xf>
    <xf numFmtId="0" fontId="45" fillId="2" borderId="2" xfId="0" applyFont="1" applyFill="1" applyBorder="1" applyAlignment="1" applyProtection="1">
      <alignment vertical="center"/>
    </xf>
    <xf numFmtId="14" fontId="45" fillId="2" borderId="3" xfId="0" applyNumberFormat="1" applyFont="1" applyFill="1" applyBorder="1" applyAlignment="1" applyProtection="1">
      <alignment vertical="center"/>
      <protection locked="0"/>
    </xf>
    <xf numFmtId="0" fontId="25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5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5" fillId="2" borderId="9" xfId="0" applyFont="1" applyFill="1" applyBorder="1" applyAlignment="1" applyProtection="1">
      <alignment horizontal="left" vertical="center" wrapText="1"/>
    </xf>
    <xf numFmtId="166" fontId="25" fillId="0" borderId="2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5" xfId="0" applyNumberFormat="1" applyFont="1" applyBorder="1" applyAlignment="1" applyProtection="1">
      <alignment horizontal="right" vertical="center"/>
      <protection locked="0"/>
    </xf>
    <xf numFmtId="166" fontId="4" fillId="0" borderId="4" xfId="0" applyNumberFormat="1" applyFont="1" applyFill="1" applyBorder="1" applyAlignment="1" applyProtection="1">
      <alignment horizontal="right" vertical="center"/>
      <protection locked="0"/>
    </xf>
    <xf numFmtId="166" fontId="4" fillId="0" borderId="5" xfId="0" applyNumberFormat="1" applyFont="1" applyBorder="1" applyAlignment="1" applyProtection="1">
      <alignment horizontal="right" vertical="center"/>
      <protection locked="0"/>
    </xf>
    <xf numFmtId="166" fontId="4" fillId="0" borderId="4" xfId="0" applyNumberFormat="1" applyFont="1" applyFill="1" applyBorder="1" applyAlignment="1" applyProtection="1">
      <alignment horizontal="right" vertical="center"/>
      <protection locked="0"/>
    </xf>
    <xf numFmtId="166" fontId="4" fillId="0" borderId="5" xfId="0" applyNumberFormat="1" applyFont="1" applyBorder="1" applyAlignment="1" applyProtection="1">
      <alignment horizontal="right" vertical="center"/>
      <protection locked="0"/>
    </xf>
    <xf numFmtId="166" fontId="4" fillId="0" borderId="4" xfId="0" applyNumberFormat="1" applyFont="1" applyFill="1" applyBorder="1" applyAlignment="1" applyProtection="1">
      <alignment horizontal="right" vertical="center"/>
      <protection locked="0"/>
    </xf>
    <xf numFmtId="166" fontId="4" fillId="0" borderId="1" xfId="0" applyNumberFormat="1" applyFont="1" applyBorder="1" applyAlignment="1" applyProtection="1">
      <alignment horizontal="right" vertical="center"/>
      <protection locked="0"/>
    </xf>
    <xf numFmtId="166" fontId="4" fillId="0" borderId="1" xfId="0" applyNumberFormat="1" applyFont="1" applyBorder="1" applyAlignment="1" applyProtection="1">
      <alignment horizontal="right" vertical="center"/>
      <protection locked="0"/>
    </xf>
    <xf numFmtId="166" fontId="4" fillId="0" borderId="2" xfId="0" applyNumberFormat="1" applyFont="1" applyFill="1" applyBorder="1" applyAlignment="1" applyProtection="1">
      <alignment horizontal="right" vertical="center"/>
      <protection locked="0"/>
    </xf>
    <xf numFmtId="166" fontId="4" fillId="0" borderId="1" xfId="0" applyNumberFormat="1" applyFont="1" applyBorder="1" applyAlignment="1" applyProtection="1">
      <alignment horizontal="right" vertical="center"/>
      <protection locked="0"/>
    </xf>
    <xf numFmtId="166" fontId="4" fillId="0" borderId="2" xfId="0" applyNumberFormat="1" applyFont="1" applyFill="1" applyBorder="1" applyAlignment="1" applyProtection="1">
      <alignment horizontal="right" vertical="center"/>
      <protection locked="0"/>
    </xf>
    <xf numFmtId="166" fontId="4" fillId="0" borderId="1" xfId="0" applyNumberFormat="1" applyFont="1" applyBorder="1" applyAlignment="1" applyProtection="1">
      <alignment horizontal="right" vertical="center"/>
      <protection locked="0"/>
    </xf>
    <xf numFmtId="166" fontId="4" fillId="0" borderId="2" xfId="0" applyNumberFormat="1" applyFont="1" applyFill="1" applyBorder="1" applyAlignment="1" applyProtection="1">
      <alignment horizontal="right" vertical="center"/>
      <protection locked="0"/>
    </xf>
    <xf numFmtId="166" fontId="25" fillId="0" borderId="1" xfId="0" applyNumberFormat="1" applyFont="1" applyBorder="1" applyAlignment="1" applyProtection="1">
      <alignment horizontal="right" vertical="center"/>
      <protection locked="0"/>
    </xf>
    <xf numFmtId="166" fontId="25" fillId="0" borderId="2" xfId="0" applyNumberFormat="1" applyFont="1" applyFill="1" applyBorder="1" applyAlignment="1" applyProtection="1">
      <alignment horizontal="right" vertical="center"/>
      <protection locked="0"/>
    </xf>
    <xf numFmtId="166" fontId="25" fillId="0" borderId="1" xfId="0" applyNumberFormat="1" applyFont="1" applyBorder="1" applyAlignment="1" applyProtection="1">
      <alignment horizontal="right" vertical="center"/>
      <protection locked="0"/>
    </xf>
    <xf numFmtId="166" fontId="4" fillId="0" borderId="1" xfId="0" applyNumberFormat="1" applyFont="1" applyBorder="1" applyAlignment="1" applyProtection="1">
      <alignment horizontal="right" vertical="center"/>
      <protection locked="0"/>
    </xf>
    <xf numFmtId="166" fontId="4" fillId="0" borderId="2" xfId="0" applyNumberFormat="1" applyFont="1" applyFill="1" applyBorder="1" applyAlignment="1" applyProtection="1">
      <alignment horizontal="right" vertical="center"/>
      <protection locked="0"/>
    </xf>
    <xf numFmtId="166" fontId="4" fillId="0" borderId="1" xfId="0" applyNumberFormat="1" applyFont="1" applyBorder="1" applyAlignment="1" applyProtection="1">
      <alignment horizontal="right" vertical="center"/>
      <protection locked="0"/>
    </xf>
    <xf numFmtId="166" fontId="4" fillId="0" borderId="2" xfId="0" applyNumberFormat="1" applyFont="1" applyFill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8" fillId="0" borderId="0" xfId="59" applyFill="1" applyBorder="1" applyAlignment="1" applyProtection="1">
      <alignment horizontal="left" vertical="top" indent="1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</cellXfs>
  <cellStyles count="62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Moneda 2" xfId="60"/>
    <cellStyle name="Neutral" xfId="10" builtinId="28" customBuiltin="1"/>
    <cellStyle name="Normal" xfId="0" builtinId="0"/>
    <cellStyle name="Normal 2" xfId="44"/>
    <cellStyle name="Normal 3" xfId="45"/>
    <cellStyle name="Normal 3 2" xfId="61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'2020 -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B50-4F8E-935D-CBB94885FA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B50-4F8E-935D-CBB94885FA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B50-4F8E-935D-CBB94885FA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B50-4F8E-935D-CBB94885FA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B50-4F8E-935D-CBB94885FA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B50-4F8E-935D-CBB94885FA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B50-4F8E-935D-CBB94885FA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B50-4F8E-935D-CBB94885FA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B50-4F8E-935D-CBB94885FA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B50-4F8E-935D-CBB94885FA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'2020 - CONTRACTACIÓ ANUAL'!$B$34:$B$45</c:f>
              <c:numCache>
                <c:formatCode>#,##0</c:formatCode>
                <c:ptCount val="11"/>
                <c:pt idx="0">
                  <c:v>85</c:v>
                </c:pt>
                <c:pt idx="1">
                  <c:v>28</c:v>
                </c:pt>
                <c:pt idx="2">
                  <c:v>25</c:v>
                </c:pt>
                <c:pt idx="3">
                  <c:v>0</c:v>
                </c:pt>
                <c:pt idx="4">
                  <c:v>0</c:v>
                </c:pt>
                <c:pt idx="5">
                  <c:v>82</c:v>
                </c:pt>
                <c:pt idx="6">
                  <c:v>90</c:v>
                </c:pt>
                <c:pt idx="7">
                  <c:v>507</c:v>
                </c:pt>
                <c:pt idx="8">
                  <c:v>6</c:v>
                </c:pt>
                <c:pt idx="9">
                  <c:v>0</c:v>
                </c:pt>
                <c:pt idx="10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B50-4F8E-935D-CBB94885F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'2020 -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90D-4145-B8F3-0BB29ABE5FA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0D-4145-B8F3-0BB29ABE5FA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90D-4145-B8F3-0BB29ABE5FA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0D-4145-B8F3-0BB29ABE5FA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0D-4145-B8F3-0BB29ABE5FA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0D-4145-B8F3-0BB29ABE5FA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0D-4145-B8F3-0BB29ABE5FAB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0D-4145-B8F3-0BB29ABE5FAB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90D-4145-B8F3-0BB29ABE5FAB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90D-4145-B8F3-0BB29ABE5FAB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'2020 - CONTRACTACIÓ ANUAL'!$E$34:$E$45</c:f>
              <c:numCache>
                <c:formatCode>#,##0.00\ "€"</c:formatCode>
                <c:ptCount val="11"/>
                <c:pt idx="0">
                  <c:v>41742950.5383</c:v>
                </c:pt>
                <c:pt idx="1">
                  <c:v>6870944.6950999992</c:v>
                </c:pt>
                <c:pt idx="2">
                  <c:v>506163.0282</c:v>
                </c:pt>
                <c:pt idx="3">
                  <c:v>0</c:v>
                </c:pt>
                <c:pt idx="4">
                  <c:v>0</c:v>
                </c:pt>
                <c:pt idx="5">
                  <c:v>888571.45110000018</c:v>
                </c:pt>
                <c:pt idx="6">
                  <c:v>2805318.7564999997</c:v>
                </c:pt>
                <c:pt idx="7">
                  <c:v>4504675.0158000011</c:v>
                </c:pt>
                <c:pt idx="8">
                  <c:v>654243.50310000009</c:v>
                </c:pt>
                <c:pt idx="9">
                  <c:v>0</c:v>
                </c:pt>
                <c:pt idx="10">
                  <c:v>8808972.7274999972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90D-4145-B8F3-0BB29ABE5F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'2020 -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825-466C-956D-4536362E617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825-466C-956D-4536362E617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825-466C-956D-4536362E617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825-466C-956D-4536362E617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ANUAL'!$L$34:$L$39</c:f>
              <c:numCache>
                <c:formatCode>#,##0</c:formatCode>
                <c:ptCount val="6"/>
                <c:pt idx="0">
                  <c:v>187</c:v>
                </c:pt>
                <c:pt idx="1">
                  <c:v>615</c:v>
                </c:pt>
                <c:pt idx="2">
                  <c:v>61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825-466C-956D-4536362E61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'2020 -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242-4A2D-9AB5-F2D01B02BDB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42-4A2D-9AB5-F2D01B02BDB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42-4A2D-9AB5-F2D01B02BDB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42-4A2D-9AB5-F2D01B02BDB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242-4A2D-9AB5-F2D01B02BDB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42-4A2D-9AB5-F2D01B02BDB9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ANUAL'!$O$34:$O$39</c:f>
              <c:numCache>
                <c:formatCode>#,##0.00\ "€"</c:formatCode>
                <c:ptCount val="6"/>
                <c:pt idx="0">
                  <c:v>47021089.086500011</c:v>
                </c:pt>
                <c:pt idx="1">
                  <c:v>18291394.113299999</c:v>
                </c:pt>
                <c:pt idx="2">
                  <c:v>1469356.5157999999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242-4A2D-9AB5-F2D01B02BD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25" zoomScale="80" zoomScaleNormal="80" workbookViewId="0">
      <selection activeCell="E41" sqref="E41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46</v>
      </c>
      <c r="C7" s="32"/>
      <c r="D7" s="32"/>
      <c r="E7" s="32"/>
      <c r="F7" s="32"/>
      <c r="G7" s="33"/>
      <c r="H7" s="74"/>
      <c r="I7" s="96" t="s">
        <v>52</v>
      </c>
      <c r="J7" s="97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25">
      <c r="A8" s="30" t="s">
        <v>11</v>
      </c>
      <c r="B8" s="24" t="s">
        <v>64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32" t="s">
        <v>6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4"/>
    </row>
    <row r="11" spans="1:31" ht="29.95" customHeight="1" thickBot="1" x14ac:dyDescent="0.35">
      <c r="A11" s="167" t="s">
        <v>10</v>
      </c>
      <c r="B11" s="135" t="s">
        <v>3</v>
      </c>
      <c r="C11" s="136"/>
      <c r="D11" s="136"/>
      <c r="E11" s="136"/>
      <c r="F11" s="137"/>
      <c r="G11" s="138" t="s">
        <v>1</v>
      </c>
      <c r="H11" s="139"/>
      <c r="I11" s="139"/>
      <c r="J11" s="139"/>
      <c r="K11" s="140"/>
      <c r="L11" s="153" t="s">
        <v>2</v>
      </c>
      <c r="M11" s="154"/>
      <c r="N11" s="154"/>
      <c r="O11" s="154"/>
      <c r="P11" s="154"/>
      <c r="Q11" s="141" t="s">
        <v>34</v>
      </c>
      <c r="R11" s="142"/>
      <c r="S11" s="142"/>
      <c r="T11" s="142"/>
      <c r="U11" s="143"/>
      <c r="V11" s="147" t="s">
        <v>5</v>
      </c>
      <c r="W11" s="148"/>
      <c r="X11" s="148"/>
      <c r="Y11" s="148"/>
      <c r="Z11" s="149"/>
      <c r="AA11" s="144" t="s">
        <v>4</v>
      </c>
      <c r="AB11" s="145"/>
      <c r="AC11" s="145"/>
      <c r="AD11" s="145"/>
      <c r="AE11" s="146"/>
    </row>
    <row r="12" spans="1:31" ht="38.950000000000003" customHeight="1" thickBot="1" x14ac:dyDescent="0.35">
      <c r="A12" s="168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9</v>
      </c>
      <c r="C13" s="20">
        <f t="shared" ref="C13:C24" si="0">IF(B13,B13/$B$25,"")</f>
        <v>0.15</v>
      </c>
      <c r="D13" s="106">
        <v>6836239.3800000008</v>
      </c>
      <c r="E13" s="107">
        <v>8271849.6498000007</v>
      </c>
      <c r="F13" s="21">
        <f t="shared" ref="F13:F24" si="1">IF(E13,E13/$E$25,"")</f>
        <v>0.73612137295444935</v>
      </c>
      <c r="G13" s="1">
        <v>10</v>
      </c>
      <c r="H13" s="20">
        <f t="shared" ref="H13:H24" si="2">IF(G13,G13/$G$25,"")</f>
        <v>6.4516129032258063E-2</v>
      </c>
      <c r="I13" s="108">
        <v>2564222.6</v>
      </c>
      <c r="J13" s="109">
        <v>3102709.3459999999</v>
      </c>
      <c r="K13" s="21">
        <f t="shared" ref="K13:K24" si="3">IF(J13,J13/$J$25,"")</f>
        <v>0.68895429934528851</v>
      </c>
      <c r="L13" s="1">
        <v>5</v>
      </c>
      <c r="M13" s="20">
        <f t="shared" ref="M13:M24" si="4">IF(L13,L13/$L$25,"")</f>
        <v>0.18518518518518517</v>
      </c>
      <c r="N13" s="110">
        <v>333266.50000000006</v>
      </c>
      <c r="O13" s="111">
        <v>403252.46500000003</v>
      </c>
      <c r="P13" s="21">
        <f t="shared" ref="P13:P24" si="5">IF(O13,O13/$O$25,"")</f>
        <v>0.76013818087217699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2">
        <v>1</v>
      </c>
      <c r="C14" s="20">
        <f t="shared" si="0"/>
        <v>1.6666666666666666E-2</v>
      </c>
      <c r="D14" s="112">
        <v>1297867.56</v>
      </c>
      <c r="E14" s="105">
        <v>1570419.75</v>
      </c>
      <c r="F14" s="21">
        <f t="shared" si="1"/>
        <v>0.13975345193958327</v>
      </c>
      <c r="G14" s="2">
        <v>2</v>
      </c>
      <c r="H14" s="20">
        <f t="shared" si="2"/>
        <v>1.2903225806451613E-2</v>
      </c>
      <c r="I14" s="115">
        <v>85254.45</v>
      </c>
      <c r="J14" s="116">
        <v>103157.8845</v>
      </c>
      <c r="K14" s="21">
        <f t="shared" si="3"/>
        <v>2.2906131420032696E-2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>
        <v>1</v>
      </c>
      <c r="C15" s="20">
        <f t="shared" si="0"/>
        <v>1.6666666666666666E-2</v>
      </c>
      <c r="D15" s="113">
        <v>42698.85</v>
      </c>
      <c r="E15" s="114">
        <v>51665.61</v>
      </c>
      <c r="F15" s="21">
        <f t="shared" si="1"/>
        <v>4.5977817994611011E-3</v>
      </c>
      <c r="G15" s="2">
        <v>6</v>
      </c>
      <c r="H15" s="20">
        <f t="shared" si="2"/>
        <v>3.870967741935484E-2</v>
      </c>
      <c r="I15" s="117">
        <v>74992.070000000007</v>
      </c>
      <c r="J15" s="118">
        <v>90224.510299999994</v>
      </c>
      <c r="K15" s="21">
        <f t="shared" si="3"/>
        <v>2.0034285311850239E-2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91"/>
      <c r="O16" s="91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0"/>
      <c r="Y17" s="90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33</v>
      </c>
      <c r="B18" s="72">
        <v>19</v>
      </c>
      <c r="C18" s="67">
        <f t="shared" si="0"/>
        <v>0.31666666666666665</v>
      </c>
      <c r="D18" s="119">
        <v>121316.34</v>
      </c>
      <c r="E18" s="120">
        <v>146792.77140000003</v>
      </c>
      <c r="F18" s="68">
        <f t="shared" si="1"/>
        <v>1.3063256828582382E-2</v>
      </c>
      <c r="G18" s="72">
        <v>8</v>
      </c>
      <c r="H18" s="67">
        <f t="shared" si="2"/>
        <v>5.1612903225806452E-2</v>
      </c>
      <c r="I18" s="121">
        <v>28234.659999999996</v>
      </c>
      <c r="J18" s="104">
        <v>34163.94</v>
      </c>
      <c r="K18" s="68">
        <f t="shared" si="3"/>
        <v>7.5860774313000956E-3</v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>
        <v>9</v>
      </c>
      <c r="C19" s="20">
        <f t="shared" si="0"/>
        <v>0.15</v>
      </c>
      <c r="D19" s="122">
        <v>566029.63</v>
      </c>
      <c r="E19" s="123">
        <v>684895.85</v>
      </c>
      <c r="F19" s="21">
        <f t="shared" si="1"/>
        <v>6.0949666009100449E-2</v>
      </c>
      <c r="G19" s="2">
        <v>13</v>
      </c>
      <c r="H19" s="20">
        <f t="shared" si="2"/>
        <v>8.387096774193549E-2</v>
      </c>
      <c r="I19" s="124">
        <v>224634.44999999998</v>
      </c>
      <c r="J19" s="125">
        <v>271807.69</v>
      </c>
      <c r="K19" s="21">
        <f t="shared" si="3"/>
        <v>6.0354695118970833E-2</v>
      </c>
      <c r="L19" s="2">
        <v>1</v>
      </c>
      <c r="M19" s="20">
        <f t="shared" si="4"/>
        <v>3.7037037037037035E-2</v>
      </c>
      <c r="N19" s="6">
        <v>1200</v>
      </c>
      <c r="O19" s="7">
        <v>1452</v>
      </c>
      <c r="P19" s="21">
        <f t="shared" si="5"/>
        <v>2.737046228908733E-3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9">
        <v>21</v>
      </c>
      <c r="C20" s="67">
        <f t="shared" si="0"/>
        <v>0.35</v>
      </c>
      <c r="D20" s="70">
        <v>422685.48</v>
      </c>
      <c r="E20" s="71">
        <v>511449.43</v>
      </c>
      <c r="F20" s="21">
        <f t="shared" si="1"/>
        <v>4.5514470468823544E-2</v>
      </c>
      <c r="G20" s="69">
        <v>116</v>
      </c>
      <c r="H20" s="67">
        <f t="shared" si="2"/>
        <v>0.74838709677419357</v>
      </c>
      <c r="I20" s="70">
        <v>745094.87000000011</v>
      </c>
      <c r="J20" s="71">
        <v>901441.94</v>
      </c>
      <c r="K20" s="68">
        <f t="shared" si="3"/>
        <v>0.20016451137255756</v>
      </c>
      <c r="L20" s="69">
        <v>21</v>
      </c>
      <c r="M20" s="67">
        <f t="shared" si="4"/>
        <v>0.77777777777777779</v>
      </c>
      <c r="N20" s="70">
        <v>104023.12999999999</v>
      </c>
      <c r="O20" s="71">
        <v>125794.43</v>
      </c>
      <c r="P20" s="68">
        <f t="shared" si="5"/>
        <v>0.23712477289891432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25">
      <c r="A21" s="101" t="s">
        <v>58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88"/>
      <c r="J21" s="8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89"/>
      <c r="Y21" s="89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1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88"/>
      <c r="J22" s="8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89"/>
      <c r="Y22" s="95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3">
      <c r="A23" s="100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88"/>
      <c r="J23" s="8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89"/>
      <c r="Y23" s="95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103" t="s">
        <v>63</v>
      </c>
      <c r="B24" s="69"/>
      <c r="C24" s="67" t="str">
        <f t="shared" si="0"/>
        <v/>
      </c>
      <c r="D24" s="70"/>
      <c r="E24" s="71"/>
      <c r="F24" s="68" t="str">
        <f t="shared" si="1"/>
        <v/>
      </c>
      <c r="G24" s="69"/>
      <c r="H24" s="67" t="str">
        <f t="shared" si="2"/>
        <v/>
      </c>
      <c r="I24" s="70"/>
      <c r="J24" s="71"/>
      <c r="K24" s="68" t="str">
        <f t="shared" si="3"/>
        <v/>
      </c>
      <c r="L24" s="69"/>
      <c r="M24" s="67" t="str">
        <f t="shared" si="4"/>
        <v/>
      </c>
      <c r="N24" s="70"/>
      <c r="O24" s="71"/>
      <c r="P24" s="68" t="str">
        <f t="shared" si="5"/>
        <v/>
      </c>
      <c r="Q24" s="69"/>
      <c r="R24" s="67" t="str">
        <f t="shared" si="6"/>
        <v/>
      </c>
      <c r="S24" s="70"/>
      <c r="T24" s="71"/>
      <c r="U24" s="68" t="str">
        <f t="shared" si="7"/>
        <v/>
      </c>
      <c r="V24" s="69"/>
      <c r="W24" s="67" t="str">
        <f t="shared" si="8"/>
        <v/>
      </c>
      <c r="X24" s="70"/>
      <c r="Y24" s="71"/>
      <c r="Z24" s="68" t="str">
        <f t="shared" si="9"/>
        <v/>
      </c>
      <c r="AA24" s="69"/>
      <c r="AB24" s="20" t="str">
        <f t="shared" si="10"/>
        <v/>
      </c>
      <c r="AC24" s="70"/>
      <c r="AD24" s="71"/>
      <c r="AE24" s="68" t="str">
        <f t="shared" si="11"/>
        <v/>
      </c>
    </row>
    <row r="25" spans="1:31" ht="33.049999999999997" customHeight="1" thickBot="1" x14ac:dyDescent="0.3">
      <c r="A25" s="83" t="s">
        <v>0</v>
      </c>
      <c r="B25" s="16">
        <f t="shared" ref="B25:AE25" si="12">SUM(B13:B24)</f>
        <v>60</v>
      </c>
      <c r="C25" s="17">
        <f t="shared" si="12"/>
        <v>1</v>
      </c>
      <c r="D25" s="18">
        <f t="shared" si="12"/>
        <v>9286837.2400000021</v>
      </c>
      <c r="E25" s="18">
        <f t="shared" si="12"/>
        <v>11237073.0612</v>
      </c>
      <c r="F25" s="19">
        <f t="shared" si="12"/>
        <v>1.0000000000000002</v>
      </c>
      <c r="G25" s="16">
        <f t="shared" si="12"/>
        <v>155</v>
      </c>
      <c r="H25" s="17">
        <f t="shared" si="12"/>
        <v>1</v>
      </c>
      <c r="I25" s="18">
        <f t="shared" si="12"/>
        <v>3722433.1000000006</v>
      </c>
      <c r="J25" s="18">
        <f t="shared" si="12"/>
        <v>4503505.3108000001</v>
      </c>
      <c r="K25" s="19">
        <f t="shared" si="12"/>
        <v>1</v>
      </c>
      <c r="L25" s="16">
        <f t="shared" si="12"/>
        <v>27</v>
      </c>
      <c r="M25" s="17">
        <f t="shared" si="12"/>
        <v>1</v>
      </c>
      <c r="N25" s="18">
        <f t="shared" si="12"/>
        <v>438489.63000000006</v>
      </c>
      <c r="O25" s="18">
        <f t="shared" si="12"/>
        <v>530498.89500000002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850000000000001" customHeight="1" x14ac:dyDescent="0.25">
      <c r="B26" s="26"/>
      <c r="H26" s="26"/>
      <c r="N26" s="26"/>
    </row>
    <row r="27" spans="1:31" s="49" customFormat="1" ht="34.200000000000003" hidden="1" customHeight="1" x14ac:dyDescent="0.25">
      <c r="A27" s="173" t="s">
        <v>62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25">
      <c r="A28" s="174" t="s">
        <v>54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29.95" customHeight="1" x14ac:dyDescent="0.3">
      <c r="A29" s="169" t="s">
        <v>36</v>
      </c>
      <c r="B29" s="169"/>
      <c r="C29" s="169"/>
      <c r="D29" s="169"/>
      <c r="E29" s="169"/>
      <c r="F29" s="169"/>
      <c r="G29" s="169"/>
      <c r="H29" s="169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50" t="s">
        <v>10</v>
      </c>
      <c r="B31" s="155" t="s">
        <v>17</v>
      </c>
      <c r="C31" s="156"/>
      <c r="D31" s="156"/>
      <c r="E31" s="156"/>
      <c r="F31" s="157"/>
      <c r="G31" s="25"/>
      <c r="J31" s="161" t="s">
        <v>15</v>
      </c>
      <c r="K31" s="162"/>
      <c r="L31" s="155" t="s">
        <v>16</v>
      </c>
      <c r="M31" s="156"/>
      <c r="N31" s="156"/>
      <c r="O31" s="156"/>
      <c r="P31" s="157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51"/>
      <c r="B32" s="170"/>
      <c r="C32" s="171"/>
      <c r="D32" s="171"/>
      <c r="E32" s="171"/>
      <c r="F32" s="172"/>
      <c r="G32" s="25"/>
      <c r="J32" s="163"/>
      <c r="K32" s="164"/>
      <c r="L32" s="158"/>
      <c r="M32" s="159"/>
      <c r="N32" s="159"/>
      <c r="O32" s="159"/>
      <c r="P32" s="160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5">
      <c r="A33" s="152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65"/>
      <c r="K33" s="166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29.95" customHeight="1" x14ac:dyDescent="0.25">
      <c r="A34" s="41" t="s">
        <v>25</v>
      </c>
      <c r="B34" s="9">
        <f t="shared" ref="B34:B45" si="13">B13+G13+L13+Q13+AA13+V13</f>
        <v>24</v>
      </c>
      <c r="C34" s="8">
        <f t="shared" ref="C34:C43" si="14">IF(B34,B34/$B$46,"")</f>
        <v>9.9173553719008267E-2</v>
      </c>
      <c r="D34" s="10">
        <f t="shared" ref="D34:D45" si="15">D13+I13+N13+S13+AC13+X13</f>
        <v>9733728.4800000004</v>
      </c>
      <c r="E34" s="11">
        <f t="shared" ref="E34:E45" si="16">E13+J13+O13+T13+AD13+Y13</f>
        <v>11777811.4608</v>
      </c>
      <c r="F34" s="21">
        <f t="shared" ref="F34:F43" si="17">IF(E34,E34/$E$46,"")</f>
        <v>0.72384951945911002</v>
      </c>
      <c r="J34" s="130" t="s">
        <v>3</v>
      </c>
      <c r="K34" s="131"/>
      <c r="L34" s="58">
        <f>B25</f>
        <v>60</v>
      </c>
      <c r="M34" s="8">
        <f t="shared" ref="M34:M39" si="18">IF(L34,L34/$L$40,"")</f>
        <v>0.24793388429752067</v>
      </c>
      <c r="N34" s="59">
        <f>D25</f>
        <v>9286837.2400000021</v>
      </c>
      <c r="O34" s="59">
        <f>E25</f>
        <v>11237073.0612</v>
      </c>
      <c r="P34" s="60">
        <f t="shared" ref="P34:P39" si="19">IF(O34,O34/$O$40,"")</f>
        <v>0.69061641566845366</v>
      </c>
    </row>
    <row r="35" spans="1:33" s="25" customFormat="1" ht="29.95" customHeight="1" x14ac:dyDescent="0.25">
      <c r="A35" s="43" t="s">
        <v>18</v>
      </c>
      <c r="B35" s="12">
        <f t="shared" si="13"/>
        <v>3</v>
      </c>
      <c r="C35" s="8">
        <f t="shared" si="14"/>
        <v>1.2396694214876033E-2</v>
      </c>
      <c r="D35" s="13">
        <f t="shared" si="15"/>
        <v>1383122.01</v>
      </c>
      <c r="E35" s="14">
        <f t="shared" si="16"/>
        <v>1673577.6344999999</v>
      </c>
      <c r="F35" s="21">
        <f t="shared" si="17"/>
        <v>0.10285598224613236</v>
      </c>
      <c r="J35" s="126" t="s">
        <v>1</v>
      </c>
      <c r="K35" s="127"/>
      <c r="L35" s="61">
        <f>G25</f>
        <v>155</v>
      </c>
      <c r="M35" s="8">
        <f t="shared" si="18"/>
        <v>0.64049586776859502</v>
      </c>
      <c r="N35" s="62">
        <f>I25</f>
        <v>3722433.1000000006</v>
      </c>
      <c r="O35" s="62">
        <f>J25</f>
        <v>4503505.3108000001</v>
      </c>
      <c r="P35" s="60">
        <f t="shared" si="19"/>
        <v>0.27677978765018424</v>
      </c>
    </row>
    <row r="36" spans="1:33" ht="29.95" customHeight="1" x14ac:dyDescent="0.25">
      <c r="A36" s="43" t="s">
        <v>19</v>
      </c>
      <c r="B36" s="12">
        <f t="shared" si="13"/>
        <v>7</v>
      </c>
      <c r="C36" s="8">
        <f t="shared" si="14"/>
        <v>2.8925619834710745E-2</v>
      </c>
      <c r="D36" s="13">
        <f t="shared" si="15"/>
        <v>117690.92000000001</v>
      </c>
      <c r="E36" s="14">
        <f t="shared" si="16"/>
        <v>141890.12030000001</v>
      </c>
      <c r="F36" s="21">
        <f t="shared" si="17"/>
        <v>8.7203888207065938E-3</v>
      </c>
      <c r="G36" s="25"/>
      <c r="J36" s="126" t="s">
        <v>2</v>
      </c>
      <c r="K36" s="127"/>
      <c r="L36" s="61">
        <f>L25</f>
        <v>27</v>
      </c>
      <c r="M36" s="8">
        <f t="shared" si="18"/>
        <v>0.1115702479338843</v>
      </c>
      <c r="N36" s="62">
        <f>N25</f>
        <v>438489.63000000006</v>
      </c>
      <c r="O36" s="62">
        <f>O25</f>
        <v>530498.89500000002</v>
      </c>
      <c r="P36" s="60">
        <f t="shared" si="19"/>
        <v>3.2603796681362041E-2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26" t="s">
        <v>34</v>
      </c>
      <c r="K37" s="127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26" t="s">
        <v>5</v>
      </c>
      <c r="K38" s="127"/>
      <c r="L38" s="61">
        <f>V25</f>
        <v>0</v>
      </c>
      <c r="M38" s="8" t="str">
        <f t="shared" si="18"/>
        <v/>
      </c>
      <c r="N38" s="62">
        <f>X25</f>
        <v>0</v>
      </c>
      <c r="O38" s="62">
        <f>Y25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25">
      <c r="A39" s="44" t="s">
        <v>33</v>
      </c>
      <c r="B39" s="15">
        <f t="shared" si="13"/>
        <v>27</v>
      </c>
      <c r="C39" s="8">
        <f t="shared" si="14"/>
        <v>0.1115702479338843</v>
      </c>
      <c r="D39" s="13">
        <f t="shared" si="15"/>
        <v>149551</v>
      </c>
      <c r="E39" s="22">
        <f t="shared" si="16"/>
        <v>180956.71140000003</v>
      </c>
      <c r="F39" s="21">
        <f t="shared" si="17"/>
        <v>1.1121372508445112E-2</v>
      </c>
      <c r="G39" s="25"/>
      <c r="J39" s="126" t="s">
        <v>4</v>
      </c>
      <c r="K39" s="127"/>
      <c r="L39" s="61">
        <f>AA25</f>
        <v>0</v>
      </c>
      <c r="M39" s="8" t="str">
        <f t="shared" si="18"/>
        <v/>
      </c>
      <c r="N39" s="62">
        <f>AC25</f>
        <v>0</v>
      </c>
      <c r="O39" s="62">
        <f>AD25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">
      <c r="A40" s="44" t="s">
        <v>28</v>
      </c>
      <c r="B40" s="12">
        <f t="shared" si="13"/>
        <v>23</v>
      </c>
      <c r="C40" s="8">
        <f t="shared" si="14"/>
        <v>9.5041322314049589E-2</v>
      </c>
      <c r="D40" s="13">
        <f t="shared" si="15"/>
        <v>791864.08</v>
      </c>
      <c r="E40" s="23">
        <f t="shared" si="16"/>
        <v>958155.54</v>
      </c>
      <c r="F40" s="21">
        <f t="shared" si="17"/>
        <v>5.8887037672869527E-2</v>
      </c>
      <c r="G40" s="25"/>
      <c r="J40" s="128" t="s">
        <v>0</v>
      </c>
      <c r="K40" s="129"/>
      <c r="L40" s="84">
        <f>SUM(L34:L39)</f>
        <v>242</v>
      </c>
      <c r="M40" s="17">
        <f>SUM(M34:M39)</f>
        <v>1</v>
      </c>
      <c r="N40" s="85">
        <f>SUM(N34:N39)</f>
        <v>13447759.970000004</v>
      </c>
      <c r="O40" s="86">
        <f>SUM(O34:O39)</f>
        <v>16271077.267000001</v>
      </c>
      <c r="P40" s="87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25">
      <c r="A41" s="45" t="s">
        <v>29</v>
      </c>
      <c r="B41" s="12">
        <f t="shared" si="13"/>
        <v>158</v>
      </c>
      <c r="C41" s="8">
        <f t="shared" si="14"/>
        <v>0.65289256198347112</v>
      </c>
      <c r="D41" s="13">
        <f t="shared" si="15"/>
        <v>1271803.48</v>
      </c>
      <c r="E41" s="23">
        <f t="shared" si="16"/>
        <v>1538685.7999999998</v>
      </c>
      <c r="F41" s="21">
        <f t="shared" si="17"/>
        <v>9.456569929273631E-2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25">
      <c r="A42" s="101" t="s">
        <v>57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29.95" customHeight="1" x14ac:dyDescent="0.25">
      <c r="A43" s="81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94"/>
      <c r="M43" s="51"/>
      <c r="N43" s="47"/>
      <c r="O43" s="47"/>
      <c r="P43" s="50"/>
      <c r="Q43" s="50"/>
      <c r="R43" s="94"/>
      <c r="S43" s="47"/>
      <c r="T43" s="47"/>
      <c r="U43" s="47"/>
      <c r="V43" s="50"/>
      <c r="W43" s="50"/>
      <c r="X43" s="94"/>
      <c r="Y43" s="49"/>
      <c r="Z43" s="49"/>
      <c r="AA43" s="49"/>
      <c r="AB43" s="49"/>
      <c r="AC43" s="50"/>
      <c r="AD43" s="50"/>
      <c r="AE43" s="94"/>
    </row>
    <row r="44" spans="1:33" s="54" customFormat="1" ht="29.95" customHeight="1" x14ac:dyDescent="0.3">
      <c r="A44" s="100" t="s">
        <v>53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102"/>
      <c r="M44" s="51"/>
      <c r="N44" s="47"/>
      <c r="O44" s="47"/>
      <c r="P44" s="50"/>
      <c r="Q44" s="50"/>
      <c r="R44" s="102"/>
      <c r="S44" s="47"/>
      <c r="T44" s="47"/>
      <c r="U44" s="47"/>
      <c r="V44" s="50"/>
      <c r="W44" s="50"/>
      <c r="X44" s="102"/>
      <c r="Y44" s="49"/>
      <c r="Z44" s="49"/>
      <c r="AA44" s="49"/>
      <c r="AB44" s="49"/>
      <c r="AC44" s="50"/>
      <c r="AD44" s="50"/>
      <c r="AE44" s="102"/>
    </row>
    <row r="45" spans="1:33" s="54" customFormat="1" ht="29.95" customHeight="1" x14ac:dyDescent="0.3">
      <c r="A45" s="103" t="s">
        <v>63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29.95" customHeight="1" thickBot="1" x14ac:dyDescent="0.3">
      <c r="A46" s="65" t="s">
        <v>0</v>
      </c>
      <c r="B46" s="16">
        <f>SUM(B34:B45)</f>
        <v>242</v>
      </c>
      <c r="C46" s="17">
        <f>SUM(C34:C45)</f>
        <v>1</v>
      </c>
      <c r="D46" s="18">
        <f>SUM(D34:D45)</f>
        <v>13447759.970000001</v>
      </c>
      <c r="E46" s="18">
        <f>SUM(E34:E45)</f>
        <v>16271077.267000001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2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D32" zoomScale="80" zoomScaleNormal="80" workbookViewId="0">
      <selection activeCell="J20" sqref="J20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2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38</v>
      </c>
      <c r="B7" s="31" t="s">
        <v>47</v>
      </c>
      <c r="C7" s="32"/>
      <c r="D7" s="32"/>
      <c r="E7" s="32"/>
      <c r="F7" s="32"/>
      <c r="G7" s="33"/>
      <c r="H7" s="74"/>
      <c r="I7" s="96" t="s">
        <v>52</v>
      </c>
      <c r="J7" s="97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25">
      <c r="A8" s="30" t="s">
        <v>11</v>
      </c>
      <c r="B8" s="99" t="str">
        <f>'CONTRACTACIO 1r TR 2020'!B8</f>
        <v>BARCELONA D'INFRAESTRUCTURES MUNICIPALS SA (BIMSA)</v>
      </c>
      <c r="C8" s="75"/>
      <c r="D8" s="75"/>
      <c r="E8" s="75"/>
      <c r="F8" s="75"/>
      <c r="G8" s="76"/>
      <c r="H8" s="76"/>
      <c r="I8" s="76"/>
      <c r="J8" s="93"/>
      <c r="K8" s="76"/>
      <c r="L8" s="30"/>
      <c r="N8" s="26"/>
      <c r="R8" s="30"/>
      <c r="X8" s="30"/>
      <c r="AE8" s="30"/>
    </row>
    <row r="9" spans="1:31" ht="26.2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32" t="s">
        <v>6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4"/>
    </row>
    <row r="11" spans="1:31" ht="29.95" customHeight="1" thickBot="1" x14ac:dyDescent="0.35">
      <c r="A11" s="167" t="s">
        <v>10</v>
      </c>
      <c r="B11" s="135" t="s">
        <v>3</v>
      </c>
      <c r="C11" s="136"/>
      <c r="D11" s="136"/>
      <c r="E11" s="136"/>
      <c r="F11" s="137"/>
      <c r="G11" s="138" t="s">
        <v>1</v>
      </c>
      <c r="H11" s="139"/>
      <c r="I11" s="139"/>
      <c r="J11" s="139"/>
      <c r="K11" s="140"/>
      <c r="L11" s="153" t="s">
        <v>2</v>
      </c>
      <c r="M11" s="154"/>
      <c r="N11" s="154"/>
      <c r="O11" s="154"/>
      <c r="P11" s="154"/>
      <c r="Q11" s="141" t="s">
        <v>34</v>
      </c>
      <c r="R11" s="142"/>
      <c r="S11" s="142"/>
      <c r="T11" s="142"/>
      <c r="U11" s="143"/>
      <c r="V11" s="147" t="s">
        <v>5</v>
      </c>
      <c r="W11" s="148"/>
      <c r="X11" s="148"/>
      <c r="Y11" s="148"/>
      <c r="Z11" s="149"/>
      <c r="AA11" s="144" t="s">
        <v>4</v>
      </c>
      <c r="AB11" s="145"/>
      <c r="AC11" s="145"/>
      <c r="AD11" s="145"/>
      <c r="AE11" s="146"/>
    </row>
    <row r="12" spans="1:31" ht="38.950000000000003" customHeight="1" thickBot="1" x14ac:dyDescent="0.35">
      <c r="A12" s="168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1</v>
      </c>
      <c r="C13" s="20">
        <f t="shared" ref="C13:C21" si="0">IF(B13,B13/$B$25,"")</f>
        <v>2.7777777777777776E-2</v>
      </c>
      <c r="D13" s="4">
        <v>214649.46</v>
      </c>
      <c r="E13" s="5">
        <v>259725.84659999999</v>
      </c>
      <c r="F13" s="21">
        <f t="shared" ref="F13:F24" si="1">IF(E13,E13/$E$25,"")</f>
        <v>2.961911220295604E-2</v>
      </c>
      <c r="G13" s="1">
        <v>3</v>
      </c>
      <c r="H13" s="20">
        <f t="shared" ref="H13:H21" si="2">IF(G13,G13/$G$25,"")</f>
        <v>2.8301886792452831E-2</v>
      </c>
      <c r="I13" s="4">
        <v>298500</v>
      </c>
      <c r="J13" s="5">
        <v>361185</v>
      </c>
      <c r="K13" s="21">
        <f t="shared" ref="K13:K21" si="3">IF(J13,J13/$J$25,"")</f>
        <v>0.23750068950309708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2</v>
      </c>
      <c r="H15" s="20">
        <f t="shared" si="2"/>
        <v>1.8867924528301886E-2</v>
      </c>
      <c r="I15" s="6">
        <v>41954.9</v>
      </c>
      <c r="J15" s="7">
        <v>50765.428999999996</v>
      </c>
      <c r="K15" s="21">
        <f t="shared" si="3"/>
        <v>3.3381298753881031E-2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33</v>
      </c>
      <c r="B18" s="72">
        <v>4</v>
      </c>
      <c r="C18" s="67">
        <f t="shared" si="0"/>
        <v>0.1111111111111111</v>
      </c>
      <c r="D18" s="70">
        <v>14713.04</v>
      </c>
      <c r="E18" s="71">
        <v>17802.778400000003</v>
      </c>
      <c r="F18" s="68">
        <f t="shared" si="1"/>
        <v>2.0302272486806185E-3</v>
      </c>
      <c r="G18" s="72">
        <v>3</v>
      </c>
      <c r="H18" s="67">
        <f t="shared" si="2"/>
        <v>2.8301886792452831E-2</v>
      </c>
      <c r="I18" s="70">
        <v>5200.0999999999995</v>
      </c>
      <c r="J18" s="71">
        <v>6292.1210000000001</v>
      </c>
      <c r="K18" s="68">
        <f t="shared" si="3"/>
        <v>4.1374450100001847E-3</v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17</v>
      </c>
      <c r="H19" s="20">
        <f t="shared" si="2"/>
        <v>0.16037735849056603</v>
      </c>
      <c r="I19" s="6">
        <v>370889.94</v>
      </c>
      <c r="J19" s="7">
        <v>448776.82740000001</v>
      </c>
      <c r="K19" s="21">
        <f t="shared" si="3"/>
        <v>0.29509754264576987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9">
        <v>8</v>
      </c>
      <c r="C20" s="67">
        <f t="shared" si="0"/>
        <v>0.22222222222222221</v>
      </c>
      <c r="D20" s="120">
        <v>109228.57</v>
      </c>
      <c r="E20" s="71">
        <v>132166.56969999999</v>
      </c>
      <c r="F20" s="21">
        <f t="shared" si="1"/>
        <v>1.5072263729889832E-2</v>
      </c>
      <c r="G20" s="69">
        <v>72</v>
      </c>
      <c r="H20" s="67">
        <f t="shared" si="2"/>
        <v>0.67924528301886788</v>
      </c>
      <c r="I20" s="70">
        <v>413527.48</v>
      </c>
      <c r="J20" s="71">
        <v>499917.42470000003</v>
      </c>
      <c r="K20" s="21">
        <f t="shared" si="3"/>
        <v>0.32872553694329115</v>
      </c>
      <c r="L20" s="69">
        <v>7</v>
      </c>
      <c r="M20" s="67">
        <f t="shared" si="4"/>
        <v>0.77777777777777779</v>
      </c>
      <c r="N20" s="70">
        <v>42578.11</v>
      </c>
      <c r="O20" s="71">
        <v>51519.51</v>
      </c>
      <c r="P20" s="68">
        <f t="shared" si="5"/>
        <v>0.24782947825124935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1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3">
      <c r="A23" s="100" t="s">
        <v>53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103" t="s">
        <v>63</v>
      </c>
      <c r="B24" s="69">
        <v>23</v>
      </c>
      <c r="C24" s="67">
        <f t="shared" ref="C24" si="22">IF(B24,B24/$B$25,"")</f>
        <v>0.63888888888888884</v>
      </c>
      <c r="D24" s="70">
        <v>6908400.6200000001</v>
      </c>
      <c r="E24" s="71">
        <v>8359164.7501999978</v>
      </c>
      <c r="F24" s="68">
        <f t="shared" si="1"/>
        <v>0.95327839681847337</v>
      </c>
      <c r="G24" s="69">
        <v>9</v>
      </c>
      <c r="H24" s="67">
        <f t="shared" ref="H24" si="23">IF(G24,G24/$G$25,"")</f>
        <v>8.4905660377358486E-2</v>
      </c>
      <c r="I24" s="70">
        <v>127138.62</v>
      </c>
      <c r="J24" s="71">
        <v>153837.73019999999</v>
      </c>
      <c r="K24" s="68">
        <f t="shared" ref="K24" si="24">IF(J24,J24/$J$25,"")</f>
        <v>0.10115748714396063</v>
      </c>
      <c r="L24" s="69">
        <v>2</v>
      </c>
      <c r="M24" s="67">
        <f t="shared" ref="M24" si="25">IF(L24,L24/$L$25,"")</f>
        <v>0.22222222222222221</v>
      </c>
      <c r="N24" s="70">
        <v>129225.94</v>
      </c>
      <c r="O24" s="71">
        <v>156363.38740000001</v>
      </c>
      <c r="P24" s="68">
        <f t="shared" ref="P24" si="26">IF(O24,O24/$O$25,"")</f>
        <v>0.75217052174875065</v>
      </c>
      <c r="Q24" s="69"/>
      <c r="R24" s="67" t="str">
        <f t="shared" ref="R24" si="2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28">IF(V24,V24/$V$25,"")</f>
        <v/>
      </c>
      <c r="X24" s="70"/>
      <c r="Y24" s="71"/>
      <c r="Z24" s="68" t="str">
        <f t="shared" ref="Z24" si="29">IF(Y24,Y24/$Y$25,"")</f>
        <v/>
      </c>
      <c r="AA24" s="69"/>
      <c r="AB24" s="20" t="str">
        <f t="shared" ref="AB24" si="30">IF(AA24,AA24/$AA$25,"")</f>
        <v/>
      </c>
      <c r="AC24" s="70"/>
      <c r="AD24" s="71"/>
      <c r="AE24" s="68" t="str">
        <f t="shared" ref="AE24" si="31">IF(AD24,AD24/$AD$25,"")</f>
        <v/>
      </c>
    </row>
    <row r="25" spans="1:31" ht="33.049999999999997" customHeight="1" thickBot="1" x14ac:dyDescent="0.3">
      <c r="A25" s="83" t="s">
        <v>0</v>
      </c>
      <c r="B25" s="16">
        <f t="shared" ref="B25:AE25" si="32">SUM(B13:B24)</f>
        <v>36</v>
      </c>
      <c r="C25" s="17">
        <f t="shared" si="32"/>
        <v>1</v>
      </c>
      <c r="D25" s="18">
        <f t="shared" si="32"/>
        <v>7246991.6900000004</v>
      </c>
      <c r="E25" s="18">
        <f t="shared" si="32"/>
        <v>8768859.9448999986</v>
      </c>
      <c r="F25" s="19">
        <f t="shared" si="32"/>
        <v>0.99999999999999989</v>
      </c>
      <c r="G25" s="16">
        <f t="shared" si="32"/>
        <v>106</v>
      </c>
      <c r="H25" s="17">
        <f t="shared" si="32"/>
        <v>0.99999999999999989</v>
      </c>
      <c r="I25" s="18">
        <f t="shared" si="32"/>
        <v>1257211.04</v>
      </c>
      <c r="J25" s="18">
        <f t="shared" si="32"/>
        <v>1520774.5323000001</v>
      </c>
      <c r="K25" s="19">
        <f t="shared" si="32"/>
        <v>1</v>
      </c>
      <c r="L25" s="16">
        <f t="shared" si="32"/>
        <v>9</v>
      </c>
      <c r="M25" s="17">
        <f t="shared" si="32"/>
        <v>1</v>
      </c>
      <c r="N25" s="18">
        <f t="shared" si="32"/>
        <v>171804.05</v>
      </c>
      <c r="O25" s="18">
        <f t="shared" si="32"/>
        <v>207882.89740000002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.850000000000001" customHeight="1" x14ac:dyDescent="0.25">
      <c r="B26" s="26"/>
      <c r="H26" s="26"/>
      <c r="N26" s="26"/>
    </row>
    <row r="27" spans="1:31" s="49" customFormat="1" ht="34.200000000000003" hidden="1" customHeight="1" x14ac:dyDescent="0.25">
      <c r="A27" s="173" t="s">
        <v>61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25">
      <c r="A28" s="174" t="s">
        <v>54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29.95" customHeight="1" x14ac:dyDescent="0.3">
      <c r="A29" s="169" t="s">
        <v>36</v>
      </c>
      <c r="B29" s="169"/>
      <c r="C29" s="169"/>
      <c r="D29" s="169"/>
      <c r="E29" s="169"/>
      <c r="F29" s="169"/>
      <c r="G29" s="169"/>
      <c r="H29" s="169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50" t="s">
        <v>10</v>
      </c>
      <c r="B31" s="155" t="s">
        <v>17</v>
      </c>
      <c r="C31" s="156"/>
      <c r="D31" s="156"/>
      <c r="E31" s="156"/>
      <c r="F31" s="157"/>
      <c r="G31" s="25"/>
      <c r="J31" s="161" t="s">
        <v>15</v>
      </c>
      <c r="K31" s="162"/>
      <c r="L31" s="155" t="s">
        <v>16</v>
      </c>
      <c r="M31" s="156"/>
      <c r="N31" s="156"/>
      <c r="O31" s="156"/>
      <c r="P31" s="157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51"/>
      <c r="B32" s="158"/>
      <c r="C32" s="159"/>
      <c r="D32" s="159"/>
      <c r="E32" s="159"/>
      <c r="F32" s="160"/>
      <c r="G32" s="25"/>
      <c r="J32" s="163"/>
      <c r="K32" s="164"/>
      <c r="L32" s="158"/>
      <c r="M32" s="159"/>
      <c r="N32" s="159"/>
      <c r="O32" s="159"/>
      <c r="P32" s="160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5">
      <c r="A33" s="152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65"/>
      <c r="K33" s="166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29.95" customHeight="1" x14ac:dyDescent="0.25">
      <c r="A34" s="41" t="s">
        <v>25</v>
      </c>
      <c r="B34" s="9">
        <f t="shared" ref="B34:B45" si="33">B13+G13+L13+Q13+AA13+V13</f>
        <v>4</v>
      </c>
      <c r="C34" s="8">
        <f t="shared" ref="C34:C45" si="34">IF(B34,B34/$B$46,"")</f>
        <v>2.6490066225165563E-2</v>
      </c>
      <c r="D34" s="10">
        <f t="shared" ref="D34:D45" si="35">D13+I13+N13+S13+AC13+X13</f>
        <v>513149.45999999996</v>
      </c>
      <c r="E34" s="11">
        <f t="shared" ref="E34:E45" si="36">E13+J13+O13+T13+AD13+Y13</f>
        <v>620910.84660000005</v>
      </c>
      <c r="F34" s="21">
        <f t="shared" ref="F34:F42" si="37">IF(E34,E34/$E$46,"")</f>
        <v>5.9148351409483574E-2</v>
      </c>
      <c r="J34" s="130" t="s">
        <v>3</v>
      </c>
      <c r="K34" s="131"/>
      <c r="L34" s="58">
        <f>B25</f>
        <v>36</v>
      </c>
      <c r="M34" s="8">
        <f t="shared" ref="M34:M39" si="38">IF(L34,L34/$L$40,"")</f>
        <v>0.23841059602649006</v>
      </c>
      <c r="N34" s="59">
        <f>D25</f>
        <v>7246991.6900000004</v>
      </c>
      <c r="O34" s="59">
        <f>E25</f>
        <v>8768859.9448999986</v>
      </c>
      <c r="P34" s="60">
        <f t="shared" ref="P34:P39" si="39">IF(O34,O34/$O$40,"")</f>
        <v>0.83532702371298828</v>
      </c>
    </row>
    <row r="35" spans="1:33" s="25" customFormat="1" ht="29.95" customHeight="1" x14ac:dyDescent="0.2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26" t="s">
        <v>1</v>
      </c>
      <c r="K35" s="127"/>
      <c r="L35" s="61">
        <f>G25</f>
        <v>106</v>
      </c>
      <c r="M35" s="8">
        <f t="shared" si="38"/>
        <v>0.70198675496688745</v>
      </c>
      <c r="N35" s="62">
        <f>I25</f>
        <v>1257211.04</v>
      </c>
      <c r="O35" s="62">
        <f>J25</f>
        <v>1520774.5323000001</v>
      </c>
      <c r="P35" s="60">
        <f t="shared" si="39"/>
        <v>0.14486992286192318</v>
      </c>
    </row>
    <row r="36" spans="1:33" ht="29.95" customHeight="1" x14ac:dyDescent="0.25">
      <c r="A36" s="43" t="s">
        <v>19</v>
      </c>
      <c r="B36" s="12">
        <f t="shared" si="33"/>
        <v>2</v>
      </c>
      <c r="C36" s="8">
        <f t="shared" si="34"/>
        <v>1.3245033112582781E-2</v>
      </c>
      <c r="D36" s="13">
        <f t="shared" si="35"/>
        <v>41954.9</v>
      </c>
      <c r="E36" s="14">
        <f t="shared" si="36"/>
        <v>50765.428999999996</v>
      </c>
      <c r="F36" s="21">
        <f t="shared" si="37"/>
        <v>4.8359461755055578E-3</v>
      </c>
      <c r="G36" s="25"/>
      <c r="J36" s="126" t="s">
        <v>2</v>
      </c>
      <c r="K36" s="127"/>
      <c r="L36" s="61">
        <f>L25</f>
        <v>9</v>
      </c>
      <c r="M36" s="8">
        <f t="shared" si="38"/>
        <v>5.9602649006622516E-2</v>
      </c>
      <c r="N36" s="62">
        <f>N25</f>
        <v>171804.05</v>
      </c>
      <c r="O36" s="62">
        <f>O25</f>
        <v>207882.89740000002</v>
      </c>
      <c r="P36" s="60">
        <f t="shared" si="39"/>
        <v>1.9803053425088642E-2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26" t="s">
        <v>34</v>
      </c>
      <c r="K37" s="127"/>
      <c r="L37" s="61">
        <f>Q25</f>
        <v>0</v>
      </c>
      <c r="M37" s="8" t="str">
        <f t="shared" si="38"/>
        <v/>
      </c>
      <c r="N37" s="62">
        <f>S25</f>
        <v>0</v>
      </c>
      <c r="O37" s="62">
        <f>T25</f>
        <v>0</v>
      </c>
      <c r="P37" s="60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26" t="s">
        <v>5</v>
      </c>
      <c r="K38" s="127"/>
      <c r="L38" s="61">
        <f>V25</f>
        <v>0</v>
      </c>
      <c r="M38" s="8" t="str">
        <f t="shared" si="38"/>
        <v/>
      </c>
      <c r="N38" s="62">
        <f>X25</f>
        <v>0</v>
      </c>
      <c r="O38" s="62">
        <f>Y25</f>
        <v>0</v>
      </c>
      <c r="P38" s="60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25">
      <c r="A39" s="44" t="s">
        <v>33</v>
      </c>
      <c r="B39" s="15">
        <f t="shared" si="33"/>
        <v>7</v>
      </c>
      <c r="C39" s="8">
        <f t="shared" si="34"/>
        <v>4.6357615894039736E-2</v>
      </c>
      <c r="D39" s="13">
        <f t="shared" si="35"/>
        <v>19913.14</v>
      </c>
      <c r="E39" s="22">
        <f t="shared" si="36"/>
        <v>24094.899400000002</v>
      </c>
      <c r="F39" s="21">
        <f t="shared" si="37"/>
        <v>2.2952950245455658E-3</v>
      </c>
      <c r="G39" s="25"/>
      <c r="J39" s="126" t="s">
        <v>4</v>
      </c>
      <c r="K39" s="127"/>
      <c r="L39" s="61">
        <f>AA25</f>
        <v>0</v>
      </c>
      <c r="M39" s="8" t="str">
        <f t="shared" si="38"/>
        <v/>
      </c>
      <c r="N39" s="62">
        <f>AC25</f>
        <v>0</v>
      </c>
      <c r="O39" s="62">
        <f>AD25</f>
        <v>0</v>
      </c>
      <c r="P39" s="60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">
      <c r="A40" s="44" t="s">
        <v>28</v>
      </c>
      <c r="B40" s="12">
        <f t="shared" si="33"/>
        <v>17</v>
      </c>
      <c r="C40" s="8">
        <f t="shared" si="34"/>
        <v>0.11258278145695365</v>
      </c>
      <c r="D40" s="13">
        <f t="shared" si="35"/>
        <v>370889.94</v>
      </c>
      <c r="E40" s="23">
        <f t="shared" si="36"/>
        <v>448776.82740000001</v>
      </c>
      <c r="F40" s="21">
        <f t="shared" si="37"/>
        <v>4.2750758239835776E-2</v>
      </c>
      <c r="G40" s="25"/>
      <c r="J40" s="128" t="s">
        <v>0</v>
      </c>
      <c r="K40" s="129"/>
      <c r="L40" s="84">
        <f>SUM(L34:L39)</f>
        <v>151</v>
      </c>
      <c r="M40" s="17">
        <f>SUM(M34:M39)</f>
        <v>1</v>
      </c>
      <c r="N40" s="85">
        <f>SUM(N34:N39)</f>
        <v>8676006.7800000012</v>
      </c>
      <c r="O40" s="86">
        <f>SUM(O34:O39)</f>
        <v>10497517.374599997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25">
      <c r="A41" s="45" t="s">
        <v>29</v>
      </c>
      <c r="B41" s="12">
        <f t="shared" si="33"/>
        <v>87</v>
      </c>
      <c r="C41" s="8">
        <f t="shared" si="34"/>
        <v>0.57615894039735094</v>
      </c>
      <c r="D41" s="13">
        <f t="shared" si="35"/>
        <v>565334.16</v>
      </c>
      <c r="E41" s="23">
        <f t="shared" si="36"/>
        <v>683603.50439999998</v>
      </c>
      <c r="F41" s="21">
        <f t="shared" si="37"/>
        <v>6.5120492779946304E-2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25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29.95" customHeight="1" x14ac:dyDescent="0.25">
      <c r="A43" s="81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94"/>
      <c r="M43" s="51"/>
      <c r="N43" s="47"/>
      <c r="O43" s="47"/>
      <c r="P43" s="50"/>
      <c r="Q43" s="50"/>
      <c r="R43" s="94"/>
      <c r="S43" s="47"/>
      <c r="T43" s="47"/>
      <c r="U43" s="47"/>
      <c r="V43" s="50"/>
      <c r="W43" s="50"/>
      <c r="X43" s="94"/>
      <c r="Y43" s="49"/>
      <c r="Z43" s="49"/>
      <c r="AA43" s="49"/>
      <c r="AB43" s="49"/>
      <c r="AC43" s="50"/>
      <c r="AD43" s="50"/>
      <c r="AE43" s="94"/>
    </row>
    <row r="44" spans="1:33" s="54" customFormat="1" ht="29.95" customHeight="1" x14ac:dyDescent="0.3">
      <c r="A44" s="100" t="s">
        <v>53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102"/>
      <c r="M44" s="51"/>
      <c r="N44" s="47"/>
      <c r="O44" s="47"/>
      <c r="P44" s="50"/>
      <c r="Q44" s="50"/>
      <c r="R44" s="102"/>
      <c r="S44" s="47"/>
      <c r="T44" s="47"/>
      <c r="U44" s="47"/>
      <c r="V44" s="50"/>
      <c r="W44" s="50"/>
      <c r="X44" s="102"/>
      <c r="Y44" s="49"/>
      <c r="Z44" s="49"/>
      <c r="AA44" s="49"/>
      <c r="AB44" s="49"/>
      <c r="AC44" s="50"/>
      <c r="AD44" s="50"/>
      <c r="AE44" s="102"/>
    </row>
    <row r="45" spans="1:33" s="54" customFormat="1" ht="29.95" customHeight="1" x14ac:dyDescent="0.3">
      <c r="A45" s="100" t="s">
        <v>63</v>
      </c>
      <c r="B45" s="12">
        <f t="shared" si="33"/>
        <v>34</v>
      </c>
      <c r="C45" s="8">
        <f t="shared" si="34"/>
        <v>0.2251655629139073</v>
      </c>
      <c r="D45" s="13">
        <f t="shared" si="35"/>
        <v>7164765.1800000006</v>
      </c>
      <c r="E45" s="14">
        <f t="shared" si="36"/>
        <v>8669365.8677999973</v>
      </c>
      <c r="F45" s="21">
        <f>IF(E45,E45/$E$46,"")</f>
        <v>0.82584915637068324</v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29.95" customHeight="1" thickBot="1" x14ac:dyDescent="0.3">
      <c r="A46" s="65" t="s">
        <v>0</v>
      </c>
      <c r="B46" s="16">
        <f>SUM(B34:B45)</f>
        <v>151</v>
      </c>
      <c r="C46" s="17">
        <f>SUM(C34:C45)</f>
        <v>1</v>
      </c>
      <c r="D46" s="18">
        <f>SUM(D34:D45)</f>
        <v>8676006.7800000012</v>
      </c>
      <c r="E46" s="18">
        <f>SUM(E34:E45)</f>
        <v>10497517.374599997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2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23" zoomScale="85" zoomScaleNormal="85" workbookViewId="0">
      <selection activeCell="E19" sqref="E19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2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39</v>
      </c>
      <c r="B7" s="31" t="s">
        <v>48</v>
      </c>
      <c r="C7" s="32"/>
      <c r="D7" s="32"/>
      <c r="E7" s="32"/>
      <c r="F7" s="32"/>
      <c r="G7" s="33"/>
      <c r="H7" s="74"/>
      <c r="I7" s="96" t="s">
        <v>52</v>
      </c>
      <c r="J7" s="97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25">
      <c r="A8" s="30" t="s">
        <v>11</v>
      </c>
      <c r="B8" s="99" t="str">
        <f>'CONTRACTACIO 1r TR 2020'!B8</f>
        <v>BARCELONA D'INFRAESTRUCTURES MUNICIPALS SA (BIMSA)</v>
      </c>
      <c r="C8" s="75"/>
      <c r="D8" s="75"/>
      <c r="E8" s="75"/>
      <c r="F8" s="75"/>
      <c r="G8" s="76"/>
      <c r="H8" s="76"/>
      <c r="I8" s="76"/>
      <c r="J8" s="93"/>
      <c r="K8" s="76"/>
      <c r="L8" s="30"/>
      <c r="N8" s="26"/>
      <c r="R8" s="30"/>
      <c r="X8" s="30"/>
      <c r="AE8" s="30"/>
    </row>
    <row r="9" spans="1:31" ht="20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32" t="s">
        <v>6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4"/>
    </row>
    <row r="11" spans="1:31" ht="29.95" customHeight="1" thickBot="1" x14ac:dyDescent="0.35">
      <c r="A11" s="167" t="s">
        <v>10</v>
      </c>
      <c r="B11" s="135" t="s">
        <v>3</v>
      </c>
      <c r="C11" s="136"/>
      <c r="D11" s="136"/>
      <c r="E11" s="136"/>
      <c r="F11" s="137"/>
      <c r="G11" s="138" t="s">
        <v>1</v>
      </c>
      <c r="H11" s="139"/>
      <c r="I11" s="139"/>
      <c r="J11" s="139"/>
      <c r="K11" s="140"/>
      <c r="L11" s="153" t="s">
        <v>2</v>
      </c>
      <c r="M11" s="154"/>
      <c r="N11" s="154"/>
      <c r="O11" s="154"/>
      <c r="P11" s="154"/>
      <c r="Q11" s="141" t="s">
        <v>34</v>
      </c>
      <c r="R11" s="142"/>
      <c r="S11" s="142"/>
      <c r="T11" s="142"/>
      <c r="U11" s="143"/>
      <c r="V11" s="147" t="s">
        <v>5</v>
      </c>
      <c r="W11" s="148"/>
      <c r="X11" s="148"/>
      <c r="Y11" s="148"/>
      <c r="Z11" s="149"/>
      <c r="AA11" s="144" t="s">
        <v>4</v>
      </c>
      <c r="AB11" s="145"/>
      <c r="AC11" s="145"/>
      <c r="AD11" s="145"/>
      <c r="AE11" s="146"/>
    </row>
    <row r="12" spans="1:31" ht="38.950000000000003" customHeight="1" thickBot="1" x14ac:dyDescent="0.35">
      <c r="A12" s="168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10</v>
      </c>
      <c r="C13" s="20">
        <f t="shared" ref="C13:C23" si="0">IF(B13,B13/$B$25,"")</f>
        <v>0.19230769230769232</v>
      </c>
      <c r="D13" s="4">
        <v>14838445.530000001</v>
      </c>
      <c r="E13" s="5">
        <v>17954519.0913</v>
      </c>
      <c r="F13" s="21">
        <f t="shared" ref="F13:F24" si="1">IF(E13,E13/$E$25,"")</f>
        <v>0.84512917332608062</v>
      </c>
      <c r="G13" s="1">
        <v>14</v>
      </c>
      <c r="H13" s="20">
        <f t="shared" ref="H13:H23" si="2">IF(G13,G13/$G$25,"")</f>
        <v>9.2105263157894732E-2</v>
      </c>
      <c r="I13" s="4">
        <v>2538915.85</v>
      </c>
      <c r="J13" s="5">
        <v>3072088.1784999999</v>
      </c>
      <c r="K13" s="21">
        <f t="shared" ref="K13:K23" si="3">IF(J13,J13/$J$25,"")</f>
        <v>0.64811804585158861</v>
      </c>
      <c r="L13" s="1">
        <v>2</v>
      </c>
      <c r="M13" s="20">
        <f t="shared" ref="M13:M23" si="4">IF(L13,L13/$L$25,"")</f>
        <v>0.33333333333333331</v>
      </c>
      <c r="N13" s="4">
        <v>172989.68</v>
      </c>
      <c r="O13" s="5">
        <v>209317.5128</v>
      </c>
      <c r="P13" s="21">
        <f t="shared" ref="P13:P23" si="5">IF(O13,O13/$O$25,"")</f>
        <v>0.81127189322011994</v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>
        <v>5</v>
      </c>
      <c r="C14" s="20">
        <f t="shared" si="0"/>
        <v>9.6153846153846159E-2</v>
      </c>
      <c r="D14" s="6">
        <v>1588992.25</v>
      </c>
      <c r="E14" s="7">
        <v>1922680.6225000001</v>
      </c>
      <c r="F14" s="21">
        <f t="shared" si="1"/>
        <v>9.0501643447017374E-2</v>
      </c>
      <c r="G14" s="2">
        <v>2</v>
      </c>
      <c r="H14" s="20">
        <f t="shared" si="2"/>
        <v>1.3157894736842105E-2</v>
      </c>
      <c r="I14" s="6">
        <v>44594.5</v>
      </c>
      <c r="J14" s="7">
        <v>53959.345000000001</v>
      </c>
      <c r="K14" s="21">
        <f t="shared" si="3"/>
        <v>1.1383796038662986E-2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>
        <v>3</v>
      </c>
      <c r="C15" s="20">
        <f t="shared" si="0"/>
        <v>5.7692307692307696E-2</v>
      </c>
      <c r="D15" s="6">
        <v>139718.79999999999</v>
      </c>
      <c r="E15" s="7">
        <v>169059.74799999999</v>
      </c>
      <c r="F15" s="21">
        <f t="shared" si="1"/>
        <v>7.9577361188798313E-3</v>
      </c>
      <c r="G15" s="2">
        <v>5</v>
      </c>
      <c r="H15" s="20">
        <f t="shared" si="2"/>
        <v>3.2894736842105261E-2</v>
      </c>
      <c r="I15" s="6">
        <v>54519.76</v>
      </c>
      <c r="J15" s="7">
        <v>65968.909599999999</v>
      </c>
      <c r="K15" s="21">
        <f t="shared" si="3"/>
        <v>1.3917452329701123E-2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33</v>
      </c>
      <c r="B18" s="72">
        <v>14</v>
      </c>
      <c r="C18" s="67">
        <f t="shared" si="0"/>
        <v>0.26923076923076922</v>
      </c>
      <c r="D18" s="124">
        <v>397380.35000000003</v>
      </c>
      <c r="E18" s="125">
        <v>480830.22350000008</v>
      </c>
      <c r="F18" s="68">
        <f t="shared" si="1"/>
        <v>2.263294534542316E-2</v>
      </c>
      <c r="G18" s="2">
        <v>10</v>
      </c>
      <c r="H18" s="67">
        <f t="shared" si="2"/>
        <v>6.5789473684210523E-2</v>
      </c>
      <c r="I18" s="124">
        <v>7806.73</v>
      </c>
      <c r="J18" s="125">
        <v>9446.1432999999979</v>
      </c>
      <c r="K18" s="68">
        <f t="shared" si="3"/>
        <v>1.9928516307820801E-3</v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>
        <v>4</v>
      </c>
      <c r="C19" s="20">
        <f t="shared" si="0"/>
        <v>7.6923076923076927E-2</v>
      </c>
      <c r="D19" s="6">
        <v>221697.21999999997</v>
      </c>
      <c r="E19" s="7">
        <v>268253.63</v>
      </c>
      <c r="F19" s="21">
        <f t="shared" si="1"/>
        <v>1.2626847169271933E-2</v>
      </c>
      <c r="G19" s="2">
        <v>28</v>
      </c>
      <c r="H19" s="20">
        <f t="shared" si="2"/>
        <v>0.18421052631578946</v>
      </c>
      <c r="I19" s="6">
        <v>649310.71</v>
      </c>
      <c r="J19" s="7">
        <v>785665.95909999986</v>
      </c>
      <c r="K19" s="21">
        <f t="shared" si="3"/>
        <v>0.16575184581864241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9">
        <v>16</v>
      </c>
      <c r="C20" s="67">
        <f t="shared" si="0"/>
        <v>0.30769230769230771</v>
      </c>
      <c r="D20" s="70">
        <v>371372.43</v>
      </c>
      <c r="E20" s="71">
        <v>449360.64000000001</v>
      </c>
      <c r="F20" s="21">
        <f t="shared" si="1"/>
        <v>2.115165459332731E-2</v>
      </c>
      <c r="G20" s="69">
        <v>85</v>
      </c>
      <c r="H20" s="67">
        <f t="shared" si="2"/>
        <v>0.55921052631578949</v>
      </c>
      <c r="I20" s="70">
        <v>432362.03</v>
      </c>
      <c r="J20" s="71">
        <v>522610.55630000005</v>
      </c>
      <c r="K20" s="68">
        <f t="shared" si="3"/>
        <v>0.11025508149832805</v>
      </c>
      <c r="L20" s="69">
        <v>3</v>
      </c>
      <c r="M20" s="67">
        <f t="shared" si="4"/>
        <v>0.5</v>
      </c>
      <c r="N20" s="70">
        <v>21070</v>
      </c>
      <c r="O20" s="71">
        <v>25494.7</v>
      </c>
      <c r="P20" s="68">
        <f t="shared" si="5"/>
        <v>9.8812245852746408E-2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2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1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>
        <v>3</v>
      </c>
      <c r="H22" s="20">
        <f t="shared" si="2"/>
        <v>1.9736842105263157E-2</v>
      </c>
      <c r="I22" s="6">
        <v>94104.72</v>
      </c>
      <c r="J22" s="7">
        <v>113866.71119999999</v>
      </c>
      <c r="K22" s="21">
        <f t="shared" si="3"/>
        <v>2.4022445340916243E-2</v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3">
      <c r="A23" s="100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103" t="s">
        <v>63</v>
      </c>
      <c r="B24" s="69"/>
      <c r="C24" s="67" t="str">
        <f t="shared" ref="C24" si="12">IF(B24,B24/$B$25,"")</f>
        <v/>
      </c>
      <c r="D24" s="70"/>
      <c r="E24" s="71"/>
      <c r="F24" s="68" t="str">
        <f t="shared" si="1"/>
        <v/>
      </c>
      <c r="G24" s="69">
        <v>5</v>
      </c>
      <c r="H24" s="67">
        <f t="shared" ref="H24" si="13">IF(G24,G24/$G$25,"")</f>
        <v>3.2894736842105261E-2</v>
      </c>
      <c r="I24" s="70">
        <v>96204.57</v>
      </c>
      <c r="J24" s="71">
        <v>116407.52969999998</v>
      </c>
      <c r="K24" s="68">
        <f t="shared" ref="K24" si="14">IF(J24,J24/$J$25,"")</f>
        <v>2.4558481491378438E-2</v>
      </c>
      <c r="L24" s="69">
        <v>1</v>
      </c>
      <c r="M24" s="67">
        <f t="shared" ref="M24" si="15">IF(L24,L24/$L$25,"")</f>
        <v>0.16666666666666666</v>
      </c>
      <c r="N24" s="70">
        <v>19173</v>
      </c>
      <c r="O24" s="71">
        <v>23199.33</v>
      </c>
      <c r="P24" s="68">
        <f t="shared" ref="P24" si="16">IF(O24,O24/$O$25,"")</f>
        <v>8.9915860927133689E-2</v>
      </c>
      <c r="Q24" s="69"/>
      <c r="R24" s="67" t="str">
        <f t="shared" ref="R24" si="1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18">IF(V24,V24/$V$25,"")</f>
        <v/>
      </c>
      <c r="X24" s="70"/>
      <c r="Y24" s="71"/>
      <c r="Z24" s="68" t="str">
        <f t="shared" ref="Z24" si="19">IF(Y24,Y24/$Y$25,"")</f>
        <v/>
      </c>
      <c r="AA24" s="69"/>
      <c r="AB24" s="20" t="str">
        <f t="shared" ref="AB24" si="20">IF(AA24,AA24/$AA$25,"")</f>
        <v/>
      </c>
      <c r="AC24" s="70"/>
      <c r="AD24" s="71"/>
      <c r="AE24" s="68" t="str">
        <f t="shared" ref="AE24" si="21">IF(AD24,AD24/$AD$25,"")</f>
        <v/>
      </c>
    </row>
    <row r="25" spans="1:31" ht="33.049999999999997" customHeight="1" thickBot="1" x14ac:dyDescent="0.3">
      <c r="A25" s="83" t="s">
        <v>0</v>
      </c>
      <c r="B25" s="16">
        <f t="shared" ref="B25:AE25" si="22">SUM(B13:B24)</f>
        <v>52</v>
      </c>
      <c r="C25" s="17">
        <f t="shared" si="22"/>
        <v>1</v>
      </c>
      <c r="D25" s="18">
        <f t="shared" si="22"/>
        <v>17557606.580000002</v>
      </c>
      <c r="E25" s="18">
        <f t="shared" si="22"/>
        <v>21244703.955299996</v>
      </c>
      <c r="F25" s="19">
        <f t="shared" si="22"/>
        <v>1.0000000000000002</v>
      </c>
      <c r="G25" s="16">
        <f t="shared" si="22"/>
        <v>152</v>
      </c>
      <c r="H25" s="17">
        <f t="shared" si="22"/>
        <v>1</v>
      </c>
      <c r="I25" s="18">
        <f t="shared" si="22"/>
        <v>3917818.87</v>
      </c>
      <c r="J25" s="18">
        <f t="shared" si="22"/>
        <v>4740013.3327000001</v>
      </c>
      <c r="K25" s="19">
        <f t="shared" si="22"/>
        <v>1</v>
      </c>
      <c r="L25" s="16">
        <f t="shared" si="22"/>
        <v>6</v>
      </c>
      <c r="M25" s="17">
        <f t="shared" si="22"/>
        <v>0.99999999999999989</v>
      </c>
      <c r="N25" s="18">
        <f t="shared" si="22"/>
        <v>213232.68</v>
      </c>
      <c r="O25" s="18">
        <f t="shared" si="22"/>
        <v>258011.5428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850000000000001" customHeight="1" x14ac:dyDescent="0.25">
      <c r="B26" s="26"/>
      <c r="H26" s="26"/>
      <c r="N26" s="26"/>
    </row>
    <row r="27" spans="1:31" s="49" customFormat="1" ht="34.200000000000003" hidden="1" customHeight="1" x14ac:dyDescent="0.25">
      <c r="A27" s="173" t="s">
        <v>61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25">
      <c r="A28" s="174" t="s">
        <v>54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6" customHeight="1" x14ac:dyDescent="0.3">
      <c r="A29" s="169" t="s">
        <v>36</v>
      </c>
      <c r="B29" s="169"/>
      <c r="C29" s="169"/>
      <c r="D29" s="169"/>
      <c r="E29" s="169"/>
      <c r="F29" s="169"/>
      <c r="G29" s="169"/>
      <c r="H29" s="169"/>
      <c r="I29" s="50"/>
      <c r="J29" s="50"/>
      <c r="K29" s="50"/>
      <c r="L29" s="92"/>
      <c r="M29" s="51"/>
      <c r="N29" s="47"/>
      <c r="O29" s="47"/>
      <c r="P29" s="50"/>
      <c r="Q29" s="50"/>
      <c r="R29" s="9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50" t="s">
        <v>10</v>
      </c>
      <c r="B31" s="155" t="s">
        <v>17</v>
      </c>
      <c r="C31" s="156"/>
      <c r="D31" s="156"/>
      <c r="E31" s="156"/>
      <c r="F31" s="157"/>
      <c r="G31" s="25"/>
      <c r="J31" s="161" t="s">
        <v>15</v>
      </c>
      <c r="K31" s="162"/>
      <c r="L31" s="155" t="s">
        <v>16</v>
      </c>
      <c r="M31" s="156"/>
      <c r="N31" s="156"/>
      <c r="O31" s="156"/>
      <c r="P31" s="157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51"/>
      <c r="B32" s="170"/>
      <c r="C32" s="171"/>
      <c r="D32" s="171"/>
      <c r="E32" s="171"/>
      <c r="F32" s="172"/>
      <c r="G32" s="25"/>
      <c r="J32" s="163"/>
      <c r="K32" s="164"/>
      <c r="L32" s="158"/>
      <c r="M32" s="159"/>
      <c r="N32" s="159"/>
      <c r="O32" s="159"/>
      <c r="P32" s="160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5">
      <c r="A33" s="152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65"/>
      <c r="K33" s="166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29.95" customHeight="1" x14ac:dyDescent="0.25">
      <c r="A34" s="41" t="s">
        <v>25</v>
      </c>
      <c r="B34" s="9">
        <f t="shared" ref="B34:B45" si="23">B13+G13+L13+Q13+AA13+V13</f>
        <v>26</v>
      </c>
      <c r="C34" s="8">
        <f t="shared" ref="C34:C42" si="24">IF(B34,B34/$B$46,"")</f>
        <v>0.12380952380952381</v>
      </c>
      <c r="D34" s="10">
        <f t="shared" ref="D34:D45" si="25">D13+I13+N13+S13+AC13+X13</f>
        <v>17550351.060000002</v>
      </c>
      <c r="E34" s="11">
        <f t="shared" ref="E34:E45" si="26">E13+J13+O13+T13+AD13+Y13</f>
        <v>21235924.782600001</v>
      </c>
      <c r="F34" s="21">
        <f t="shared" ref="F34:F43" si="27">IF(E34,E34/$E$46,"")</f>
        <v>0.8092117599323847</v>
      </c>
      <c r="J34" s="130" t="s">
        <v>3</v>
      </c>
      <c r="K34" s="131"/>
      <c r="L34" s="58">
        <f>B25</f>
        <v>52</v>
      </c>
      <c r="M34" s="8">
        <f>IF(L34,L34/$L$40,"")</f>
        <v>0.24761904761904763</v>
      </c>
      <c r="N34" s="59">
        <f>D25</f>
        <v>17557606.580000002</v>
      </c>
      <c r="O34" s="59">
        <f>E25</f>
        <v>21244703.955299996</v>
      </c>
      <c r="P34" s="60">
        <f>IF(O34,O34/$O$40,"")</f>
        <v>0.80954629727248384</v>
      </c>
    </row>
    <row r="35" spans="1:33" s="25" customFormat="1" ht="29.95" customHeight="1" x14ac:dyDescent="0.25">
      <c r="A35" s="43" t="s">
        <v>18</v>
      </c>
      <c r="B35" s="12">
        <f t="shared" si="23"/>
        <v>7</v>
      </c>
      <c r="C35" s="8">
        <f t="shared" si="24"/>
        <v>3.3333333333333333E-2</v>
      </c>
      <c r="D35" s="13">
        <f t="shared" si="25"/>
        <v>1633586.75</v>
      </c>
      <c r="E35" s="14">
        <f t="shared" si="26"/>
        <v>1976639.9675</v>
      </c>
      <c r="F35" s="21">
        <f t="shared" si="27"/>
        <v>7.5321433995846496E-2</v>
      </c>
      <c r="J35" s="126" t="s">
        <v>1</v>
      </c>
      <c r="K35" s="127"/>
      <c r="L35" s="61">
        <f>G25</f>
        <v>152</v>
      </c>
      <c r="M35" s="8">
        <f>IF(L35,L35/$L$40,"")</f>
        <v>0.72380952380952379</v>
      </c>
      <c r="N35" s="62">
        <f>I25</f>
        <v>3917818.87</v>
      </c>
      <c r="O35" s="62">
        <f>J25</f>
        <v>4740013.3327000001</v>
      </c>
      <c r="P35" s="60">
        <f>IF(O35,O35/$O$40,"")</f>
        <v>0.18062196821303295</v>
      </c>
    </row>
    <row r="36" spans="1:33" ht="29.95" customHeight="1" x14ac:dyDescent="0.25">
      <c r="A36" s="43" t="s">
        <v>19</v>
      </c>
      <c r="B36" s="12">
        <f t="shared" si="23"/>
        <v>8</v>
      </c>
      <c r="C36" s="8">
        <f t="shared" si="24"/>
        <v>3.8095238095238099E-2</v>
      </c>
      <c r="D36" s="13">
        <f t="shared" si="25"/>
        <v>194238.56</v>
      </c>
      <c r="E36" s="14">
        <f t="shared" si="26"/>
        <v>235028.65759999998</v>
      </c>
      <c r="F36" s="21">
        <f t="shared" si="27"/>
        <v>8.9559534420123495E-3</v>
      </c>
      <c r="G36" s="25"/>
      <c r="J36" s="126" t="s">
        <v>2</v>
      </c>
      <c r="K36" s="127"/>
      <c r="L36" s="61">
        <f>L25</f>
        <v>6</v>
      </c>
      <c r="M36" s="8">
        <f>IF(L36,L36/$L$40,"")</f>
        <v>2.8571428571428571E-2</v>
      </c>
      <c r="N36" s="62">
        <f>N25</f>
        <v>213232.68</v>
      </c>
      <c r="O36" s="62">
        <f>O25</f>
        <v>258011.5428</v>
      </c>
      <c r="P36" s="60">
        <f>IF(O36,O36/$O$40,"")</f>
        <v>9.8317345144832112E-3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26" t="s">
        <v>34</v>
      </c>
      <c r="K37" s="127"/>
      <c r="L37" s="61">
        <f>Q25</f>
        <v>0</v>
      </c>
      <c r="M37" s="8" t="str">
        <f>IF(L37,L37/$L$40,"")</f>
        <v/>
      </c>
      <c r="N37" s="62">
        <f>S25</f>
        <v>0</v>
      </c>
      <c r="O37" s="62">
        <f>T25</f>
        <v>0</v>
      </c>
      <c r="P37" s="60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26" t="s">
        <v>5</v>
      </c>
      <c r="K38" s="127"/>
      <c r="L38" s="61">
        <f>V25</f>
        <v>0</v>
      </c>
      <c r="M38" s="8" t="str">
        <f>IF(L38,L38/$L$40,"")</f>
        <v/>
      </c>
      <c r="N38" s="62">
        <f>X25</f>
        <v>0</v>
      </c>
      <c r="O38" s="62">
        <f>Y25</f>
        <v>0</v>
      </c>
      <c r="P38" s="60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25">
      <c r="A39" s="44" t="s">
        <v>33</v>
      </c>
      <c r="B39" s="15">
        <f t="shared" si="23"/>
        <v>24</v>
      </c>
      <c r="C39" s="8">
        <f t="shared" si="24"/>
        <v>0.11428571428571428</v>
      </c>
      <c r="D39" s="13">
        <f t="shared" si="25"/>
        <v>405187.08</v>
      </c>
      <c r="E39" s="22">
        <f t="shared" si="26"/>
        <v>490276.36680000008</v>
      </c>
      <c r="F39" s="21">
        <f t="shared" si="27"/>
        <v>1.8682369884666226E-2</v>
      </c>
      <c r="G39" s="25"/>
      <c r="J39" s="126" t="s">
        <v>4</v>
      </c>
      <c r="K39" s="127"/>
      <c r="L39" s="61">
        <f>AA25</f>
        <v>0</v>
      </c>
      <c r="M39" s="8" t="str">
        <f t="shared" ref="M39" si="28">IF(L39,L39/$L$40,"")</f>
        <v/>
      </c>
      <c r="N39" s="62">
        <f>AC25</f>
        <v>0</v>
      </c>
      <c r="O39" s="62">
        <f>AD25</f>
        <v>0</v>
      </c>
      <c r="P39" s="60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">
      <c r="A40" s="44" t="s">
        <v>28</v>
      </c>
      <c r="B40" s="12">
        <f t="shared" si="23"/>
        <v>32</v>
      </c>
      <c r="C40" s="8">
        <f t="shared" si="24"/>
        <v>0.15238095238095239</v>
      </c>
      <c r="D40" s="13">
        <f t="shared" si="25"/>
        <v>871007.92999999993</v>
      </c>
      <c r="E40" s="23">
        <f t="shared" si="26"/>
        <v>1053919.5891</v>
      </c>
      <c r="F40" s="21">
        <f t="shared" si="27"/>
        <v>4.0160441998816007E-2</v>
      </c>
      <c r="G40" s="25"/>
      <c r="J40" s="128" t="s">
        <v>0</v>
      </c>
      <c r="K40" s="129"/>
      <c r="L40" s="84">
        <f>SUM(L34:L39)</f>
        <v>210</v>
      </c>
      <c r="M40" s="17">
        <f>SUM(M34:M39)</f>
        <v>1</v>
      </c>
      <c r="N40" s="85">
        <f>SUM(N34:N39)</f>
        <v>21688658.130000003</v>
      </c>
      <c r="O40" s="86">
        <f>SUM(O34:O39)</f>
        <v>26242728.830799997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25">
      <c r="A41" s="45" t="s">
        <v>29</v>
      </c>
      <c r="B41" s="12">
        <f t="shared" si="23"/>
        <v>104</v>
      </c>
      <c r="C41" s="8">
        <f t="shared" si="24"/>
        <v>0.49523809523809526</v>
      </c>
      <c r="D41" s="13">
        <f t="shared" si="25"/>
        <v>824804.46</v>
      </c>
      <c r="E41" s="23">
        <f t="shared" si="26"/>
        <v>997465.89630000002</v>
      </c>
      <c r="F41" s="21">
        <f t="shared" si="27"/>
        <v>3.8009229250935056E-2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25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29.95" customHeight="1" x14ac:dyDescent="0.25">
      <c r="A43" s="81" t="s">
        <v>45</v>
      </c>
      <c r="B43" s="12">
        <f t="shared" si="23"/>
        <v>3</v>
      </c>
      <c r="C43" s="8">
        <f t="shared" ref="C43:C44" si="30">IF(B43,B43/$B$46,"")</f>
        <v>1.4285714285714285E-2</v>
      </c>
      <c r="D43" s="13">
        <f t="shared" si="25"/>
        <v>94104.72</v>
      </c>
      <c r="E43" s="14">
        <f t="shared" si="26"/>
        <v>113866.71119999999</v>
      </c>
      <c r="F43" s="21">
        <f t="shared" si="27"/>
        <v>4.338981358766294E-3</v>
      </c>
      <c r="G43" s="52"/>
      <c r="H43" s="52"/>
      <c r="I43" s="50"/>
      <c r="J43" s="50"/>
      <c r="K43" s="50"/>
      <c r="L43" s="94"/>
      <c r="M43" s="51"/>
      <c r="N43" s="47"/>
      <c r="O43" s="47"/>
      <c r="P43" s="50"/>
      <c r="Q43" s="50"/>
      <c r="R43" s="94"/>
      <c r="S43" s="47"/>
      <c r="T43" s="47"/>
      <c r="U43" s="47"/>
      <c r="V43" s="50"/>
      <c r="W43" s="50"/>
      <c r="X43" s="94"/>
      <c r="Y43" s="49"/>
      <c r="Z43" s="49"/>
      <c r="AA43" s="49"/>
      <c r="AB43" s="49"/>
      <c r="AC43" s="50"/>
      <c r="AD43" s="50"/>
      <c r="AE43" s="94"/>
    </row>
    <row r="44" spans="1:33" s="54" customFormat="1" ht="29.95" customHeight="1" x14ac:dyDescent="0.3">
      <c r="A44" s="100" t="s">
        <v>53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102"/>
      <c r="M44" s="51"/>
      <c r="N44" s="47"/>
      <c r="O44" s="47"/>
      <c r="P44" s="50"/>
      <c r="Q44" s="50"/>
      <c r="R44" s="102"/>
      <c r="S44" s="47"/>
      <c r="T44" s="47"/>
      <c r="U44" s="47"/>
      <c r="V44" s="50"/>
      <c r="W44" s="50"/>
      <c r="X44" s="102"/>
      <c r="Y44" s="49"/>
      <c r="Z44" s="49"/>
      <c r="AA44" s="49"/>
      <c r="AB44" s="49"/>
      <c r="AC44" s="50"/>
      <c r="AD44" s="50"/>
      <c r="AE44" s="102"/>
    </row>
    <row r="45" spans="1:33" s="54" customFormat="1" ht="29.95" customHeight="1" x14ac:dyDescent="0.3">
      <c r="A45" s="103" t="s">
        <v>63</v>
      </c>
      <c r="B45" s="12">
        <f t="shared" si="23"/>
        <v>6</v>
      </c>
      <c r="C45" s="8">
        <f t="shared" ref="C45" si="32">IF(B45,B45/$B$46,"")</f>
        <v>2.8571428571428571E-2</v>
      </c>
      <c r="D45" s="13">
        <f t="shared" si="25"/>
        <v>115377.57</v>
      </c>
      <c r="E45" s="14">
        <f t="shared" si="26"/>
        <v>139606.85969999997</v>
      </c>
      <c r="F45" s="21">
        <f t="shared" ref="F45" si="33">IF(E45,E45/$E$46,"")</f>
        <v>5.319830136572886E-3</v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29.95" customHeight="1" thickBot="1" x14ac:dyDescent="0.3">
      <c r="A46" s="65" t="s">
        <v>0</v>
      </c>
      <c r="B46" s="16">
        <f>SUM(B34:B45)</f>
        <v>210</v>
      </c>
      <c r="C46" s="17">
        <f>SUM(C34:C45)</f>
        <v>1</v>
      </c>
      <c r="D46" s="18">
        <f>SUM(D34:D45)</f>
        <v>21688658.129999999</v>
      </c>
      <c r="E46" s="18">
        <f>SUM(E34:E45)</f>
        <v>26242728.830800001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2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zoomScale="90" zoomScaleNormal="90" workbookViewId="0">
      <selection activeCell="O19" sqref="O19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2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40</v>
      </c>
      <c r="B7" s="31" t="s">
        <v>49</v>
      </c>
      <c r="C7" s="32"/>
      <c r="D7" s="32"/>
      <c r="E7" s="32"/>
      <c r="F7" s="32"/>
      <c r="G7" s="33"/>
      <c r="H7" s="74"/>
      <c r="I7" s="96" t="s">
        <v>52</v>
      </c>
      <c r="J7" s="97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25">
      <c r="A8" s="30" t="s">
        <v>11</v>
      </c>
      <c r="B8" s="99" t="str">
        <f>'CONTRACTACIO 1r TR 2020'!B8</f>
        <v>BARCELONA D'INFRAESTRUCTURES MUNICIPALS SA (BIMSA)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32" t="s">
        <v>6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4"/>
    </row>
    <row r="11" spans="1:31" ht="29.95" customHeight="1" thickBot="1" x14ac:dyDescent="0.35">
      <c r="A11" s="167" t="s">
        <v>10</v>
      </c>
      <c r="B11" s="135" t="s">
        <v>3</v>
      </c>
      <c r="C11" s="136"/>
      <c r="D11" s="136"/>
      <c r="E11" s="136"/>
      <c r="F11" s="137"/>
      <c r="G11" s="138" t="s">
        <v>1</v>
      </c>
      <c r="H11" s="139"/>
      <c r="I11" s="139"/>
      <c r="J11" s="139"/>
      <c r="K11" s="140"/>
      <c r="L11" s="153" t="s">
        <v>2</v>
      </c>
      <c r="M11" s="154"/>
      <c r="N11" s="154"/>
      <c r="O11" s="154"/>
      <c r="P11" s="154"/>
      <c r="Q11" s="141" t="s">
        <v>34</v>
      </c>
      <c r="R11" s="142"/>
      <c r="S11" s="142"/>
      <c r="T11" s="142"/>
      <c r="U11" s="143"/>
      <c r="V11" s="147" t="s">
        <v>5</v>
      </c>
      <c r="W11" s="148"/>
      <c r="X11" s="148"/>
      <c r="Y11" s="148"/>
      <c r="Z11" s="149"/>
      <c r="AA11" s="144" t="s">
        <v>4</v>
      </c>
      <c r="AB11" s="145"/>
      <c r="AC11" s="145"/>
      <c r="AD11" s="145"/>
      <c r="AE11" s="146"/>
    </row>
    <row r="12" spans="1:31" ht="38.950000000000003" customHeight="1" thickBot="1" x14ac:dyDescent="0.35">
      <c r="A12" s="168"/>
      <c r="B12" s="39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3</v>
      </c>
      <c r="C13" s="20">
        <f t="shared" ref="C13:C21" si="0">IF(B13,B13/$B$25,"")</f>
        <v>7.6923076923076927E-2</v>
      </c>
      <c r="D13" s="4">
        <v>1844376.47</v>
      </c>
      <c r="E13" s="5">
        <v>2231695.5286999997</v>
      </c>
      <c r="F13" s="21">
        <f t="shared" ref="F13:F24" si="1">IF(E13,E13/$E$25,"")</f>
        <v>0.38674535033272206</v>
      </c>
      <c r="G13" s="1">
        <v>23</v>
      </c>
      <c r="H13" s="20">
        <f t="shared" ref="H13:H21" si="2">IF(G13,G13/$G$25,"")</f>
        <v>0.11386138613861387</v>
      </c>
      <c r="I13" s="4">
        <v>4587542.8099999996</v>
      </c>
      <c r="J13" s="5">
        <v>5550926.8000999996</v>
      </c>
      <c r="K13" s="21">
        <f t="shared" ref="K13:K21" si="3">IF(J13,J13/$J$25,"")</f>
        <v>0.73745879671219694</v>
      </c>
      <c r="L13" s="1">
        <v>5</v>
      </c>
      <c r="M13" s="20">
        <f>IF(L13,L13/$L$25,"")</f>
        <v>0.26315789473684209</v>
      </c>
      <c r="N13" s="4">
        <v>269157.94999999995</v>
      </c>
      <c r="O13" s="5">
        <v>325681.11950000003</v>
      </c>
      <c r="P13" s="21">
        <f>IF(O13,O13/$O$25,"")</f>
        <v>0.68859719500118743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5">
      <c r="A14" s="43" t="s">
        <v>18</v>
      </c>
      <c r="B14" s="2">
        <v>10</v>
      </c>
      <c r="C14" s="20">
        <f t="shared" si="0"/>
        <v>0.25641025641025639</v>
      </c>
      <c r="D14" s="6">
        <v>2457015.2100000004</v>
      </c>
      <c r="E14" s="7">
        <v>2972988.4040999999</v>
      </c>
      <c r="F14" s="21">
        <f t="shared" si="1"/>
        <v>0.51520891944814107</v>
      </c>
      <c r="G14" s="2">
        <v>6</v>
      </c>
      <c r="H14" s="20">
        <f t="shared" si="2"/>
        <v>2.9702970297029702E-2</v>
      </c>
      <c r="I14" s="6">
        <v>145356.20000000001</v>
      </c>
      <c r="J14" s="7">
        <v>175430.66200000001</v>
      </c>
      <c r="K14" s="21">
        <f t="shared" si="3"/>
        <v>2.3306537730350452E-2</v>
      </c>
      <c r="L14" s="2">
        <v>2</v>
      </c>
      <c r="M14" s="20">
        <f>IF(L14,L14/$L$25,"")</f>
        <v>0.10526315789473684</v>
      </c>
      <c r="N14" s="6">
        <v>59758.7</v>
      </c>
      <c r="O14" s="7">
        <v>72308.027000000002</v>
      </c>
      <c r="P14" s="21">
        <f>IF(O14,O14/$O$25,"")</f>
        <v>0.15288299378456946</v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8</v>
      </c>
      <c r="H15" s="20">
        <f t="shared" si="2"/>
        <v>3.9603960396039604E-2</v>
      </c>
      <c r="I15" s="6">
        <v>64858.53</v>
      </c>
      <c r="J15" s="7">
        <v>78478.821299999996</v>
      </c>
      <c r="K15" s="21">
        <f t="shared" si="3"/>
        <v>1.0426168315216644E-2</v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0" customFormat="1" ht="36" customHeight="1" x14ac:dyDescent="0.25">
      <c r="A18" s="77" t="s">
        <v>33</v>
      </c>
      <c r="B18" s="72">
        <v>8</v>
      </c>
      <c r="C18" s="67">
        <f t="shared" si="0"/>
        <v>0.20512820512820512</v>
      </c>
      <c r="D18" s="70">
        <v>119195.06</v>
      </c>
      <c r="E18" s="71">
        <v>144226.02260000003</v>
      </c>
      <c r="F18" s="68">
        <f t="shared" si="1"/>
        <v>2.4993886002910155E-2</v>
      </c>
      <c r="G18" s="72">
        <v>16</v>
      </c>
      <c r="H18" s="67">
        <f t="shared" si="2"/>
        <v>7.9207920792079209E-2</v>
      </c>
      <c r="I18" s="70">
        <v>40510.289999999994</v>
      </c>
      <c r="J18" s="71">
        <v>49017.450900000003</v>
      </c>
      <c r="K18" s="68">
        <f t="shared" si="3"/>
        <v>6.5121288138697822E-3</v>
      </c>
      <c r="L18" s="72"/>
      <c r="M18" s="67" t="str">
        <f>IF(L18,L18/$L$25,"")</f>
        <v/>
      </c>
      <c r="N18" s="70"/>
      <c r="O18" s="71"/>
      <c r="P18" s="68" t="str">
        <f>IF(O18,O18/$O$25,"")</f>
        <v/>
      </c>
      <c r="Q18" s="72"/>
      <c r="R18" s="67" t="str">
        <f t="shared" si="4"/>
        <v/>
      </c>
      <c r="S18" s="70"/>
      <c r="T18" s="71"/>
      <c r="U18" s="68" t="str">
        <f t="shared" si="5"/>
        <v/>
      </c>
      <c r="V18" s="72"/>
      <c r="W18" s="67" t="str">
        <f t="shared" si="6"/>
        <v/>
      </c>
      <c r="X18" s="70"/>
      <c r="Y18" s="71"/>
      <c r="Z18" s="68" t="str">
        <f t="shared" si="7"/>
        <v/>
      </c>
      <c r="AA18" s="72"/>
      <c r="AB18" s="20" t="str">
        <f t="shared" si="8"/>
        <v/>
      </c>
      <c r="AC18" s="70"/>
      <c r="AD18" s="71"/>
      <c r="AE18" s="68" t="str">
        <f t="shared" si="9"/>
        <v/>
      </c>
    </row>
    <row r="19" spans="1:31" s="42" customFormat="1" ht="36" customHeight="1" x14ac:dyDescent="0.25">
      <c r="A19" s="44" t="s">
        <v>28</v>
      </c>
      <c r="B19" s="2">
        <v>1</v>
      </c>
      <c r="C19" s="20">
        <f t="shared" si="0"/>
        <v>2.564102564102564E-2</v>
      </c>
      <c r="D19" s="6">
        <v>6727.97</v>
      </c>
      <c r="E19" s="7">
        <v>8140.84</v>
      </c>
      <c r="F19" s="21">
        <f t="shared" si="1"/>
        <v>1.41078026877468E-3</v>
      </c>
      <c r="G19" s="2">
        <v>16</v>
      </c>
      <c r="H19" s="20">
        <f t="shared" si="2"/>
        <v>7.9207920792079209E-2</v>
      </c>
      <c r="I19" s="6">
        <v>274298.54000000004</v>
      </c>
      <c r="J19" s="7">
        <v>331901.23</v>
      </c>
      <c r="K19" s="21">
        <f t="shared" si="3"/>
        <v>4.4094164905703441E-2</v>
      </c>
      <c r="L19" s="2">
        <v>1</v>
      </c>
      <c r="M19" s="20">
        <f>IF(L19,L19/$L$25,"")</f>
        <v>5.2631578947368418E-2</v>
      </c>
      <c r="N19" s="6">
        <v>3656.8</v>
      </c>
      <c r="O19" s="7">
        <v>4424.7299999999996</v>
      </c>
      <c r="P19" s="21">
        <f>IF(O19,O19/$O$25,"")</f>
        <v>9.3553371202950656E-3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0" customFormat="1" ht="36" customHeight="1" x14ac:dyDescent="0.25">
      <c r="A20" s="81" t="s">
        <v>29</v>
      </c>
      <c r="B20" s="69">
        <v>17</v>
      </c>
      <c r="C20" s="67">
        <f t="shared" si="0"/>
        <v>0.4358974358974359</v>
      </c>
      <c r="D20" s="70">
        <v>341765.58999999997</v>
      </c>
      <c r="E20" s="71">
        <v>413401.32970000006</v>
      </c>
      <c r="F20" s="21">
        <f t="shared" si="1"/>
        <v>7.1641063947452135E-2</v>
      </c>
      <c r="G20" s="69">
        <v>130</v>
      </c>
      <c r="H20" s="67">
        <f t="shared" si="2"/>
        <v>0.64356435643564358</v>
      </c>
      <c r="I20" s="70">
        <v>662112.03</v>
      </c>
      <c r="J20" s="71">
        <v>800969.18130000005</v>
      </c>
      <c r="K20" s="68">
        <f t="shared" si="3"/>
        <v>0.10641137776027068</v>
      </c>
      <c r="L20" s="69">
        <v>11</v>
      </c>
      <c r="M20" s="67">
        <f>IF(L20,L20/$L$25,"")</f>
        <v>0.57894736842105265</v>
      </c>
      <c r="N20" s="70">
        <v>58305.21</v>
      </c>
      <c r="O20" s="71">
        <v>70549.304100000008</v>
      </c>
      <c r="P20" s="68">
        <f>IF(O20,O20/$O$25,"")</f>
        <v>0.14916447409394812</v>
      </c>
      <c r="Q20" s="69"/>
      <c r="R20" s="67" t="str">
        <f t="shared" si="4"/>
        <v/>
      </c>
      <c r="S20" s="70"/>
      <c r="T20" s="71"/>
      <c r="U20" s="68" t="str">
        <f t="shared" si="5"/>
        <v/>
      </c>
      <c r="V20" s="69"/>
      <c r="W20" s="67" t="str">
        <f t="shared" si="6"/>
        <v/>
      </c>
      <c r="X20" s="70"/>
      <c r="Y20" s="71"/>
      <c r="Z20" s="68" t="str">
        <f t="shared" si="7"/>
        <v/>
      </c>
      <c r="AA20" s="69"/>
      <c r="AB20" s="20" t="str">
        <f t="shared" si="8"/>
        <v/>
      </c>
      <c r="AC20" s="70"/>
      <c r="AD20" s="71"/>
      <c r="AE20" s="68" t="str">
        <f t="shared" si="9"/>
        <v/>
      </c>
    </row>
    <row r="21" spans="1:31" s="42" customFormat="1" ht="39.950000000000003" hidden="1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25">
      <c r="A22" s="81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>
        <v>3</v>
      </c>
      <c r="H22" s="20">
        <f t="shared" ref="H22:H23" si="11">IF(G22,G22/$G$25,"")</f>
        <v>1.4851485148514851E-2</v>
      </c>
      <c r="I22" s="6">
        <v>446592.39</v>
      </c>
      <c r="J22" s="7">
        <v>540376.79190000007</v>
      </c>
      <c r="K22" s="21">
        <f t="shared" ref="K22:K23" si="12">IF(J22,J22/$J$25,"")</f>
        <v>7.1790825762392013E-2</v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3">
      <c r="A23" s="100" t="s">
        <v>53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103" t="s">
        <v>63</v>
      </c>
      <c r="B24" s="69"/>
      <c r="C24" s="67" t="str">
        <f t="shared" ref="C24" si="20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21">IF(G24,G24/$G$25,"")</f>
        <v/>
      </c>
      <c r="I24" s="70"/>
      <c r="J24" s="71"/>
      <c r="K24" s="68" t="str">
        <f t="shared" ref="K24" si="22">IF(J24,J24/$J$25,"")</f>
        <v/>
      </c>
      <c r="L24" s="69"/>
      <c r="M24" s="67" t="str">
        <f t="shared" ref="M24" si="23">IF(L24,L24/$L$25,"")</f>
        <v/>
      </c>
      <c r="N24" s="70"/>
      <c r="O24" s="71"/>
      <c r="P24" s="68" t="str">
        <f t="shared" ref="P24" si="24">IF(O24,O24/$O$25,"")</f>
        <v/>
      </c>
      <c r="Q24" s="69"/>
      <c r="R24" s="67" t="str">
        <f t="shared" ref="R24" si="25">IF(Q24,Q24/$Q$25,"")</f>
        <v/>
      </c>
      <c r="S24" s="70"/>
      <c r="T24" s="71"/>
      <c r="U24" s="68" t="str">
        <f t="shared" si="5"/>
        <v/>
      </c>
      <c r="V24" s="69"/>
      <c r="W24" s="67" t="str">
        <f t="shared" ref="W24" si="26">IF(V24,V24/$V$25,"")</f>
        <v/>
      </c>
      <c r="X24" s="70"/>
      <c r="Y24" s="71"/>
      <c r="Z24" s="68" t="str">
        <f t="shared" ref="Z24" si="27">IF(Y24,Y24/$Y$25,"")</f>
        <v/>
      </c>
      <c r="AA24" s="69"/>
      <c r="AB24" s="20" t="str">
        <f t="shared" ref="AB24" si="28">IF(AA24,AA24/$AA$25,"")</f>
        <v/>
      </c>
      <c r="AC24" s="70"/>
      <c r="AD24" s="71"/>
      <c r="AE24" s="68" t="str">
        <f t="shared" ref="AE24" si="29">IF(AD24,AD24/$AD$25,"")</f>
        <v/>
      </c>
    </row>
    <row r="25" spans="1:31" ht="33.049999999999997" customHeight="1" thickBot="1" x14ac:dyDescent="0.35">
      <c r="A25" s="83" t="s">
        <v>0</v>
      </c>
      <c r="B25" s="16">
        <f t="shared" ref="B25:AE25" si="30">SUM(B13:B24)</f>
        <v>39</v>
      </c>
      <c r="C25" s="17">
        <f t="shared" si="30"/>
        <v>1</v>
      </c>
      <c r="D25" s="18">
        <f t="shared" si="30"/>
        <v>4769080.3</v>
      </c>
      <c r="E25" s="18">
        <f t="shared" si="30"/>
        <v>5770452.1250999989</v>
      </c>
      <c r="F25" s="19">
        <f t="shared" si="30"/>
        <v>1.0000000000000002</v>
      </c>
      <c r="G25" s="16">
        <f t="shared" si="30"/>
        <v>202</v>
      </c>
      <c r="H25" s="17">
        <f t="shared" si="30"/>
        <v>1</v>
      </c>
      <c r="I25" s="18">
        <f t="shared" si="30"/>
        <v>6221270.79</v>
      </c>
      <c r="J25" s="18">
        <f t="shared" si="30"/>
        <v>7527100.9375</v>
      </c>
      <c r="K25" s="19">
        <f t="shared" si="30"/>
        <v>0.99999999999999989</v>
      </c>
      <c r="L25" s="16">
        <f t="shared" si="30"/>
        <v>19</v>
      </c>
      <c r="M25" s="17">
        <f t="shared" si="30"/>
        <v>1</v>
      </c>
      <c r="N25" s="18">
        <f t="shared" si="30"/>
        <v>390878.66</v>
      </c>
      <c r="O25" s="18">
        <f t="shared" si="30"/>
        <v>472963.18060000002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850000000000001" customHeight="1" x14ac:dyDescent="0.3">
      <c r="B26" s="26"/>
      <c r="H26" s="26"/>
      <c r="N26" s="26"/>
    </row>
    <row r="27" spans="1:31" s="49" customFormat="1" ht="34.200000000000003" hidden="1" customHeight="1" x14ac:dyDescent="0.25">
      <c r="A27" s="173" t="s">
        <v>60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25">
      <c r="A28" s="174" t="s">
        <v>54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29.95" customHeight="1" x14ac:dyDescent="0.3">
      <c r="A29" s="169" t="s">
        <v>36</v>
      </c>
      <c r="B29" s="169"/>
      <c r="C29" s="169"/>
      <c r="D29" s="169"/>
      <c r="E29" s="169"/>
      <c r="F29" s="169"/>
      <c r="G29" s="169"/>
      <c r="H29" s="169"/>
      <c r="I29" s="50"/>
      <c r="J29" s="50"/>
      <c r="K29" s="50"/>
      <c r="L29" s="92"/>
      <c r="M29" s="51"/>
      <c r="N29" s="47"/>
      <c r="O29" s="47"/>
      <c r="P29" s="50"/>
      <c r="Q29" s="50"/>
      <c r="R29" s="9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50" t="s">
        <v>10</v>
      </c>
      <c r="B31" s="155" t="s">
        <v>17</v>
      </c>
      <c r="C31" s="156"/>
      <c r="D31" s="156"/>
      <c r="E31" s="156"/>
      <c r="F31" s="157"/>
      <c r="G31" s="25"/>
      <c r="J31" s="161" t="s">
        <v>15</v>
      </c>
      <c r="K31" s="162"/>
      <c r="L31" s="155" t="s">
        <v>16</v>
      </c>
      <c r="M31" s="156"/>
      <c r="N31" s="156"/>
      <c r="O31" s="156"/>
      <c r="P31" s="157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51"/>
      <c r="B32" s="170"/>
      <c r="C32" s="171"/>
      <c r="D32" s="171"/>
      <c r="E32" s="171"/>
      <c r="F32" s="172"/>
      <c r="G32" s="25"/>
      <c r="J32" s="163"/>
      <c r="K32" s="164"/>
      <c r="L32" s="158"/>
      <c r="M32" s="159"/>
      <c r="N32" s="159"/>
      <c r="O32" s="159"/>
      <c r="P32" s="160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5">
      <c r="A33" s="152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65"/>
      <c r="K33" s="166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29.95" customHeight="1" x14ac:dyDescent="0.3">
      <c r="A34" s="41" t="s">
        <v>25</v>
      </c>
      <c r="B34" s="9">
        <f t="shared" ref="B34:B42" si="31">B13+G13+L13+Q13+AA13+V13</f>
        <v>31</v>
      </c>
      <c r="C34" s="8">
        <f t="shared" ref="C34:C45" si="32">IF(B34,B34/$B$46,"")</f>
        <v>0.11923076923076924</v>
      </c>
      <c r="D34" s="10">
        <f t="shared" ref="D34:D42" si="33">D13+I13+N13+S13+AC13+X13</f>
        <v>6701077.2299999995</v>
      </c>
      <c r="E34" s="11">
        <f t="shared" ref="E34:E42" si="34">E13+J13+O13+T13+AD13+Y13</f>
        <v>8108303.4482999993</v>
      </c>
      <c r="F34" s="21">
        <f t="shared" ref="F34:F42" si="35">IF(E34,E34/$E$46,"")</f>
        <v>0.58881622918849885</v>
      </c>
      <c r="J34" s="130" t="s">
        <v>3</v>
      </c>
      <c r="K34" s="131"/>
      <c r="L34" s="58">
        <f>B25</f>
        <v>39</v>
      </c>
      <c r="M34" s="8">
        <f t="shared" ref="M34:M39" si="36">IF(L34,L34/$L$40,"")</f>
        <v>0.15</v>
      </c>
      <c r="N34" s="59">
        <f>D25</f>
        <v>4769080.3</v>
      </c>
      <c r="O34" s="59">
        <f>E25</f>
        <v>5770452.1250999989</v>
      </c>
      <c r="P34" s="60">
        <f t="shared" ref="P34:P39" si="37">IF(O34,O34/$O$40,"")</f>
        <v>0.41904399393519459</v>
      </c>
    </row>
    <row r="35" spans="1:33" s="25" customFormat="1" ht="29.95" customHeight="1" x14ac:dyDescent="0.3">
      <c r="A35" s="43" t="s">
        <v>18</v>
      </c>
      <c r="B35" s="12">
        <f t="shared" si="31"/>
        <v>18</v>
      </c>
      <c r="C35" s="8">
        <f t="shared" si="32"/>
        <v>6.9230769230769235E-2</v>
      </c>
      <c r="D35" s="13">
        <f t="shared" si="33"/>
        <v>2662130.1100000008</v>
      </c>
      <c r="E35" s="14">
        <f t="shared" si="34"/>
        <v>3220727.0931000002</v>
      </c>
      <c r="F35" s="21">
        <f t="shared" si="35"/>
        <v>0.23388571904052055</v>
      </c>
      <c r="J35" s="126" t="s">
        <v>1</v>
      </c>
      <c r="K35" s="127"/>
      <c r="L35" s="61">
        <f>G25</f>
        <v>202</v>
      </c>
      <c r="M35" s="8">
        <f t="shared" si="36"/>
        <v>0.77692307692307694</v>
      </c>
      <c r="N35" s="62">
        <f>I25</f>
        <v>6221270.79</v>
      </c>
      <c r="O35" s="62">
        <f>J25</f>
        <v>7527100.9375</v>
      </c>
      <c r="P35" s="60">
        <f t="shared" si="37"/>
        <v>0.54660993128830215</v>
      </c>
    </row>
    <row r="36" spans="1:33" ht="29.95" customHeight="1" x14ac:dyDescent="0.3">
      <c r="A36" s="43" t="s">
        <v>19</v>
      </c>
      <c r="B36" s="12">
        <f t="shared" si="31"/>
        <v>8</v>
      </c>
      <c r="C36" s="8">
        <f t="shared" si="32"/>
        <v>3.0769230769230771E-2</v>
      </c>
      <c r="D36" s="13">
        <f t="shared" si="33"/>
        <v>64858.53</v>
      </c>
      <c r="E36" s="14">
        <f t="shared" si="34"/>
        <v>78478.821299999996</v>
      </c>
      <c r="F36" s="21">
        <f t="shared" si="35"/>
        <v>5.6990471463808411E-3</v>
      </c>
      <c r="G36" s="25"/>
      <c r="J36" s="126" t="s">
        <v>2</v>
      </c>
      <c r="K36" s="127"/>
      <c r="L36" s="61">
        <f>L25</f>
        <v>19</v>
      </c>
      <c r="M36" s="8">
        <f t="shared" si="36"/>
        <v>7.3076923076923081E-2</v>
      </c>
      <c r="N36" s="62">
        <f>N25</f>
        <v>390878.66</v>
      </c>
      <c r="O36" s="62">
        <f>O25</f>
        <v>472963.18060000002</v>
      </c>
      <c r="P36" s="60">
        <f t="shared" si="37"/>
        <v>3.4346074776503269E-2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26" t="s">
        <v>34</v>
      </c>
      <c r="K37" s="127"/>
      <c r="L37" s="61">
        <f>Q25</f>
        <v>0</v>
      </c>
      <c r="M37" s="8" t="str">
        <f t="shared" si="36"/>
        <v/>
      </c>
      <c r="N37" s="62">
        <f>S25</f>
        <v>0</v>
      </c>
      <c r="O37" s="62">
        <f>T25</f>
        <v>0</v>
      </c>
      <c r="P37" s="60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26" t="s">
        <v>5</v>
      </c>
      <c r="K38" s="127"/>
      <c r="L38" s="61">
        <f>V25</f>
        <v>0</v>
      </c>
      <c r="M38" s="8" t="str">
        <f t="shared" si="36"/>
        <v/>
      </c>
      <c r="N38" s="62">
        <f>X25</f>
        <v>0</v>
      </c>
      <c r="O38" s="62">
        <f>Y25</f>
        <v>0</v>
      </c>
      <c r="P38" s="60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31"/>
        <v>24</v>
      </c>
      <c r="C39" s="8">
        <f t="shared" si="32"/>
        <v>9.2307692307692313E-2</v>
      </c>
      <c r="D39" s="13">
        <f t="shared" si="33"/>
        <v>159705.34999999998</v>
      </c>
      <c r="E39" s="22">
        <f t="shared" si="34"/>
        <v>193243.47350000002</v>
      </c>
      <c r="F39" s="21">
        <f t="shared" si="35"/>
        <v>1.4033132098110359E-2</v>
      </c>
      <c r="G39" s="25"/>
      <c r="J39" s="126" t="s">
        <v>4</v>
      </c>
      <c r="K39" s="127"/>
      <c r="L39" s="61">
        <f>AA25</f>
        <v>0</v>
      </c>
      <c r="M39" s="8" t="str">
        <f t="shared" si="36"/>
        <v/>
      </c>
      <c r="N39" s="62">
        <f>AC25</f>
        <v>0</v>
      </c>
      <c r="O39" s="62">
        <f>AD25</f>
        <v>0</v>
      </c>
      <c r="P39" s="60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31"/>
        <v>18</v>
      </c>
      <c r="C40" s="8">
        <f t="shared" si="32"/>
        <v>6.9230769230769235E-2</v>
      </c>
      <c r="D40" s="13">
        <f t="shared" si="33"/>
        <v>284683.31</v>
      </c>
      <c r="E40" s="23">
        <f t="shared" si="34"/>
        <v>344466.8</v>
      </c>
      <c r="F40" s="21">
        <f t="shared" si="35"/>
        <v>2.5014806556006977E-2</v>
      </c>
      <c r="G40" s="25"/>
      <c r="J40" s="128" t="s">
        <v>0</v>
      </c>
      <c r="K40" s="129"/>
      <c r="L40" s="84">
        <f>SUM(L34:L39)</f>
        <v>260</v>
      </c>
      <c r="M40" s="17">
        <f>SUM(M34:M39)</f>
        <v>1</v>
      </c>
      <c r="N40" s="85">
        <f>SUM(N34:N39)</f>
        <v>11381229.75</v>
      </c>
      <c r="O40" s="86">
        <f>SUM(O34:O39)</f>
        <v>13770516.243199999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31"/>
        <v>158</v>
      </c>
      <c r="C41" s="8">
        <f t="shared" si="32"/>
        <v>0.60769230769230764</v>
      </c>
      <c r="D41" s="13">
        <f t="shared" si="33"/>
        <v>1062182.83</v>
      </c>
      <c r="E41" s="23">
        <f t="shared" si="34"/>
        <v>1284919.8151000002</v>
      </c>
      <c r="F41" s="21">
        <f t="shared" si="35"/>
        <v>9.3309487633370644E-2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25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29.95" customHeight="1" x14ac:dyDescent="0.3">
      <c r="A43" s="81" t="s">
        <v>45</v>
      </c>
      <c r="B43" s="12">
        <f t="shared" ref="B43:B44" si="38">B22+G22+L22+Q22+AA22+V22</f>
        <v>3</v>
      </c>
      <c r="C43" s="8">
        <f t="shared" si="32"/>
        <v>1.1538461538461539E-2</v>
      </c>
      <c r="D43" s="13">
        <f t="shared" ref="D43:D44" si="39">D22+I22+N22+S22+AC22+X22</f>
        <v>446592.39</v>
      </c>
      <c r="E43" s="14">
        <f t="shared" ref="E43:E44" si="40">E22+J22+O22+T22+AD22+Y22</f>
        <v>540376.79190000007</v>
      </c>
      <c r="F43" s="21">
        <f t="shared" ref="F43" si="41">IF(E43,E43/$E$46,"")</f>
        <v>3.924157833711156E-2</v>
      </c>
      <c r="G43" s="52"/>
      <c r="H43" s="52"/>
      <c r="I43" s="50"/>
      <c r="J43" s="50"/>
      <c r="K43" s="50"/>
      <c r="L43" s="94"/>
      <c r="M43" s="51"/>
      <c r="N43" s="47"/>
      <c r="O43" s="47"/>
      <c r="P43" s="50"/>
      <c r="Q43" s="50"/>
      <c r="R43" s="94"/>
      <c r="S43" s="47"/>
      <c r="T43" s="47"/>
      <c r="U43" s="47"/>
      <c r="V43" s="50"/>
      <c r="W43" s="50"/>
      <c r="X43" s="94"/>
      <c r="Y43" s="49"/>
      <c r="Z43" s="49"/>
      <c r="AA43" s="49"/>
      <c r="AB43" s="49"/>
      <c r="AC43" s="50"/>
      <c r="AD43" s="50"/>
      <c r="AE43" s="94"/>
    </row>
    <row r="44" spans="1:33" s="54" customFormat="1" ht="29.95" customHeight="1" x14ac:dyDescent="0.3">
      <c r="A44" s="100" t="s">
        <v>53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102"/>
      <c r="M44" s="51"/>
      <c r="N44" s="47"/>
      <c r="O44" s="47"/>
      <c r="P44" s="50"/>
      <c r="Q44" s="50"/>
      <c r="R44" s="102"/>
      <c r="S44" s="47"/>
      <c r="T44" s="47"/>
      <c r="U44" s="47"/>
      <c r="V44" s="50"/>
      <c r="W44" s="50"/>
      <c r="X44" s="102"/>
      <c r="Y44" s="49"/>
      <c r="Z44" s="49"/>
      <c r="AA44" s="49"/>
      <c r="AB44" s="49"/>
      <c r="AC44" s="50"/>
      <c r="AD44" s="50"/>
      <c r="AE44" s="102"/>
    </row>
    <row r="45" spans="1:33" s="54" customFormat="1" ht="29.95" customHeight="1" x14ac:dyDescent="0.3">
      <c r="A45" s="100" t="s">
        <v>63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29.95" customHeight="1" thickBot="1" x14ac:dyDescent="0.35">
      <c r="A46" s="65" t="s">
        <v>0</v>
      </c>
      <c r="B46" s="16">
        <f>SUM(B34:B45)</f>
        <v>260</v>
      </c>
      <c r="C46" s="17">
        <f>SUM(C34:C45)</f>
        <v>0.99999999999999989</v>
      </c>
      <c r="D46" s="18">
        <f>SUM(D34:D45)</f>
        <v>11381229.75</v>
      </c>
      <c r="E46" s="18">
        <f>SUM(E34:E45)</f>
        <v>13770516.243200002</v>
      </c>
      <c r="F46" s="19">
        <f>SUM(F34:F45)</f>
        <v>0.99999999999999978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/>
  </hyperlinks>
  <pageMargins left="0.39370078740157483" right="0" top="0.55118110236220474" bottom="0.55118110236220474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9"/>
  <sheetViews>
    <sheetView showGridLines="0" showZeros="0" tabSelected="1" zoomScale="85" zoomScaleNormal="85" workbookViewId="0">
      <selection activeCell="A4" sqref="A4"/>
    </sheetView>
  </sheetViews>
  <sheetFormatPr defaultColWidth="9.109375" defaultRowHeight="15.05" x14ac:dyDescent="0.3"/>
  <cols>
    <col min="1" max="1" width="30.44140625" style="27" customWidth="1"/>
    <col min="2" max="2" width="11.109375" style="63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3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8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51</v>
      </c>
      <c r="B7" s="31" t="s">
        <v>50</v>
      </c>
      <c r="C7" s="32"/>
      <c r="D7" s="32"/>
      <c r="E7" s="32"/>
      <c r="F7" s="32"/>
      <c r="G7" s="33"/>
      <c r="H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25">
      <c r="A8" s="30" t="s">
        <v>11</v>
      </c>
      <c r="B8" s="99" t="str">
        <f>'CONTRACTACIO 1r TR 2020'!B8</f>
        <v>BARCELONA D'INFRAESTRUCTURES MUNICIPALS SA (BIMSA)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75" t="s">
        <v>6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7"/>
    </row>
    <row r="11" spans="1:31" ht="29.95" customHeight="1" thickBot="1" x14ac:dyDescent="0.35">
      <c r="A11" s="178" t="s">
        <v>10</v>
      </c>
      <c r="B11" s="135" t="s">
        <v>3</v>
      </c>
      <c r="C11" s="136"/>
      <c r="D11" s="136"/>
      <c r="E11" s="136"/>
      <c r="F11" s="137"/>
      <c r="G11" s="138" t="s">
        <v>1</v>
      </c>
      <c r="H11" s="139"/>
      <c r="I11" s="139"/>
      <c r="J11" s="139"/>
      <c r="K11" s="140"/>
      <c r="L11" s="153" t="s">
        <v>2</v>
      </c>
      <c r="M11" s="154"/>
      <c r="N11" s="154"/>
      <c r="O11" s="154"/>
      <c r="P11" s="154"/>
      <c r="Q11" s="141" t="s">
        <v>34</v>
      </c>
      <c r="R11" s="142"/>
      <c r="S11" s="142"/>
      <c r="T11" s="142"/>
      <c r="U11" s="143"/>
      <c r="V11" s="144" t="s">
        <v>4</v>
      </c>
      <c r="W11" s="145"/>
      <c r="X11" s="145"/>
      <c r="Y11" s="145"/>
      <c r="Z11" s="146"/>
      <c r="AA11" s="147" t="s">
        <v>5</v>
      </c>
      <c r="AB11" s="148"/>
      <c r="AC11" s="148"/>
      <c r="AD11" s="148"/>
      <c r="AE11" s="149"/>
    </row>
    <row r="12" spans="1:31" ht="38.950000000000003" customHeight="1" thickBot="1" x14ac:dyDescent="0.35">
      <c r="A12" s="179"/>
      <c r="B12" s="34" t="s">
        <v>7</v>
      </c>
      <c r="C12" s="35" t="s">
        <v>8</v>
      </c>
      <c r="D12" s="36" t="s">
        <v>55</v>
      </c>
      <c r="E12" s="37" t="s">
        <v>56</v>
      </c>
      <c r="F12" s="38" t="s">
        <v>13</v>
      </c>
      <c r="G12" s="39" t="s">
        <v>7</v>
      </c>
      <c r="H12" s="35" t="s">
        <v>8</v>
      </c>
      <c r="I12" s="36" t="s">
        <v>55</v>
      </c>
      <c r="J12" s="37" t="s">
        <v>56</v>
      </c>
      <c r="K12" s="38" t="s">
        <v>13</v>
      </c>
      <c r="L12" s="39" t="s">
        <v>7</v>
      </c>
      <c r="M12" s="35" t="s">
        <v>8</v>
      </c>
      <c r="N12" s="36" t="s">
        <v>55</v>
      </c>
      <c r="O12" s="37" t="s">
        <v>56</v>
      </c>
      <c r="P12" s="38" t="s">
        <v>13</v>
      </c>
      <c r="Q12" s="39" t="s">
        <v>7</v>
      </c>
      <c r="R12" s="35" t="s">
        <v>8</v>
      </c>
      <c r="S12" s="36" t="s">
        <v>55</v>
      </c>
      <c r="T12" s="37" t="s">
        <v>56</v>
      </c>
      <c r="U12" s="40" t="s">
        <v>13</v>
      </c>
      <c r="V12" s="34" t="s">
        <v>7</v>
      </c>
      <c r="W12" s="35" t="s">
        <v>8</v>
      </c>
      <c r="X12" s="36" t="s">
        <v>55</v>
      </c>
      <c r="Y12" s="37" t="s">
        <v>56</v>
      </c>
      <c r="Z12" s="38" t="s">
        <v>13</v>
      </c>
      <c r="AA12" s="34" t="s">
        <v>7</v>
      </c>
      <c r="AB12" s="35" t="s">
        <v>8</v>
      </c>
      <c r="AC12" s="36" t="s">
        <v>55</v>
      </c>
      <c r="AD12" s="37" t="s">
        <v>56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'CONTRACTACIO 1r TR 2020'!B13+'CONTRACTACIO 2n TR 2020'!B13+'CONTRACTACIO 3r TR 2020'!B13+'CONTRACTACIO 4t TR 2020'!B13</f>
        <v>23</v>
      </c>
      <c r="C13" s="20">
        <f t="shared" ref="C13:C24" si="0">IF(B13,B13/$B$25,"")</f>
        <v>0.12299465240641712</v>
      </c>
      <c r="D13" s="10">
        <f>'CONTRACTACIO 1r TR 2020'!D13+'CONTRACTACIO 2n TR 2020'!D13+'CONTRACTACIO 3r TR 2020'!D13+'CONTRACTACIO 4t TR 2020'!D13</f>
        <v>23733710.84</v>
      </c>
      <c r="E13" s="10">
        <f>'CONTRACTACIO 1r TR 2020'!E13+'CONTRACTACIO 2n TR 2020'!E13+'CONTRACTACIO 3r TR 2020'!E13+'CONTRACTACIO 4t TR 2020'!E13</f>
        <v>28717790.116400003</v>
      </c>
      <c r="F13" s="21">
        <f t="shared" ref="F13:F24" si="1">IF(E13,E13/$E$25,"")</f>
        <v>0.61074276828362584</v>
      </c>
      <c r="G13" s="9">
        <f>'CONTRACTACIO 1r TR 2020'!G13+'CONTRACTACIO 2n TR 2020'!G13+'CONTRACTACIO 3r TR 2020'!G13+'CONTRACTACIO 4t TR 2020'!G13</f>
        <v>50</v>
      </c>
      <c r="H13" s="20">
        <f t="shared" ref="H13:H24" si="2">IF(G13,G13/$G$25,"")</f>
        <v>8.1300813008130079E-2</v>
      </c>
      <c r="I13" s="10">
        <f>'CONTRACTACIO 1r TR 2020'!I13+'CONTRACTACIO 2n TR 2020'!I13+'CONTRACTACIO 3r TR 2020'!I13+'CONTRACTACIO 4t TR 2020'!I13</f>
        <v>9989181.2599999998</v>
      </c>
      <c r="J13" s="10">
        <f>'CONTRACTACIO 1r TR 2020'!J13+'CONTRACTACIO 2n TR 2020'!J13+'CONTRACTACIO 3r TR 2020'!J13+'CONTRACTACIO 4t TR 2020'!J13</f>
        <v>12086909.3246</v>
      </c>
      <c r="K13" s="21">
        <f t="shared" ref="K13:K24" si="3">IF(J13,J13/$J$25,"")</f>
        <v>0.66079759966526508</v>
      </c>
      <c r="L13" s="9">
        <f>'CONTRACTACIO 1r TR 2020'!L13+'CONTRACTACIO 2n TR 2020'!L13+'CONTRACTACIO 3r TR 2020'!L13+'CONTRACTACIO 4t TR 2020'!L13</f>
        <v>12</v>
      </c>
      <c r="M13" s="20">
        <f t="shared" ref="M13:M24" si="4">IF(L13,L13/$L$25,"")</f>
        <v>0.19672131147540983</v>
      </c>
      <c r="N13" s="10">
        <f>'CONTRACTACIO 1r TR 2020'!N13+'CONTRACTACIO 2n TR 2020'!N13+'CONTRACTACIO 3r TR 2020'!N13+'CONTRACTACIO 4t TR 2020'!N13</f>
        <v>775414.13</v>
      </c>
      <c r="O13" s="10">
        <f>'CONTRACTACIO 1r TR 2020'!O13+'CONTRACTACIO 2n TR 2020'!O13+'CONTRACTACIO 3r TR 2020'!O13+'CONTRACTACIO 4t TR 2020'!O13</f>
        <v>938251.09730000002</v>
      </c>
      <c r="P13" s="21">
        <f t="shared" ref="P13:P24" si="5">IF(O13,O13/$O$25,"")</f>
        <v>0.63854557230391673</v>
      </c>
      <c r="Q13" s="9">
        <f>'CONTRACTACIO 1r TR 2020'!Q13+'CONTRACTACIO 2n TR 2020'!Q13+'CONTRACTACIO 3r TR 2020'!Q13+'CONTRACTACIO 4t TR 2020'!Q13</f>
        <v>0</v>
      </c>
      <c r="R13" s="20" t="str">
        <f t="shared" ref="R13:R24" si="6">IF(Q13,Q13/$Q$25,"")</f>
        <v/>
      </c>
      <c r="S13" s="10">
        <f>'CONTRACTACIO 1r TR 2020'!S13+'CONTRACTACIO 2n TR 2020'!S13+'CONTRACTACIO 3r TR 2020'!S13+'CONTRACTACIO 4t TR 2020'!S13</f>
        <v>0</v>
      </c>
      <c r="T13" s="10">
        <f>'CONTRACTACIO 1r TR 2020'!T13+'CONTRACTACIO 2n TR 2020'!T13+'CONTRACTACIO 3r TR 2020'!T13+'CONTRACTACIO 4t TR 2020'!T13</f>
        <v>0</v>
      </c>
      <c r="U13" s="21" t="str">
        <f t="shared" ref="U13:U24" si="7">IF(T13,T13/$T$25,"")</f>
        <v/>
      </c>
      <c r="V13" s="9">
        <f>'CONTRACTACIO 1r TR 2020'!AA13+'CONTRACTACIO 2n TR 2020'!AA13+'CONTRACTACIO 3r TR 2020'!AA13+'CONTRACTACIO 4t TR 2020'!AA13</f>
        <v>0</v>
      </c>
      <c r="W13" s="20" t="str">
        <f t="shared" ref="W13:W24" si="8">IF(V13,V13/$V$25,"")</f>
        <v/>
      </c>
      <c r="X13" s="10">
        <f>'CONTRACTACIO 1r TR 2020'!AC13+'CONTRACTACIO 2n TR 2020'!AC13+'CONTRACTACIO 3r TR 2020'!AC13+'CONTRACTACIO 4t TR 2020'!AC13</f>
        <v>0</v>
      </c>
      <c r="Y13" s="10">
        <f>'CONTRACTACIO 1r TR 2020'!AD13+'CONTRACTACIO 2n TR 2020'!AD13+'CONTRACTACIO 3r TR 2020'!AD13+'CONTRACTACIO 4t TR 2020'!AD13</f>
        <v>0</v>
      </c>
      <c r="Z13" s="21" t="str">
        <f t="shared" ref="Z13:Z24" si="9">IF(Y13,Y13/$Y$25,"")</f>
        <v/>
      </c>
      <c r="AA13" s="9">
        <f>'CONTRACTACIO 1r TR 2020'!V13+'CONTRACTACIO 2n TR 2020'!V13+'CONTRACTACIO 3r TR 2020'!V13+'CONTRACTACIO 4t TR 2020'!V13</f>
        <v>0</v>
      </c>
      <c r="AB13" s="20" t="str">
        <f t="shared" ref="AB13:AB24" si="10">IF(AA13,AA13/$AA$25,"")</f>
        <v/>
      </c>
      <c r="AC13" s="10">
        <f>'CONTRACTACIO 1r TR 2020'!X13+'CONTRACTACIO 2n TR 2020'!X13+'CONTRACTACIO 3r TR 2020'!X13+'CONTRACTACIO 4t TR 2020'!X13</f>
        <v>0</v>
      </c>
      <c r="AD13" s="10">
        <f>'CONTRACTACIO 1r TR 2020'!Y13+'CONTRACTACIO 2n TR 2020'!Y13+'CONTRACTACIO 3r TR 2020'!Y13+'CONTRACTACIO 4t TR 2020'!Y13</f>
        <v>0</v>
      </c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9">
        <f>'CONTRACTACIO 1r TR 2020'!B14+'CONTRACTACIO 2n TR 2020'!B14+'CONTRACTACIO 3r TR 2020'!B14+'CONTRACTACIO 4t TR 2020'!B14</f>
        <v>16</v>
      </c>
      <c r="C14" s="20">
        <f t="shared" si="0"/>
        <v>8.5561497326203204E-2</v>
      </c>
      <c r="D14" s="13">
        <f>'CONTRACTACIO 1r TR 2020'!D14+'CONTRACTACIO 2n TR 2020'!D14+'CONTRACTACIO 3r TR 2020'!D14+'CONTRACTACIO 4t TR 2020'!D14</f>
        <v>5343875.0200000005</v>
      </c>
      <c r="E14" s="13">
        <f>'CONTRACTACIO 1r TR 2020'!E14+'CONTRACTACIO 2n TR 2020'!E14+'CONTRACTACIO 3r TR 2020'!E14+'CONTRACTACIO 4t TR 2020'!E14</f>
        <v>6466088.7765999995</v>
      </c>
      <c r="F14" s="21">
        <f t="shared" si="1"/>
        <v>0.13751465357820575</v>
      </c>
      <c r="G14" s="9">
        <f>'CONTRACTACIO 1r TR 2020'!G14+'CONTRACTACIO 2n TR 2020'!G14+'CONTRACTACIO 3r TR 2020'!G14+'CONTRACTACIO 4t TR 2020'!G14</f>
        <v>10</v>
      </c>
      <c r="H14" s="20">
        <f t="shared" si="2"/>
        <v>1.6260162601626018E-2</v>
      </c>
      <c r="I14" s="13">
        <f>'CONTRACTACIO 1r TR 2020'!I14+'CONTRACTACIO 2n TR 2020'!I14+'CONTRACTACIO 3r TR 2020'!I14+'CONTRACTACIO 4t TR 2020'!I14</f>
        <v>275205.15000000002</v>
      </c>
      <c r="J14" s="13">
        <f>'CONTRACTACIO 1r TR 2020'!J14+'CONTRACTACIO 2n TR 2020'!J14+'CONTRACTACIO 3r TR 2020'!J14+'CONTRACTACIO 4t TR 2020'!J14</f>
        <v>332547.89150000003</v>
      </c>
      <c r="K14" s="21">
        <f t="shared" si="3"/>
        <v>1.8180565649624187E-2</v>
      </c>
      <c r="L14" s="9">
        <f>'CONTRACTACIO 1r TR 2020'!L14+'CONTRACTACIO 2n TR 2020'!L14+'CONTRACTACIO 3r TR 2020'!L14+'CONTRACTACIO 4t TR 2020'!L14</f>
        <v>2</v>
      </c>
      <c r="M14" s="20">
        <f t="shared" si="4"/>
        <v>3.2786885245901641E-2</v>
      </c>
      <c r="N14" s="13">
        <f>'CONTRACTACIO 1r TR 2020'!N14+'CONTRACTACIO 2n TR 2020'!N14+'CONTRACTACIO 3r TR 2020'!N14+'CONTRACTACIO 4t TR 2020'!N14</f>
        <v>59758.7</v>
      </c>
      <c r="O14" s="13">
        <f>'CONTRACTACIO 1r TR 2020'!O14+'CONTRACTACIO 2n TR 2020'!O14+'CONTRACTACIO 3r TR 2020'!O14+'CONTRACTACIO 4t TR 2020'!O14</f>
        <v>72308.027000000002</v>
      </c>
      <c r="P14" s="21">
        <f t="shared" si="5"/>
        <v>4.9210675709040884E-2</v>
      </c>
      <c r="Q14" s="9">
        <f>'CONTRACTACIO 1r TR 2020'!Q14+'CONTRACTACIO 2n TR 2020'!Q14+'CONTRACTACIO 3r TR 2020'!Q14+'CONTRACTACIO 4t TR 2020'!Q14</f>
        <v>0</v>
      </c>
      <c r="R14" s="20" t="str">
        <f t="shared" si="6"/>
        <v/>
      </c>
      <c r="S14" s="13">
        <f>'CONTRACTACIO 1r TR 2020'!S14+'CONTRACTACIO 2n TR 2020'!S14+'CONTRACTACIO 3r TR 2020'!S14+'CONTRACTACIO 4t TR 2020'!S14</f>
        <v>0</v>
      </c>
      <c r="T14" s="13">
        <f>'CONTRACTACIO 1r TR 2020'!T14+'CONTRACTACIO 2n TR 2020'!T14+'CONTRACTACIO 3r TR 2020'!T14+'CONTRACTACIO 4t TR 2020'!T14</f>
        <v>0</v>
      </c>
      <c r="U14" s="21" t="str">
        <f t="shared" si="7"/>
        <v/>
      </c>
      <c r="V14" s="9">
        <f>'CONTRACTACIO 1r TR 2020'!AA14+'CONTRACTACIO 2n TR 2020'!AA14+'CONTRACTACIO 3r TR 2020'!AA14+'CONTRACTACIO 4t TR 2020'!AA14</f>
        <v>0</v>
      </c>
      <c r="W14" s="20" t="str">
        <f t="shared" si="8"/>
        <v/>
      </c>
      <c r="X14" s="13">
        <f>'CONTRACTACIO 1r TR 2020'!AC14+'CONTRACTACIO 2n TR 2020'!AC14+'CONTRACTACIO 3r TR 2020'!AC14+'CONTRACTACIO 4t TR 2020'!AC14</f>
        <v>0</v>
      </c>
      <c r="Y14" s="13">
        <f>'CONTRACTACIO 1r TR 2020'!AD14+'CONTRACTACIO 2n TR 2020'!AD14+'CONTRACTACIO 3r TR 2020'!AD14+'CONTRACTACIO 4t TR 2020'!AD14</f>
        <v>0</v>
      </c>
      <c r="Z14" s="21" t="str">
        <f t="shared" si="9"/>
        <v/>
      </c>
      <c r="AA14" s="9">
        <f>'CONTRACTACIO 1r TR 2020'!V14+'CONTRACTACIO 2n TR 2020'!V14+'CONTRACTACIO 3r TR 2020'!V14+'CONTRACTACIO 4t TR 2020'!V14</f>
        <v>0</v>
      </c>
      <c r="AB14" s="20" t="str">
        <f t="shared" si="10"/>
        <v/>
      </c>
      <c r="AC14" s="13">
        <f>'CONTRACTACIO 1r TR 2020'!X14+'CONTRACTACIO 2n TR 2020'!X14+'CONTRACTACIO 3r TR 2020'!X14+'CONTRACTACIO 4t TR 2020'!X14</f>
        <v>0</v>
      </c>
      <c r="AD14" s="13">
        <f>'CONTRACTACIO 1r TR 2020'!Y14+'CONTRACTACIO 2n TR 2020'!Y14+'CONTRACTACIO 3r TR 2020'!Y14+'CONTRACTACIO 4t TR 2020'!Y14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'CONTRACTACIO 1r TR 2020'!B15+'CONTRACTACIO 2n TR 2020'!B15+'CONTRACTACIO 3r TR 2020'!B15+'CONTRACTACIO 4t TR 2020'!B15</f>
        <v>4</v>
      </c>
      <c r="C15" s="20">
        <f t="shared" si="0"/>
        <v>2.1390374331550801E-2</v>
      </c>
      <c r="D15" s="13">
        <f>'CONTRACTACIO 1r TR 2020'!D15+'CONTRACTACIO 2n TR 2020'!D15+'CONTRACTACIO 3r TR 2020'!D15+'CONTRACTACIO 4t TR 2020'!D15</f>
        <v>182417.65</v>
      </c>
      <c r="E15" s="13">
        <f>'CONTRACTACIO 1r TR 2020'!E15+'CONTRACTACIO 2n TR 2020'!E15+'CONTRACTACIO 3r TR 2020'!E15+'CONTRACTACIO 4t TR 2020'!E15</f>
        <v>220725.35800000001</v>
      </c>
      <c r="F15" s="21">
        <f t="shared" si="1"/>
        <v>4.6941779165079215E-3</v>
      </c>
      <c r="G15" s="9">
        <f>'CONTRACTACIO 1r TR 2020'!G15+'CONTRACTACIO 2n TR 2020'!G15+'CONTRACTACIO 3r TR 2020'!G15+'CONTRACTACIO 4t TR 2020'!G15</f>
        <v>21</v>
      </c>
      <c r="H15" s="20">
        <f t="shared" si="2"/>
        <v>3.4146341463414637E-2</v>
      </c>
      <c r="I15" s="13">
        <f>'CONTRACTACIO 1r TR 2020'!I15+'CONTRACTACIO 2n TR 2020'!I15+'CONTRACTACIO 3r TR 2020'!I15+'CONTRACTACIO 4t TR 2020'!I15</f>
        <v>236325.26</v>
      </c>
      <c r="J15" s="13">
        <f>'CONTRACTACIO 1r TR 2020'!J15+'CONTRACTACIO 2n TR 2020'!J15+'CONTRACTACIO 3r TR 2020'!J15+'CONTRACTACIO 4t TR 2020'!J15</f>
        <v>285437.67019999999</v>
      </c>
      <c r="K15" s="21">
        <f t="shared" si="3"/>
        <v>1.5605025425178125E-2</v>
      </c>
      <c r="L15" s="9">
        <f>'CONTRACTACIO 1r TR 2020'!L15+'CONTRACTACIO 2n TR 2020'!L15+'CONTRACTACIO 3r TR 2020'!L15+'CONTRACTACIO 4t TR 2020'!L15</f>
        <v>0</v>
      </c>
      <c r="M15" s="20" t="str">
        <f t="shared" si="4"/>
        <v/>
      </c>
      <c r="N15" s="13">
        <f>'CONTRACTACIO 1r TR 2020'!N15+'CONTRACTACIO 2n TR 2020'!N15+'CONTRACTACIO 3r TR 2020'!N15+'CONTRACTACIO 4t TR 2020'!N15</f>
        <v>0</v>
      </c>
      <c r="O15" s="13">
        <f>'CONTRACTACIO 1r TR 2020'!O15+'CONTRACTACIO 2n TR 2020'!O15+'CONTRACTACIO 3r TR 2020'!O15+'CONTRACTACIO 4t TR 2020'!O15</f>
        <v>0</v>
      </c>
      <c r="P15" s="21" t="str">
        <f t="shared" si="5"/>
        <v/>
      </c>
      <c r="Q15" s="9">
        <f>'CONTRACTACIO 1r TR 2020'!Q15+'CONTRACTACIO 2n TR 2020'!Q15+'CONTRACTACIO 3r TR 2020'!Q15+'CONTRACTACIO 4t TR 2020'!Q15</f>
        <v>0</v>
      </c>
      <c r="R15" s="20" t="str">
        <f t="shared" si="6"/>
        <v/>
      </c>
      <c r="S15" s="13">
        <f>'CONTRACTACIO 1r TR 2020'!S15+'CONTRACTACIO 2n TR 2020'!S15+'CONTRACTACIO 3r TR 2020'!S15+'CONTRACTACIO 4t TR 2020'!S15</f>
        <v>0</v>
      </c>
      <c r="T15" s="13">
        <f>'CONTRACTACIO 1r TR 2020'!T15+'CONTRACTACIO 2n TR 2020'!T15+'CONTRACTACIO 3r TR 2020'!T15+'CONTRACTACIO 4t TR 2020'!T15</f>
        <v>0</v>
      </c>
      <c r="U15" s="21" t="str">
        <f t="shared" si="7"/>
        <v/>
      </c>
      <c r="V15" s="9">
        <f>'CONTRACTACIO 1r TR 2020'!AA15+'CONTRACTACIO 2n TR 2020'!AA15+'CONTRACTACIO 3r TR 2020'!AA15+'CONTRACTACIO 4t TR 2020'!AA15</f>
        <v>0</v>
      </c>
      <c r="W15" s="20" t="str">
        <f t="shared" si="8"/>
        <v/>
      </c>
      <c r="X15" s="13">
        <f>'CONTRACTACIO 1r TR 2020'!AC15+'CONTRACTACIO 2n TR 2020'!AC15+'CONTRACTACIO 3r TR 2020'!AC15+'CONTRACTACIO 4t TR 2020'!AC15</f>
        <v>0</v>
      </c>
      <c r="Y15" s="13">
        <f>'CONTRACTACIO 1r TR 2020'!AD15+'CONTRACTACIO 2n TR 2020'!AD15+'CONTRACTACIO 3r TR 2020'!AD15+'CONTRACTACIO 4t TR 2020'!AD15</f>
        <v>0</v>
      </c>
      <c r="Z15" s="21" t="str">
        <f t="shared" si="9"/>
        <v/>
      </c>
      <c r="AA15" s="9">
        <f>'CONTRACTACIO 1r TR 2020'!V15+'CONTRACTACIO 2n TR 2020'!V15+'CONTRACTACIO 3r TR 2020'!V15+'CONTRACTACIO 4t TR 2020'!V15</f>
        <v>0</v>
      </c>
      <c r="AB15" s="20" t="str">
        <f t="shared" si="10"/>
        <v/>
      </c>
      <c r="AC15" s="13">
        <f>'CONTRACTACIO 1r TR 2020'!X15+'CONTRACTACIO 2n TR 2020'!X15+'CONTRACTACIO 3r TR 2020'!X15+'CONTRACTACIO 4t TR 2020'!X15</f>
        <v>0</v>
      </c>
      <c r="AD15" s="13">
        <f>'CONTRACTACIO 1r TR 2020'!Y15+'CONTRACTACIO 2n TR 2020'!Y15+'CONTRACTACIO 3r TR 2020'!Y15+'CONTRACTACIO 4t TR 2020'!Y15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'CONTRACTACIO 1r TR 2020'!B16+'CONTRACTACIO 2n TR 2020'!B16+'CONTRACTACIO 3r TR 2020'!B16+'CONTRACTACIO 4t TR 2020'!B16</f>
        <v>0</v>
      </c>
      <c r="C16" s="20" t="str">
        <f t="shared" si="0"/>
        <v/>
      </c>
      <c r="D16" s="13">
        <f>'CONTRACTACIO 1r TR 2020'!D16+'CONTRACTACIO 2n TR 2020'!D16+'CONTRACTACIO 3r TR 2020'!D16+'CONTRACTACIO 4t TR 2020'!D16</f>
        <v>0</v>
      </c>
      <c r="E16" s="13">
        <f>'CONTRACTACIO 1r TR 2020'!E16+'CONTRACTACIO 2n TR 2020'!E16+'CONTRACTACIO 3r TR 2020'!E16+'CONTRACTACIO 4t TR 2020'!E16</f>
        <v>0</v>
      </c>
      <c r="F16" s="21" t="str">
        <f t="shared" si="1"/>
        <v/>
      </c>
      <c r="G16" s="9">
        <f>'CONTRACTACIO 1r TR 2020'!G16+'CONTRACTACIO 2n TR 2020'!G16+'CONTRACTACIO 3r TR 2020'!G16+'CONTRACTACIO 4t TR 2020'!G16</f>
        <v>0</v>
      </c>
      <c r="H16" s="20" t="str">
        <f t="shared" si="2"/>
        <v/>
      </c>
      <c r="I16" s="13">
        <f>'CONTRACTACIO 1r TR 2020'!I16+'CONTRACTACIO 2n TR 2020'!I16+'CONTRACTACIO 3r TR 2020'!I16+'CONTRACTACIO 4t TR 2020'!I16</f>
        <v>0</v>
      </c>
      <c r="J16" s="13">
        <f>'CONTRACTACIO 1r TR 2020'!J16+'CONTRACTACIO 2n TR 2020'!J16+'CONTRACTACIO 3r TR 2020'!J16+'CONTRACTACIO 4t TR 2020'!J16</f>
        <v>0</v>
      </c>
      <c r="K16" s="21" t="str">
        <f t="shared" si="3"/>
        <v/>
      </c>
      <c r="L16" s="9">
        <f>'CONTRACTACIO 1r TR 2020'!L16+'CONTRACTACIO 2n TR 2020'!L16+'CONTRACTACIO 3r TR 2020'!L16+'CONTRACTACIO 4t TR 2020'!L16</f>
        <v>0</v>
      </c>
      <c r="M16" s="20" t="str">
        <f t="shared" si="4"/>
        <v/>
      </c>
      <c r="N16" s="13">
        <f>'CONTRACTACIO 1r TR 2020'!N16+'CONTRACTACIO 2n TR 2020'!N16+'CONTRACTACIO 3r TR 2020'!N16+'CONTRACTACIO 4t TR 2020'!N16</f>
        <v>0</v>
      </c>
      <c r="O16" s="13">
        <f>'CONTRACTACIO 1r TR 2020'!O16+'CONTRACTACIO 2n TR 2020'!O16+'CONTRACTACIO 3r TR 2020'!O16+'CONTRACTACIO 4t TR 2020'!O16</f>
        <v>0</v>
      </c>
      <c r="P16" s="21" t="str">
        <f t="shared" si="5"/>
        <v/>
      </c>
      <c r="Q16" s="9">
        <f>'CONTRACTACIO 1r TR 2020'!Q16+'CONTRACTACIO 2n TR 2020'!Q16+'CONTRACTACIO 3r TR 2020'!Q16+'CONTRACTACIO 4t TR 2020'!Q16</f>
        <v>0</v>
      </c>
      <c r="R16" s="20" t="str">
        <f t="shared" si="6"/>
        <v/>
      </c>
      <c r="S16" s="13">
        <f>'CONTRACTACIO 1r TR 2020'!S16+'CONTRACTACIO 2n TR 2020'!S16+'CONTRACTACIO 3r TR 2020'!S16+'CONTRACTACIO 4t TR 2020'!S16</f>
        <v>0</v>
      </c>
      <c r="T16" s="13">
        <f>'CONTRACTACIO 1r TR 2020'!T16+'CONTRACTACIO 2n TR 2020'!T16+'CONTRACTACIO 3r TR 2020'!T16+'CONTRACTACIO 4t TR 2020'!T16</f>
        <v>0</v>
      </c>
      <c r="U16" s="21" t="str">
        <f t="shared" si="7"/>
        <v/>
      </c>
      <c r="V16" s="9">
        <f>'CONTRACTACIO 1r TR 2020'!AA16+'CONTRACTACIO 2n TR 2020'!AA16+'CONTRACTACIO 3r TR 2020'!AA16+'CONTRACTACIO 4t TR 2020'!AA16</f>
        <v>0</v>
      </c>
      <c r="W16" s="20" t="str">
        <f t="shared" si="8"/>
        <v/>
      </c>
      <c r="X16" s="13">
        <f>'CONTRACTACIO 1r TR 2020'!AC16+'CONTRACTACIO 2n TR 2020'!AC16+'CONTRACTACIO 3r TR 2020'!AC16+'CONTRACTACIO 4t TR 2020'!AC16</f>
        <v>0</v>
      </c>
      <c r="Y16" s="13">
        <f>'CONTRACTACIO 1r TR 2020'!AD16+'CONTRACTACIO 2n TR 2020'!AD16+'CONTRACTACIO 3r TR 2020'!AD16+'CONTRACTACIO 4t TR 2020'!AD16</f>
        <v>0</v>
      </c>
      <c r="Z16" s="21" t="str">
        <f t="shared" si="9"/>
        <v/>
      </c>
      <c r="AA16" s="9">
        <f>'CONTRACTACIO 1r TR 2020'!V16+'CONTRACTACIO 2n TR 2020'!V16+'CONTRACTACIO 3r TR 2020'!V16+'CONTRACTACIO 4t TR 2020'!V16</f>
        <v>0</v>
      </c>
      <c r="AB16" s="20" t="str">
        <f t="shared" si="10"/>
        <v/>
      </c>
      <c r="AC16" s="13">
        <f>'CONTRACTACIO 1r TR 2020'!X16+'CONTRACTACIO 2n TR 2020'!X16+'CONTRACTACIO 3r TR 2020'!X16+'CONTRACTACIO 4t TR 2020'!X16</f>
        <v>0</v>
      </c>
      <c r="AD16" s="13">
        <f>'CONTRACTACIO 1r TR 2020'!Y16+'CONTRACTACIO 2n TR 2020'!Y16+'CONTRACTACIO 3r TR 2020'!Y16+'CONTRACTACIO 4t TR 2020'!Y16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2020'!B17+'CONTRACTACIO 2n TR 2020'!B17+'CONTRACTACIO 3r TR 2020'!B17+'CONTRACTACIO 4t TR 2020'!B17</f>
        <v>0</v>
      </c>
      <c r="C17" s="20" t="str">
        <f t="shared" si="0"/>
        <v/>
      </c>
      <c r="D17" s="13">
        <f>'CONTRACTACIO 1r TR 2020'!D17+'CONTRACTACIO 2n TR 2020'!D17+'CONTRACTACIO 3r TR 2020'!D17+'CONTRACTACIO 4t TR 2020'!D17</f>
        <v>0</v>
      </c>
      <c r="E17" s="13">
        <f>'CONTRACTACIO 1r TR 2020'!E17+'CONTRACTACIO 2n TR 2020'!E17+'CONTRACTACIO 3r TR 2020'!E17+'CONTRACTACIO 4t TR 2020'!E17</f>
        <v>0</v>
      </c>
      <c r="F17" s="21" t="str">
        <f t="shared" si="1"/>
        <v/>
      </c>
      <c r="G17" s="9">
        <f>'CONTRACTACIO 1r TR 2020'!G17+'CONTRACTACIO 2n TR 2020'!G17+'CONTRACTACIO 3r TR 2020'!G17+'CONTRACTACIO 4t TR 2020'!G17</f>
        <v>0</v>
      </c>
      <c r="H17" s="20" t="str">
        <f t="shared" si="2"/>
        <v/>
      </c>
      <c r="I17" s="13">
        <f>'CONTRACTACIO 1r TR 2020'!I17+'CONTRACTACIO 2n TR 2020'!I17+'CONTRACTACIO 3r TR 2020'!I17+'CONTRACTACIO 4t TR 2020'!I17</f>
        <v>0</v>
      </c>
      <c r="J17" s="13">
        <f>'CONTRACTACIO 1r TR 2020'!J17+'CONTRACTACIO 2n TR 2020'!J17+'CONTRACTACIO 3r TR 2020'!J17+'CONTRACTACIO 4t TR 2020'!J17</f>
        <v>0</v>
      </c>
      <c r="K17" s="21" t="str">
        <f t="shared" si="3"/>
        <v/>
      </c>
      <c r="L17" s="9">
        <f>'CONTRACTACIO 1r TR 2020'!L17+'CONTRACTACIO 2n TR 2020'!L17+'CONTRACTACIO 3r TR 2020'!L17+'CONTRACTACIO 4t TR 2020'!L17</f>
        <v>0</v>
      </c>
      <c r="M17" s="20" t="str">
        <f t="shared" si="4"/>
        <v/>
      </c>
      <c r="N17" s="13">
        <f>'CONTRACTACIO 1r TR 2020'!N17+'CONTRACTACIO 2n TR 2020'!N17+'CONTRACTACIO 3r TR 2020'!N17+'CONTRACTACIO 4t TR 2020'!N17</f>
        <v>0</v>
      </c>
      <c r="O17" s="13">
        <f>'CONTRACTACIO 1r TR 2020'!O17+'CONTRACTACIO 2n TR 2020'!O17+'CONTRACTACIO 3r TR 2020'!O17+'CONTRACTACIO 4t TR 2020'!O17</f>
        <v>0</v>
      </c>
      <c r="P17" s="21" t="str">
        <f t="shared" si="5"/>
        <v/>
      </c>
      <c r="Q17" s="9">
        <f>'CONTRACTACIO 1r TR 2020'!Q17+'CONTRACTACIO 2n TR 2020'!Q17+'CONTRACTACIO 3r TR 2020'!Q17+'CONTRACTACIO 4t TR 2020'!Q17</f>
        <v>0</v>
      </c>
      <c r="R17" s="20" t="str">
        <f t="shared" si="6"/>
        <v/>
      </c>
      <c r="S17" s="13">
        <f>'CONTRACTACIO 1r TR 2020'!S17+'CONTRACTACIO 2n TR 2020'!S17+'CONTRACTACIO 3r TR 2020'!S17+'CONTRACTACIO 4t TR 2020'!S17</f>
        <v>0</v>
      </c>
      <c r="T17" s="13">
        <f>'CONTRACTACIO 1r TR 2020'!T17+'CONTRACTACIO 2n TR 2020'!T17+'CONTRACTACIO 3r TR 2020'!T17+'CONTRACTACIO 4t TR 2020'!T17</f>
        <v>0</v>
      </c>
      <c r="U17" s="21" t="str">
        <f t="shared" si="7"/>
        <v/>
      </c>
      <c r="V17" s="9">
        <f>'CONTRACTACIO 1r TR 2020'!AA17+'CONTRACTACIO 2n TR 2020'!AA17+'CONTRACTACIO 3r TR 2020'!AA17+'CONTRACTACIO 4t TR 2020'!AA17</f>
        <v>0</v>
      </c>
      <c r="W17" s="20" t="str">
        <f t="shared" si="8"/>
        <v/>
      </c>
      <c r="X17" s="13">
        <f>'CONTRACTACIO 1r TR 2020'!AC17+'CONTRACTACIO 2n TR 2020'!AC17+'CONTRACTACIO 3r TR 2020'!AC17+'CONTRACTACIO 4t TR 2020'!AC17</f>
        <v>0</v>
      </c>
      <c r="Y17" s="13">
        <f>'CONTRACTACIO 1r TR 2020'!AD17+'CONTRACTACIO 2n TR 2020'!AD17+'CONTRACTACIO 3r TR 2020'!AD17+'CONTRACTACIO 4t TR 2020'!AD17</f>
        <v>0</v>
      </c>
      <c r="Z17" s="21" t="str">
        <f t="shared" si="9"/>
        <v/>
      </c>
      <c r="AA17" s="9">
        <f>'CONTRACTACIO 1r TR 2020'!V17+'CONTRACTACIO 2n TR 2020'!V17+'CONTRACTACIO 3r TR 2020'!V17+'CONTRACTACIO 4t TR 2020'!V17</f>
        <v>0</v>
      </c>
      <c r="AB17" s="20" t="str">
        <f t="shared" si="10"/>
        <v/>
      </c>
      <c r="AC17" s="13">
        <f>'CONTRACTACIO 1r TR 2020'!X17+'CONTRACTACIO 2n TR 2020'!X17+'CONTRACTACIO 3r TR 2020'!X17+'CONTRACTACIO 4t TR 2020'!X17</f>
        <v>0</v>
      </c>
      <c r="AD17" s="13">
        <f>'CONTRACTACIO 1r TR 2020'!Y17+'CONTRACTACIO 2n TR 2020'!Y17+'CONTRACTACIO 3r TR 2020'!Y17+'CONTRACTACIO 4t TR 2020'!Y17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'CONTRACTACIO 1r TR 2020'!B18+'CONTRACTACIO 2n TR 2020'!B18+'CONTRACTACIO 3r TR 2020'!B18+'CONTRACTACIO 4t TR 2020'!B18</f>
        <v>45</v>
      </c>
      <c r="C18" s="20">
        <f t="shared" si="0"/>
        <v>0.24064171122994651</v>
      </c>
      <c r="D18" s="13">
        <f>'CONTRACTACIO 1r TR 2020'!D18+'CONTRACTACIO 2n TR 2020'!D18+'CONTRACTACIO 3r TR 2020'!D18+'CONTRACTACIO 4t TR 2020'!D18</f>
        <v>652604.79</v>
      </c>
      <c r="E18" s="13">
        <f>'CONTRACTACIO 1r TR 2020'!E18+'CONTRACTACIO 2n TR 2020'!E18+'CONTRACTACIO 3r TR 2020'!E18+'CONTRACTACIO 4t TR 2020'!E18</f>
        <v>789651.79590000014</v>
      </c>
      <c r="F18" s="21">
        <f t="shared" si="1"/>
        <v>1.6793566700408755E-2</v>
      </c>
      <c r="G18" s="9">
        <f>'CONTRACTACIO 1r TR 2020'!G18+'CONTRACTACIO 2n TR 2020'!G18+'CONTRACTACIO 3r TR 2020'!G18+'CONTRACTACIO 4t TR 2020'!G18</f>
        <v>37</v>
      </c>
      <c r="H18" s="20">
        <f t="shared" si="2"/>
        <v>6.0162601626016263E-2</v>
      </c>
      <c r="I18" s="13">
        <f>'CONTRACTACIO 1r TR 2020'!I18+'CONTRACTACIO 2n TR 2020'!I18+'CONTRACTACIO 3r TR 2020'!I18+'CONTRACTACIO 4t TR 2020'!I18</f>
        <v>81751.779999999984</v>
      </c>
      <c r="J18" s="13">
        <f>'CONTRACTACIO 1r TR 2020'!J18+'CONTRACTACIO 2n TR 2020'!J18+'CONTRACTACIO 3r TR 2020'!J18+'CONTRACTACIO 4t TR 2020'!J18</f>
        <v>98919.655200000008</v>
      </c>
      <c r="K18" s="21">
        <f t="shared" si="3"/>
        <v>5.4079888382085519E-3</v>
      </c>
      <c r="L18" s="9">
        <f>'CONTRACTACIO 1r TR 2020'!L18+'CONTRACTACIO 2n TR 2020'!L18+'CONTRACTACIO 3r TR 2020'!L18+'CONTRACTACIO 4t TR 2020'!L18</f>
        <v>0</v>
      </c>
      <c r="M18" s="20" t="str">
        <f t="shared" si="4"/>
        <v/>
      </c>
      <c r="N18" s="13">
        <f>'CONTRACTACIO 1r TR 2020'!N18+'CONTRACTACIO 2n TR 2020'!N18+'CONTRACTACIO 3r TR 2020'!N18+'CONTRACTACIO 4t TR 2020'!N18</f>
        <v>0</v>
      </c>
      <c r="O18" s="13">
        <f>'CONTRACTACIO 1r TR 2020'!O18+'CONTRACTACIO 2n TR 2020'!O18+'CONTRACTACIO 3r TR 2020'!O18+'CONTRACTACIO 4t TR 2020'!O18</f>
        <v>0</v>
      </c>
      <c r="P18" s="21" t="str">
        <f t="shared" si="5"/>
        <v/>
      </c>
      <c r="Q18" s="9">
        <f>'CONTRACTACIO 1r TR 2020'!Q18+'CONTRACTACIO 2n TR 2020'!Q18+'CONTRACTACIO 3r TR 2020'!Q18+'CONTRACTACIO 4t TR 2020'!Q18</f>
        <v>0</v>
      </c>
      <c r="R18" s="20" t="str">
        <f t="shared" si="6"/>
        <v/>
      </c>
      <c r="S18" s="13">
        <f>'CONTRACTACIO 1r TR 2020'!S18+'CONTRACTACIO 2n TR 2020'!S18+'CONTRACTACIO 3r TR 2020'!S18+'CONTRACTACIO 4t TR 2020'!S18</f>
        <v>0</v>
      </c>
      <c r="T18" s="13">
        <f>'CONTRACTACIO 1r TR 2020'!T18+'CONTRACTACIO 2n TR 2020'!T18+'CONTRACTACIO 3r TR 2020'!T18+'CONTRACTACIO 4t TR 2020'!T18</f>
        <v>0</v>
      </c>
      <c r="U18" s="21" t="str">
        <f t="shared" si="7"/>
        <v/>
      </c>
      <c r="V18" s="9">
        <f>'CONTRACTACIO 1r TR 2020'!AA18+'CONTRACTACIO 2n TR 2020'!AA18+'CONTRACTACIO 3r TR 2020'!AA18+'CONTRACTACIO 4t TR 2020'!AA18</f>
        <v>0</v>
      </c>
      <c r="W18" s="20" t="str">
        <f t="shared" si="8"/>
        <v/>
      </c>
      <c r="X18" s="13">
        <f>'CONTRACTACIO 1r TR 2020'!AC18+'CONTRACTACIO 2n TR 2020'!AC18+'CONTRACTACIO 3r TR 2020'!AC18+'CONTRACTACIO 4t TR 2020'!AC18</f>
        <v>0</v>
      </c>
      <c r="Y18" s="13">
        <f>'CONTRACTACIO 1r TR 2020'!AD18+'CONTRACTACIO 2n TR 2020'!AD18+'CONTRACTACIO 3r TR 2020'!AD18+'CONTRACTACIO 4t TR 2020'!AD18</f>
        <v>0</v>
      </c>
      <c r="Z18" s="21" t="str">
        <f t="shared" si="9"/>
        <v/>
      </c>
      <c r="AA18" s="9">
        <f>'CONTRACTACIO 1r TR 2020'!V18+'CONTRACTACIO 2n TR 2020'!V18+'CONTRACTACIO 3r TR 2020'!V18+'CONTRACTACIO 4t TR 2020'!V18</f>
        <v>0</v>
      </c>
      <c r="AB18" s="20" t="str">
        <f t="shared" si="10"/>
        <v/>
      </c>
      <c r="AC18" s="13">
        <f>'CONTRACTACIO 1r TR 2020'!X18+'CONTRACTACIO 2n TR 2020'!X18+'CONTRACTACIO 3r TR 2020'!X18+'CONTRACTACIO 4t TR 2020'!X18</f>
        <v>0</v>
      </c>
      <c r="AD18" s="13">
        <f>'CONTRACTACIO 1r TR 2020'!Y18+'CONTRACTACIO 2n TR 2020'!Y18+'CONTRACTACIO 3r TR 2020'!Y18+'CONTRACTACIO 4t TR 2020'!Y18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2020'!B19+'CONTRACTACIO 2n TR 2020'!B19+'CONTRACTACIO 3r TR 2020'!B19+'CONTRACTACIO 4t TR 2020'!B19</f>
        <v>14</v>
      </c>
      <c r="C19" s="20">
        <f t="shared" si="0"/>
        <v>7.4866310160427801E-2</v>
      </c>
      <c r="D19" s="13">
        <f>'CONTRACTACIO 1r TR 2020'!D19+'CONTRACTACIO 2n TR 2020'!D19+'CONTRACTACIO 3r TR 2020'!D19+'CONTRACTACIO 4t TR 2020'!D19</f>
        <v>794454.82</v>
      </c>
      <c r="E19" s="13">
        <f>'CONTRACTACIO 1r TR 2020'!E19+'CONTRACTACIO 2n TR 2020'!E19+'CONTRACTACIO 3r TR 2020'!E19+'CONTRACTACIO 4t TR 2020'!E19</f>
        <v>961290.32</v>
      </c>
      <c r="F19" s="21">
        <f t="shared" si="1"/>
        <v>2.0443812312207613E-2</v>
      </c>
      <c r="G19" s="9">
        <f>'CONTRACTACIO 1r TR 2020'!G19+'CONTRACTACIO 2n TR 2020'!G19+'CONTRACTACIO 3r TR 2020'!G19+'CONTRACTACIO 4t TR 2020'!G19</f>
        <v>74</v>
      </c>
      <c r="H19" s="20">
        <f t="shared" si="2"/>
        <v>0.12032520325203253</v>
      </c>
      <c r="I19" s="13">
        <f>'CONTRACTACIO 1r TR 2020'!I19+'CONTRACTACIO 2n TR 2020'!I19+'CONTRACTACIO 3r TR 2020'!I19+'CONTRACTACIO 4t TR 2020'!I19</f>
        <v>1519133.6400000001</v>
      </c>
      <c r="J19" s="13">
        <f>'CONTRACTACIO 1r TR 2020'!J19+'CONTRACTACIO 2n TR 2020'!J19+'CONTRACTACIO 3r TR 2020'!J19+'CONTRACTACIO 4t TR 2020'!J19</f>
        <v>1838151.7064999999</v>
      </c>
      <c r="K19" s="21">
        <f t="shared" si="3"/>
        <v>0.10049270684968988</v>
      </c>
      <c r="L19" s="9">
        <f>'CONTRACTACIO 1r TR 2020'!L19+'CONTRACTACIO 2n TR 2020'!L19+'CONTRACTACIO 3r TR 2020'!L19+'CONTRACTACIO 4t TR 2020'!L19</f>
        <v>2</v>
      </c>
      <c r="M19" s="20">
        <f t="shared" si="4"/>
        <v>3.2786885245901641E-2</v>
      </c>
      <c r="N19" s="13">
        <f>'CONTRACTACIO 1r TR 2020'!N19+'CONTRACTACIO 2n TR 2020'!N19+'CONTRACTACIO 3r TR 2020'!N19+'CONTRACTACIO 4t TR 2020'!N19</f>
        <v>4856.8</v>
      </c>
      <c r="O19" s="13">
        <f>'CONTRACTACIO 1r TR 2020'!O19+'CONTRACTACIO 2n TR 2020'!O19+'CONTRACTACIO 3r TR 2020'!O19+'CONTRACTACIO 4t TR 2020'!O19</f>
        <v>5876.73</v>
      </c>
      <c r="P19" s="21">
        <f t="shared" si="5"/>
        <v>3.9995262802509021E-3</v>
      </c>
      <c r="Q19" s="9">
        <f>'CONTRACTACIO 1r TR 2020'!Q19+'CONTRACTACIO 2n TR 2020'!Q19+'CONTRACTACIO 3r TR 2020'!Q19+'CONTRACTACIO 4t TR 2020'!Q19</f>
        <v>0</v>
      </c>
      <c r="R19" s="20" t="str">
        <f t="shared" si="6"/>
        <v/>
      </c>
      <c r="S19" s="13">
        <f>'CONTRACTACIO 1r TR 2020'!S19+'CONTRACTACIO 2n TR 2020'!S19+'CONTRACTACIO 3r TR 2020'!S19+'CONTRACTACIO 4t TR 2020'!S19</f>
        <v>0</v>
      </c>
      <c r="T19" s="13">
        <f>'CONTRACTACIO 1r TR 2020'!T19+'CONTRACTACIO 2n TR 2020'!T19+'CONTRACTACIO 3r TR 2020'!T19+'CONTRACTACIO 4t TR 2020'!T19</f>
        <v>0</v>
      </c>
      <c r="U19" s="21" t="str">
        <f t="shared" si="7"/>
        <v/>
      </c>
      <c r="V19" s="9">
        <f>'CONTRACTACIO 1r TR 2020'!AA19+'CONTRACTACIO 2n TR 2020'!AA19+'CONTRACTACIO 3r TR 2020'!AA19+'CONTRACTACIO 4t TR 2020'!AA19</f>
        <v>0</v>
      </c>
      <c r="W19" s="20" t="str">
        <f t="shared" si="8"/>
        <v/>
      </c>
      <c r="X19" s="13">
        <f>'CONTRACTACIO 1r TR 2020'!AC19+'CONTRACTACIO 2n TR 2020'!AC19+'CONTRACTACIO 3r TR 2020'!AC19+'CONTRACTACIO 4t TR 2020'!AC19</f>
        <v>0</v>
      </c>
      <c r="Y19" s="13">
        <f>'CONTRACTACIO 1r TR 2020'!AD19+'CONTRACTACIO 2n TR 2020'!AD19+'CONTRACTACIO 3r TR 2020'!AD19+'CONTRACTACIO 4t TR 2020'!AD19</f>
        <v>0</v>
      </c>
      <c r="Z19" s="21" t="str">
        <f t="shared" si="9"/>
        <v/>
      </c>
      <c r="AA19" s="9">
        <f>'CONTRACTACIO 1r TR 2020'!V19+'CONTRACTACIO 2n TR 2020'!V19+'CONTRACTACIO 3r TR 2020'!V19+'CONTRACTACIO 4t TR 2020'!V19</f>
        <v>0</v>
      </c>
      <c r="AB19" s="20" t="str">
        <f t="shared" si="10"/>
        <v/>
      </c>
      <c r="AC19" s="13">
        <f>'CONTRACTACIO 1r TR 2020'!X19+'CONTRACTACIO 2n TR 2020'!X19+'CONTRACTACIO 3r TR 2020'!X19+'CONTRACTACIO 4t TR 2020'!X19</f>
        <v>0</v>
      </c>
      <c r="AD19" s="13">
        <f>'CONTRACTACIO 1r TR 2020'!Y19+'CONTRACTACIO 2n TR 2020'!Y19+'CONTRACTACIO 3r TR 2020'!Y19+'CONTRACTACIO 4t TR 2020'!Y19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2020'!B20+'CONTRACTACIO 2n TR 2020'!B20+'CONTRACTACIO 3r TR 2020'!B20+'CONTRACTACIO 4t TR 2020'!B20</f>
        <v>62</v>
      </c>
      <c r="C20" s="20">
        <f t="shared" si="0"/>
        <v>0.33155080213903743</v>
      </c>
      <c r="D20" s="13">
        <f>'CONTRACTACIO 1r TR 2020'!D20+'CONTRACTACIO 2n TR 2020'!D20+'CONTRACTACIO 3r TR 2020'!D20+'CONTRACTACIO 4t TR 2020'!D20</f>
        <v>1245052.0699999998</v>
      </c>
      <c r="E20" s="13">
        <f>'CONTRACTACIO 1r TR 2020'!E20+'CONTRACTACIO 2n TR 2020'!E20+'CONTRACTACIO 3r TR 2020'!E20+'CONTRACTACIO 4t TR 2020'!E20</f>
        <v>1506377.9694000003</v>
      </c>
      <c r="F20" s="21">
        <f t="shared" si="1"/>
        <v>3.2036220314439479E-2</v>
      </c>
      <c r="G20" s="9">
        <f>'CONTRACTACIO 1r TR 2020'!G20+'CONTRACTACIO 2n TR 2020'!G20+'CONTRACTACIO 3r TR 2020'!G20+'CONTRACTACIO 4t TR 2020'!G20</f>
        <v>403</v>
      </c>
      <c r="H20" s="20">
        <f t="shared" si="2"/>
        <v>0.65528455284552845</v>
      </c>
      <c r="I20" s="13">
        <f>'CONTRACTACIO 1r TR 2020'!I20+'CONTRACTACIO 2n TR 2020'!I20+'CONTRACTACIO 3r TR 2020'!I20+'CONTRACTACIO 4t TR 2020'!I20</f>
        <v>2253096.41</v>
      </c>
      <c r="J20" s="13">
        <f>'CONTRACTACIO 1r TR 2020'!J20+'CONTRACTACIO 2n TR 2020'!J20+'CONTRACTACIO 3r TR 2020'!J20+'CONTRACTACIO 4t TR 2020'!J20</f>
        <v>2724939.1023000004</v>
      </c>
      <c r="K20" s="21">
        <f t="shared" si="3"/>
        <v>0.14897383356464056</v>
      </c>
      <c r="L20" s="9">
        <f>'CONTRACTACIO 1r TR 2020'!L20+'CONTRACTACIO 2n TR 2020'!L20+'CONTRACTACIO 3r TR 2020'!L20+'CONTRACTACIO 4t TR 2020'!L20</f>
        <v>42</v>
      </c>
      <c r="M20" s="20">
        <f t="shared" si="4"/>
        <v>0.68852459016393441</v>
      </c>
      <c r="N20" s="13">
        <f>'CONTRACTACIO 1r TR 2020'!N20+'CONTRACTACIO 2n TR 2020'!N20+'CONTRACTACIO 3r TR 2020'!N20+'CONTRACTACIO 4t TR 2020'!N20</f>
        <v>225976.44999999998</v>
      </c>
      <c r="O20" s="13">
        <f>'CONTRACTACIO 1r TR 2020'!O20+'CONTRACTACIO 2n TR 2020'!O20+'CONTRACTACIO 3r TR 2020'!O20+'CONTRACTACIO 4t TR 2020'!O20</f>
        <v>273357.94410000002</v>
      </c>
      <c r="P20" s="21">
        <f t="shared" si="5"/>
        <v>0.18603922272136159</v>
      </c>
      <c r="Q20" s="9">
        <f>'CONTRACTACIO 1r TR 2020'!Q20+'CONTRACTACIO 2n TR 2020'!Q20+'CONTRACTACIO 3r TR 2020'!Q20+'CONTRACTACIO 4t TR 2020'!Q20</f>
        <v>0</v>
      </c>
      <c r="R20" s="20" t="str">
        <f t="shared" si="6"/>
        <v/>
      </c>
      <c r="S20" s="13">
        <f>'CONTRACTACIO 1r TR 2020'!S20+'CONTRACTACIO 2n TR 2020'!S20+'CONTRACTACIO 3r TR 2020'!S20+'CONTRACTACIO 4t TR 2020'!S20</f>
        <v>0</v>
      </c>
      <c r="T20" s="13">
        <f>'CONTRACTACIO 1r TR 2020'!T20+'CONTRACTACIO 2n TR 2020'!T20+'CONTRACTACIO 3r TR 2020'!T20+'CONTRACTACIO 4t TR 2020'!T20</f>
        <v>0</v>
      </c>
      <c r="U20" s="21" t="str">
        <f t="shared" si="7"/>
        <v/>
      </c>
      <c r="V20" s="9">
        <f>'CONTRACTACIO 1r TR 2020'!AA20+'CONTRACTACIO 2n TR 2020'!AA20+'CONTRACTACIO 3r TR 2020'!AA20+'CONTRACTACIO 4t TR 2020'!AA20</f>
        <v>0</v>
      </c>
      <c r="W20" s="20" t="str">
        <f t="shared" si="8"/>
        <v/>
      </c>
      <c r="X20" s="13">
        <f>'CONTRACTACIO 1r TR 2020'!AC20+'CONTRACTACIO 2n TR 2020'!AC20+'CONTRACTACIO 3r TR 2020'!AC20+'CONTRACTACIO 4t TR 2020'!AC20</f>
        <v>0</v>
      </c>
      <c r="Y20" s="13">
        <f>'CONTRACTACIO 1r TR 2020'!AD20+'CONTRACTACIO 2n TR 2020'!AD20+'CONTRACTACIO 3r TR 2020'!AD20+'CONTRACTACIO 4t TR 2020'!AD20</f>
        <v>0</v>
      </c>
      <c r="Z20" s="21" t="str">
        <f t="shared" si="9"/>
        <v/>
      </c>
      <c r="AA20" s="9">
        <f>'CONTRACTACIO 1r TR 2020'!V20+'CONTRACTACIO 2n TR 2020'!V20+'CONTRACTACIO 3r TR 2020'!V20+'CONTRACTACIO 4t TR 2020'!V20</f>
        <v>0</v>
      </c>
      <c r="AB20" s="20" t="str">
        <f t="shared" si="10"/>
        <v/>
      </c>
      <c r="AC20" s="13">
        <f>'CONTRACTACIO 1r TR 2020'!X20+'CONTRACTACIO 2n TR 2020'!X20+'CONTRACTACIO 3r TR 2020'!X20+'CONTRACTACIO 4t TR 2020'!X20</f>
        <v>0</v>
      </c>
      <c r="AD20" s="13">
        <f>'CONTRACTACIO 1r TR 2020'!Y20+'CONTRACTACIO 2n TR 2020'!Y20+'CONTRACTACIO 3r TR 2020'!Y20+'CONTRACTACIO 4t TR 2020'!Y20</f>
        <v>0</v>
      </c>
      <c r="AE20" s="21" t="str">
        <f t="shared" si="11"/>
        <v/>
      </c>
    </row>
    <row r="21" spans="1:31" s="42" customFormat="1" ht="39.950000000000003" hidden="1" customHeight="1" x14ac:dyDescent="0.25">
      <c r="A21" s="46" t="s">
        <v>35</v>
      </c>
      <c r="B21" s="9">
        <f>'CONTRACTACIO 1r TR 2020'!B21+'CONTRACTACIO 2n TR 2020'!B21+'CONTRACTACIO 3r TR 2020'!B21+'CONTRACTACIO 4t TR 2020'!B21</f>
        <v>0</v>
      </c>
      <c r="C21" s="20" t="str">
        <f t="shared" si="0"/>
        <v/>
      </c>
      <c r="D21" s="13">
        <f>'CONTRACTACIO 1r TR 2020'!D21+'CONTRACTACIO 2n TR 2020'!D21+'CONTRACTACIO 3r TR 2020'!D21+'CONTRACTACIO 4t TR 2020'!D21</f>
        <v>0</v>
      </c>
      <c r="E21" s="13">
        <f>'CONTRACTACIO 1r TR 2020'!E21+'CONTRACTACIO 2n TR 2020'!E21+'CONTRACTACIO 3r TR 2020'!E21+'CONTRACTACIO 4t TR 2020'!E21</f>
        <v>0</v>
      </c>
      <c r="F21" s="21" t="str">
        <f t="shared" si="1"/>
        <v/>
      </c>
      <c r="G21" s="9">
        <f>'CONTRACTACIO 1r TR 2020'!G21+'CONTRACTACIO 2n TR 2020'!G21+'CONTRACTACIO 3r TR 2020'!G21+'CONTRACTACIO 4t TR 2020'!G21</f>
        <v>0</v>
      </c>
      <c r="H21" s="20" t="str">
        <f t="shared" si="2"/>
        <v/>
      </c>
      <c r="I21" s="13">
        <f>'CONTRACTACIO 1r TR 2020'!I21+'CONTRACTACIO 2n TR 2020'!I21+'CONTRACTACIO 3r TR 2020'!I21+'CONTRACTACIO 4t TR 2020'!I21</f>
        <v>0</v>
      </c>
      <c r="J21" s="13">
        <f>'CONTRACTACIO 1r TR 2020'!J21+'CONTRACTACIO 2n TR 2020'!J21+'CONTRACTACIO 3r TR 2020'!J21+'CONTRACTACIO 4t TR 2020'!J21</f>
        <v>0</v>
      </c>
      <c r="K21" s="21" t="str">
        <f t="shared" si="3"/>
        <v/>
      </c>
      <c r="L21" s="9">
        <f>'CONTRACTACIO 1r TR 2020'!L21+'CONTRACTACIO 2n TR 2020'!L21+'CONTRACTACIO 3r TR 2020'!L21+'CONTRACTACIO 4t TR 2020'!L21</f>
        <v>0</v>
      </c>
      <c r="M21" s="20" t="str">
        <f t="shared" si="4"/>
        <v/>
      </c>
      <c r="N21" s="13">
        <f>'CONTRACTACIO 1r TR 2020'!N21+'CONTRACTACIO 2n TR 2020'!N21+'CONTRACTACIO 3r TR 2020'!N21+'CONTRACTACIO 4t TR 2020'!N21</f>
        <v>0</v>
      </c>
      <c r="O21" s="13">
        <f>'CONTRACTACIO 1r TR 2020'!O21+'CONTRACTACIO 2n TR 2020'!O21+'CONTRACTACIO 3r TR 2020'!O21+'CONTRACTACIO 4t TR 2020'!O21</f>
        <v>0</v>
      </c>
      <c r="P21" s="21" t="str">
        <f t="shared" si="5"/>
        <v/>
      </c>
      <c r="Q21" s="9">
        <f>'CONTRACTACIO 1r TR 2020'!Q21+'CONTRACTACIO 2n TR 2020'!Q21+'CONTRACTACIO 3r TR 2020'!Q21+'CONTRACTACIO 4t TR 2020'!Q21</f>
        <v>0</v>
      </c>
      <c r="R21" s="20" t="str">
        <f t="shared" si="6"/>
        <v/>
      </c>
      <c r="S21" s="13">
        <f>'CONTRACTACIO 1r TR 2020'!S21+'CONTRACTACIO 2n TR 2020'!S21+'CONTRACTACIO 3r TR 2020'!S21+'CONTRACTACIO 4t TR 2020'!S21</f>
        <v>0</v>
      </c>
      <c r="T21" s="13">
        <f>'CONTRACTACIO 1r TR 2020'!T21+'CONTRACTACIO 2n TR 2020'!T21+'CONTRACTACIO 3r TR 2020'!T21+'CONTRACTACIO 4t TR 2020'!T21</f>
        <v>0</v>
      </c>
      <c r="U21" s="21" t="str">
        <f t="shared" si="7"/>
        <v/>
      </c>
      <c r="V21" s="9">
        <f>'CONTRACTACIO 1r TR 2020'!AA21+'CONTRACTACIO 2n TR 2020'!AA21+'CONTRACTACIO 3r TR 2020'!AA21+'CONTRACTACIO 4t TR 2020'!AA21</f>
        <v>0</v>
      </c>
      <c r="W21" s="20" t="str">
        <f t="shared" si="8"/>
        <v/>
      </c>
      <c r="X21" s="13">
        <f>'CONTRACTACIO 1r TR 2020'!AC21+'CONTRACTACIO 2n TR 2020'!AC21+'CONTRACTACIO 3r TR 2020'!AC21+'CONTRACTACIO 4t TR 2020'!AC21</f>
        <v>0</v>
      </c>
      <c r="Y21" s="13">
        <f>'CONTRACTACIO 1r TR 2020'!AD21+'CONTRACTACIO 2n TR 2020'!AD21+'CONTRACTACIO 3r TR 2020'!AD21+'CONTRACTACIO 4t TR 2020'!AD21</f>
        <v>0</v>
      </c>
      <c r="Z21" s="21" t="str">
        <f t="shared" si="9"/>
        <v/>
      </c>
      <c r="AA21" s="9">
        <f>'CONTRACTACIO 1r TR 2020'!V21+'CONTRACTACIO 2n TR 2020'!V21+'CONTRACTACIO 3r TR 2020'!V21+'CONTRACTACIO 4t TR 2020'!V21</f>
        <v>0</v>
      </c>
      <c r="AB21" s="20" t="str">
        <f t="shared" si="10"/>
        <v/>
      </c>
      <c r="AC21" s="13">
        <f>'CONTRACTACIO 1r TR 2020'!X21+'CONTRACTACIO 2n TR 2020'!X21+'CONTRACTACIO 3r TR 2020'!X21+'CONTRACTACIO 4t TR 2020'!X21</f>
        <v>0</v>
      </c>
      <c r="AD21" s="13">
        <f>'CONTRACTACIO 1r TR 2020'!Y21+'CONTRACTACIO 2n TR 2020'!Y21+'CONTRACTACIO 3r TR 2020'!Y21+'CONTRACTACIO 4t TR 2020'!Y21</f>
        <v>0</v>
      </c>
      <c r="AE21" s="21" t="str">
        <f t="shared" si="11"/>
        <v/>
      </c>
    </row>
    <row r="22" spans="1:31" s="42" customFormat="1" ht="39.950000000000003" customHeight="1" x14ac:dyDescent="0.25">
      <c r="A22" s="98" t="s">
        <v>45</v>
      </c>
      <c r="B22" s="9">
        <f>'CONTRACTACIO 1r TR 2020'!B22+'CONTRACTACIO 2n TR 2020'!B22+'CONTRACTACIO 3r TR 2020'!B22+'CONTRACTACIO 4t TR 2020'!B22</f>
        <v>0</v>
      </c>
      <c r="C22" s="20" t="str">
        <f t="shared" si="0"/>
        <v/>
      </c>
      <c r="D22" s="13">
        <f>'CONTRACTACIO 1r TR 2020'!D22+'CONTRACTACIO 2n TR 2020'!D22+'CONTRACTACIO 3r TR 2020'!D22+'CONTRACTACIO 4t TR 2020'!D22</f>
        <v>0</v>
      </c>
      <c r="E22" s="23">
        <f>'CONTRACTACIO 1r TR 2020'!E22+'CONTRACTACIO 2n TR 2020'!E22+'CONTRACTACIO 3r TR 2020'!E22+'CONTRACTACIO 4t TR 2020'!E22</f>
        <v>0</v>
      </c>
      <c r="F22" s="21" t="str">
        <f t="shared" si="1"/>
        <v/>
      </c>
      <c r="G22" s="9">
        <f>'CONTRACTACIO 1r TR 2020'!G22+'CONTRACTACIO 2n TR 2020'!G22+'CONTRACTACIO 3r TR 2020'!G22+'CONTRACTACIO 4t TR 2020'!G22</f>
        <v>6</v>
      </c>
      <c r="H22" s="20">
        <f t="shared" si="2"/>
        <v>9.7560975609756097E-3</v>
      </c>
      <c r="I22" s="13">
        <f>'CONTRACTACIO 1r TR 2020'!I22+'CONTRACTACIO 2n TR 2020'!I22+'CONTRACTACIO 3r TR 2020'!I22+'CONTRACTACIO 4t TR 2020'!I22</f>
        <v>540697.11</v>
      </c>
      <c r="J22" s="23">
        <f>'CONTRACTACIO 1r TR 2020'!J22+'CONTRACTACIO 2n TR 2020'!J22+'CONTRACTACIO 3r TR 2020'!J22+'CONTRACTACIO 4t TR 2020'!J22</f>
        <v>654243.50310000009</v>
      </c>
      <c r="K22" s="21">
        <f t="shared" si="3"/>
        <v>3.576783153036367E-2</v>
      </c>
      <c r="L22" s="9">
        <f>'CONTRACTACIO 1r TR 2020'!L22+'CONTRACTACIO 2n TR 2020'!L22+'CONTRACTACIO 3r TR 2020'!L22+'CONTRACTACIO 4t TR 2020'!L22</f>
        <v>0</v>
      </c>
      <c r="M22" s="20" t="str">
        <f t="shared" si="4"/>
        <v/>
      </c>
      <c r="N22" s="13">
        <f>'CONTRACTACIO 1r TR 2020'!N22+'CONTRACTACIO 2n TR 2020'!N22+'CONTRACTACIO 3r TR 2020'!N22+'CONTRACTACIO 4t TR 2020'!N22</f>
        <v>0</v>
      </c>
      <c r="O22" s="23">
        <f>'CONTRACTACIO 1r TR 2020'!O22+'CONTRACTACIO 2n TR 2020'!O22+'CONTRACTACIO 3r TR 2020'!O22+'CONTRACTACIO 4t TR 2020'!O22</f>
        <v>0</v>
      </c>
      <c r="P22" s="21" t="str">
        <f t="shared" si="5"/>
        <v/>
      </c>
      <c r="Q22" s="9">
        <f>'CONTRACTACIO 1r TR 2020'!Q22+'CONTRACTACIO 2n TR 2020'!Q22+'CONTRACTACIO 3r TR 2020'!Q22+'CONTRACTACIO 4t TR 2020'!Q22</f>
        <v>0</v>
      </c>
      <c r="R22" s="20" t="str">
        <f t="shared" si="6"/>
        <v/>
      </c>
      <c r="S22" s="13">
        <f>'CONTRACTACIO 1r TR 2020'!S22+'CONTRACTACIO 2n TR 2020'!S22+'CONTRACTACIO 3r TR 2020'!S22+'CONTRACTACIO 4t TR 2020'!S22</f>
        <v>0</v>
      </c>
      <c r="T22" s="23">
        <f>'CONTRACTACIO 1r TR 2020'!T22+'CONTRACTACIO 2n TR 2020'!T22+'CONTRACTACIO 3r TR 2020'!T22+'CONTRACTACIO 4t TR 2020'!T22</f>
        <v>0</v>
      </c>
      <c r="U22" s="21" t="str">
        <f t="shared" si="7"/>
        <v/>
      </c>
      <c r="V22" s="9">
        <f>'CONTRACTACIO 1r TR 2020'!AA22+'CONTRACTACIO 2n TR 2020'!AA22+'CONTRACTACIO 3r TR 2020'!AA22+'CONTRACTACIO 4t TR 2020'!AA22</f>
        <v>0</v>
      </c>
      <c r="W22" s="20" t="str">
        <f t="shared" si="8"/>
        <v/>
      </c>
      <c r="X22" s="13">
        <f>'CONTRACTACIO 1r TR 2020'!AC22+'CONTRACTACIO 2n TR 2020'!AC22+'CONTRACTACIO 3r TR 2020'!AC22+'CONTRACTACIO 4t TR 2020'!AC22</f>
        <v>0</v>
      </c>
      <c r="Y22" s="23">
        <f>'CONTRACTACIO 1r TR 2020'!AD22+'CONTRACTACIO 2n TR 2020'!AD22+'CONTRACTACIO 3r TR 2020'!AD22+'CONTRACTACIO 4t TR 2020'!AD22</f>
        <v>0</v>
      </c>
      <c r="Z22" s="21" t="str">
        <f t="shared" si="9"/>
        <v/>
      </c>
      <c r="AA22" s="9">
        <f>'CONTRACTACIO 1r TR 2020'!V22+'CONTRACTACIO 2n TR 2020'!V22+'CONTRACTACIO 3r TR 2020'!V22+'CONTRACTACIO 4t TR 2020'!V22</f>
        <v>0</v>
      </c>
      <c r="AB22" s="20" t="str">
        <f t="shared" si="10"/>
        <v/>
      </c>
      <c r="AC22" s="13">
        <f>'CONTRACTACIO 1r TR 2020'!X22+'CONTRACTACIO 2n TR 2020'!X22+'CONTRACTACIO 3r TR 2020'!X22+'CONTRACTACIO 4t TR 2020'!X22</f>
        <v>0</v>
      </c>
      <c r="AD22" s="23">
        <f>'CONTRACTACIO 1r TR 2020'!Y22+'CONTRACTACIO 2n TR 2020'!Y22+'CONTRACTACIO 3r TR 2020'!Y22+'CONTRACTACIO 4t TR 2020'!Y22</f>
        <v>0</v>
      </c>
      <c r="AE22" s="21" t="str">
        <f t="shared" si="11"/>
        <v/>
      </c>
    </row>
    <row r="23" spans="1:31" s="42" customFormat="1" ht="39.950000000000003" customHeight="1" x14ac:dyDescent="0.3">
      <c r="A23" s="100" t="s">
        <v>53</v>
      </c>
      <c r="B23" s="82">
        <f>'CONTRACTACIO 1r TR 2020'!B23+'CONTRACTACIO 2n TR 2020'!B23+'CONTRACTACIO 3r TR 2020'!B23+'CONTRACTACIO 4t TR 2020'!B23</f>
        <v>0</v>
      </c>
      <c r="C23" s="67" t="str">
        <f t="shared" si="0"/>
        <v/>
      </c>
      <c r="D23" s="78">
        <f>'CONTRACTACIO 1r TR 2020'!D23+'CONTRACTACIO 2n TR 2020'!D23+'CONTRACTACIO 3r TR 2020'!D23+'CONTRACTACIO 4t TR 2020'!D23</f>
        <v>0</v>
      </c>
      <c r="E23" s="79">
        <f>'CONTRACTACIO 1r TR 2020'!E23+'CONTRACTACIO 2n TR 2020'!E23+'CONTRACTACIO 3r TR 2020'!E23+'CONTRACTACIO 4t TR 2020'!E23</f>
        <v>0</v>
      </c>
      <c r="F23" s="68" t="str">
        <f t="shared" si="1"/>
        <v/>
      </c>
      <c r="G23" s="82">
        <f>'CONTRACTACIO 1r TR 2020'!G23+'CONTRACTACIO 2n TR 2020'!G23+'CONTRACTACIO 3r TR 2020'!G23+'CONTRACTACIO 4t TR 2020'!G23</f>
        <v>0</v>
      </c>
      <c r="H23" s="67" t="str">
        <f t="shared" si="2"/>
        <v/>
      </c>
      <c r="I23" s="78">
        <f>'CONTRACTACIO 1r TR 2020'!I23+'CONTRACTACIO 2n TR 2020'!I23+'CONTRACTACIO 3r TR 2020'!I23+'CONTRACTACIO 4t TR 2020'!I23</f>
        <v>0</v>
      </c>
      <c r="J23" s="79">
        <f>'CONTRACTACIO 1r TR 2020'!J23+'CONTRACTACIO 2n TR 2020'!J23+'CONTRACTACIO 3r TR 2020'!J23+'CONTRACTACIO 4t TR 2020'!J23</f>
        <v>0</v>
      </c>
      <c r="K23" s="68" t="str">
        <f t="shared" si="3"/>
        <v/>
      </c>
      <c r="L23" s="82">
        <f>'CONTRACTACIO 1r TR 2020'!L23+'CONTRACTACIO 2n TR 2020'!L23+'CONTRACTACIO 3r TR 2020'!L23+'CONTRACTACIO 4t TR 2020'!L23</f>
        <v>0</v>
      </c>
      <c r="M23" s="67" t="str">
        <f t="shared" si="4"/>
        <v/>
      </c>
      <c r="N23" s="78">
        <f>'CONTRACTACIO 1r TR 2020'!N23+'CONTRACTACIO 2n TR 2020'!N23+'CONTRACTACIO 3r TR 2020'!N23+'CONTRACTACIO 4t TR 2020'!N23</f>
        <v>0</v>
      </c>
      <c r="O23" s="79">
        <f>'CONTRACTACIO 1r TR 2020'!O23+'CONTRACTACIO 2n TR 2020'!O23+'CONTRACTACIO 3r TR 2020'!O23+'CONTRACTACIO 4t TR 2020'!O23</f>
        <v>0</v>
      </c>
      <c r="P23" s="68" t="str">
        <f t="shared" si="5"/>
        <v/>
      </c>
      <c r="Q23" s="82">
        <f>'CONTRACTACIO 1r TR 2020'!Q23+'CONTRACTACIO 2n TR 2020'!Q23+'CONTRACTACIO 3r TR 2020'!Q23+'CONTRACTACIO 4t TR 2020'!Q23</f>
        <v>0</v>
      </c>
      <c r="R23" s="67" t="str">
        <f t="shared" si="6"/>
        <v/>
      </c>
      <c r="S23" s="78">
        <f>'CONTRACTACIO 1r TR 2020'!S23+'CONTRACTACIO 2n TR 2020'!S23+'CONTRACTACIO 3r TR 2020'!S23+'CONTRACTACIO 4t TR 2020'!S23</f>
        <v>0</v>
      </c>
      <c r="T23" s="79">
        <f>'CONTRACTACIO 1r TR 2020'!T23+'CONTRACTACIO 2n TR 2020'!T23+'CONTRACTACIO 3r TR 2020'!T23+'CONTRACTACIO 4t TR 2020'!T23</f>
        <v>0</v>
      </c>
      <c r="U23" s="68" t="str">
        <f t="shared" si="7"/>
        <v/>
      </c>
      <c r="V23" s="82">
        <f>'CONTRACTACIO 1r TR 2020'!AA23+'CONTRACTACIO 2n TR 2020'!AA23+'CONTRACTACIO 3r TR 2020'!AA23+'CONTRACTACIO 4t TR 2020'!AA23</f>
        <v>0</v>
      </c>
      <c r="W23" s="67" t="str">
        <f t="shared" si="8"/>
        <v/>
      </c>
      <c r="X23" s="78">
        <f>'CONTRACTACIO 1r TR 2020'!AC23+'CONTRACTACIO 2n TR 2020'!AC23+'CONTRACTACIO 3r TR 2020'!AC23+'CONTRACTACIO 4t TR 2020'!AC23</f>
        <v>0</v>
      </c>
      <c r="Y23" s="79">
        <f>'CONTRACTACIO 1r TR 2020'!AD23+'CONTRACTACIO 2n TR 2020'!AD23+'CONTRACTACIO 3r TR 2020'!AD23+'CONTRACTACIO 4t TR 2020'!AD23</f>
        <v>0</v>
      </c>
      <c r="Z23" s="68" t="str">
        <f t="shared" si="9"/>
        <v/>
      </c>
      <c r="AA23" s="82">
        <f>'CONTRACTACIO 1r TR 2020'!V23+'CONTRACTACIO 2n TR 2020'!V23+'CONTRACTACIO 3r TR 2020'!V23+'CONTRACTACIO 4t TR 2020'!V23</f>
        <v>0</v>
      </c>
      <c r="AB23" s="20" t="str">
        <f t="shared" si="10"/>
        <v/>
      </c>
      <c r="AC23" s="78">
        <f>'CONTRACTACIO 1r TR 2020'!X23+'CONTRACTACIO 2n TR 2020'!X23+'CONTRACTACIO 3r TR 2020'!X23+'CONTRACTACIO 4t TR 2020'!X23</f>
        <v>0</v>
      </c>
      <c r="AD23" s="79">
        <f>'CONTRACTACIO 1r TR 2020'!Y23+'CONTRACTACIO 2n TR 2020'!Y23+'CONTRACTACIO 3r TR 2020'!Y23+'CONTRACTACIO 4t TR 2020'!Y23</f>
        <v>0</v>
      </c>
      <c r="AE23" s="68" t="str">
        <f t="shared" si="11"/>
        <v/>
      </c>
    </row>
    <row r="24" spans="1:31" s="42" customFormat="1" ht="36" customHeight="1" x14ac:dyDescent="0.3">
      <c r="A24" s="103" t="s">
        <v>63</v>
      </c>
      <c r="B24" s="82">
        <f>'CONTRACTACIO 1r TR 2020'!B24+'CONTRACTACIO 2n TR 2020'!B24+'CONTRACTACIO 3r TR 2020'!B24+'CONTRACTACIO 4t TR 2020'!B24</f>
        <v>23</v>
      </c>
      <c r="C24" s="67">
        <f t="shared" si="0"/>
        <v>0.12299465240641712</v>
      </c>
      <c r="D24" s="78">
        <f>'CONTRACTACIO 1r TR 2020'!D24+'CONTRACTACIO 2n TR 2020'!D24+'CONTRACTACIO 3r TR 2020'!D24+'CONTRACTACIO 4t TR 2020'!D24</f>
        <v>6908400.6200000001</v>
      </c>
      <c r="E24" s="79">
        <f>'CONTRACTACIO 1r TR 2020'!E24+'CONTRACTACIO 2n TR 2020'!E24+'CONTRACTACIO 3r TR 2020'!E24+'CONTRACTACIO 4t TR 2020'!E24</f>
        <v>8359164.7501999978</v>
      </c>
      <c r="F24" s="68">
        <f t="shared" si="1"/>
        <v>0.17777480089460446</v>
      </c>
      <c r="G24" s="82">
        <f>'CONTRACTACIO 1r TR 2020'!G24+'CONTRACTACIO 2n TR 2020'!G24+'CONTRACTACIO 3r TR 2020'!G24+'CONTRACTACIO 4t TR 2020'!G24</f>
        <v>14</v>
      </c>
      <c r="H24" s="67">
        <f t="shared" si="2"/>
        <v>2.2764227642276424E-2</v>
      </c>
      <c r="I24" s="78">
        <f>'CONTRACTACIO 1r TR 2020'!I24+'CONTRACTACIO 2n TR 2020'!I24+'CONTRACTACIO 3r TR 2020'!I24+'CONTRACTACIO 4t TR 2020'!I24</f>
        <v>223343.19</v>
      </c>
      <c r="J24" s="79">
        <f>'CONTRACTACIO 1r TR 2020'!J24+'CONTRACTACIO 2n TR 2020'!J24+'CONTRACTACIO 3r TR 2020'!J24+'CONTRACTACIO 4t TR 2020'!J24</f>
        <v>270245.25989999995</v>
      </c>
      <c r="K24" s="68">
        <f t="shared" si="3"/>
        <v>1.477444847702996E-2</v>
      </c>
      <c r="L24" s="82">
        <f>'CONTRACTACIO 1r TR 2020'!L24+'CONTRACTACIO 2n TR 2020'!L24+'CONTRACTACIO 3r TR 2020'!L24+'CONTRACTACIO 4t TR 2020'!L24</f>
        <v>3</v>
      </c>
      <c r="M24" s="67">
        <f t="shared" si="4"/>
        <v>4.9180327868852458E-2</v>
      </c>
      <c r="N24" s="78">
        <f>'CONTRACTACIO 1r TR 2020'!N24+'CONTRACTACIO 2n TR 2020'!N24+'CONTRACTACIO 3r TR 2020'!N24+'CONTRACTACIO 4t TR 2020'!N24</f>
        <v>148398.94</v>
      </c>
      <c r="O24" s="79">
        <f>'CONTRACTACIO 1r TR 2020'!O24+'CONTRACTACIO 2n TR 2020'!O24+'CONTRACTACIO 3r TR 2020'!O24+'CONTRACTACIO 4t TR 2020'!O24</f>
        <v>179562.71740000002</v>
      </c>
      <c r="P24" s="68">
        <f t="shared" si="5"/>
        <v>0.12220500298543001</v>
      </c>
      <c r="Q24" s="82">
        <f>'CONTRACTACIO 1r TR 2020'!Q24+'CONTRACTACIO 2n TR 2020'!Q24+'CONTRACTACIO 3r TR 2020'!Q24+'CONTRACTACIO 4t TR 2020'!Q24</f>
        <v>0</v>
      </c>
      <c r="R24" s="67" t="str">
        <f t="shared" si="6"/>
        <v/>
      </c>
      <c r="S24" s="78">
        <f>'CONTRACTACIO 1r TR 2020'!S24+'CONTRACTACIO 2n TR 2020'!S24+'CONTRACTACIO 3r TR 2020'!S24+'CONTRACTACIO 4t TR 2020'!S24</f>
        <v>0</v>
      </c>
      <c r="T24" s="79">
        <f>'CONTRACTACIO 1r TR 2020'!T24+'CONTRACTACIO 2n TR 2020'!T24+'CONTRACTACIO 3r TR 2020'!T24+'CONTRACTACIO 4t TR 2020'!T24</f>
        <v>0</v>
      </c>
      <c r="U24" s="68" t="str">
        <f t="shared" si="7"/>
        <v/>
      </c>
      <c r="V24" s="82">
        <f>'CONTRACTACIO 1r TR 2020'!AA24+'CONTRACTACIO 2n TR 2020'!AA24+'CONTRACTACIO 3r TR 2020'!AA24+'CONTRACTACIO 4t TR 2020'!AA24</f>
        <v>0</v>
      </c>
      <c r="W24" s="67" t="str">
        <f t="shared" si="8"/>
        <v/>
      </c>
      <c r="X24" s="78">
        <f>'CONTRACTACIO 1r TR 2020'!AC24+'CONTRACTACIO 2n TR 2020'!AC24+'CONTRACTACIO 3r TR 2020'!AC24+'CONTRACTACIO 4t TR 2020'!AC24</f>
        <v>0</v>
      </c>
      <c r="Y24" s="79">
        <f>'CONTRACTACIO 1r TR 2020'!AD24+'CONTRACTACIO 2n TR 2020'!AD24+'CONTRACTACIO 3r TR 2020'!AD24+'CONTRACTACIO 4t TR 2020'!AD24</f>
        <v>0</v>
      </c>
      <c r="Z24" s="68" t="str">
        <f t="shared" si="9"/>
        <v/>
      </c>
      <c r="AA24" s="82">
        <f>'CONTRACTACIO 1r TR 2020'!V24+'CONTRACTACIO 2n TR 2020'!V24+'CONTRACTACIO 3r TR 2020'!V24+'CONTRACTACIO 4t TR 2020'!V24</f>
        <v>0</v>
      </c>
      <c r="AB24" s="20" t="str">
        <f t="shared" si="10"/>
        <v/>
      </c>
      <c r="AC24" s="78">
        <f>'CONTRACTACIO 1r TR 2020'!X24+'CONTRACTACIO 2n TR 2020'!X24+'CONTRACTACIO 3r TR 2020'!X24+'CONTRACTACIO 4t TR 2020'!X24</f>
        <v>0</v>
      </c>
      <c r="AD24" s="79">
        <f>'CONTRACTACIO 1r TR 2020'!Y24+'CONTRACTACIO 2n TR 2020'!Y24+'CONTRACTACIO 3r TR 2020'!Y24+'CONTRACTACIO 4t TR 2020'!Y24</f>
        <v>0</v>
      </c>
      <c r="AE24" s="68" t="str">
        <f t="shared" si="11"/>
        <v/>
      </c>
    </row>
    <row r="25" spans="1:31" ht="33.049999999999997" customHeight="1" thickBot="1" x14ac:dyDescent="0.35">
      <c r="A25" s="83" t="s">
        <v>0</v>
      </c>
      <c r="B25" s="16">
        <f t="shared" ref="B25:AE25" si="12">SUM(B13:B24)</f>
        <v>187</v>
      </c>
      <c r="C25" s="17">
        <f t="shared" si="12"/>
        <v>1</v>
      </c>
      <c r="D25" s="18">
        <f t="shared" si="12"/>
        <v>38860515.809999995</v>
      </c>
      <c r="E25" s="18">
        <f t="shared" si="12"/>
        <v>47021089.086500011</v>
      </c>
      <c r="F25" s="19">
        <f t="shared" si="12"/>
        <v>1</v>
      </c>
      <c r="G25" s="16">
        <f t="shared" si="12"/>
        <v>615</v>
      </c>
      <c r="H25" s="17">
        <f t="shared" si="12"/>
        <v>1</v>
      </c>
      <c r="I25" s="18">
        <f t="shared" si="12"/>
        <v>15118733.799999999</v>
      </c>
      <c r="J25" s="18">
        <f t="shared" si="12"/>
        <v>18291394.113299999</v>
      </c>
      <c r="K25" s="19">
        <f t="shared" si="12"/>
        <v>1.0000000000000002</v>
      </c>
      <c r="L25" s="16">
        <f t="shared" si="12"/>
        <v>61</v>
      </c>
      <c r="M25" s="17">
        <f t="shared" si="12"/>
        <v>1</v>
      </c>
      <c r="N25" s="18">
        <f t="shared" si="12"/>
        <v>1214405.02</v>
      </c>
      <c r="O25" s="18">
        <f t="shared" si="12"/>
        <v>1469356.5157999999</v>
      </c>
      <c r="P25" s="19">
        <f t="shared" si="12"/>
        <v>1.0000000000000002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hidden="1" customHeight="1" x14ac:dyDescent="0.25">
      <c r="A27" s="173" t="s">
        <v>59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25">
      <c r="A28" s="174" t="s">
        <v>54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6" customHeight="1" x14ac:dyDescent="0.3">
      <c r="A29" s="169" t="s">
        <v>36</v>
      </c>
      <c r="B29" s="169"/>
      <c r="C29" s="169"/>
      <c r="D29" s="169"/>
      <c r="E29" s="169"/>
      <c r="F29" s="169"/>
      <c r="G29" s="169"/>
      <c r="H29" s="169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0.95" customHeight="1" thickBot="1" x14ac:dyDescent="0.3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48"/>
      <c r="W30" s="48"/>
      <c r="X30" s="48"/>
      <c r="Y30" s="49"/>
      <c r="Z30" s="49"/>
      <c r="AA30" s="49"/>
      <c r="AB30" s="49"/>
      <c r="AC30" s="48"/>
      <c r="AD30" s="48"/>
      <c r="AE30" s="48"/>
    </row>
    <row r="31" spans="1:31" s="54" customFormat="1" ht="18" customHeight="1" x14ac:dyDescent="0.3">
      <c r="A31" s="180" t="s">
        <v>10</v>
      </c>
      <c r="B31" s="183" t="s">
        <v>17</v>
      </c>
      <c r="C31" s="184"/>
      <c r="D31" s="184"/>
      <c r="E31" s="184"/>
      <c r="F31" s="185"/>
      <c r="G31" s="25"/>
      <c r="H31" s="55"/>
      <c r="I31" s="55"/>
      <c r="J31" s="189" t="s">
        <v>15</v>
      </c>
      <c r="K31" s="190"/>
      <c r="L31" s="183" t="s">
        <v>16</v>
      </c>
      <c r="M31" s="184"/>
      <c r="N31" s="184"/>
      <c r="O31" s="184"/>
      <c r="P31" s="185"/>
      <c r="Q31" s="50"/>
      <c r="R31" s="73"/>
      <c r="S31" s="47"/>
      <c r="T31" s="47"/>
      <c r="U31" s="47"/>
      <c r="V31" s="50"/>
      <c r="W31" s="50"/>
      <c r="X31" s="73"/>
      <c r="Y31" s="49"/>
      <c r="Z31" s="49"/>
      <c r="AA31" s="49"/>
      <c r="AB31" s="49"/>
      <c r="AC31" s="50"/>
      <c r="AD31" s="50"/>
      <c r="AE31" s="73"/>
    </row>
    <row r="32" spans="1:31" s="55" customFormat="1" ht="18" customHeight="1" thickBot="1" x14ac:dyDescent="0.35">
      <c r="A32" s="181"/>
      <c r="B32" s="186"/>
      <c r="C32" s="187"/>
      <c r="D32" s="187"/>
      <c r="E32" s="187"/>
      <c r="F32" s="188"/>
      <c r="G32" s="25"/>
      <c r="J32" s="191"/>
      <c r="K32" s="192"/>
      <c r="L32" s="195"/>
      <c r="M32" s="196"/>
      <c r="N32" s="196"/>
      <c r="O32" s="196"/>
      <c r="P32" s="197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55" customFormat="1" ht="40.1" customHeight="1" thickBot="1" x14ac:dyDescent="0.35">
      <c r="A33" s="182"/>
      <c r="B33" s="56" t="s">
        <v>14</v>
      </c>
      <c r="C33" s="35" t="s">
        <v>8</v>
      </c>
      <c r="D33" s="36" t="s">
        <v>55</v>
      </c>
      <c r="E33" s="37" t="s">
        <v>56</v>
      </c>
      <c r="F33" s="57" t="s">
        <v>9</v>
      </c>
      <c r="G33" s="25"/>
      <c r="H33" s="25"/>
      <c r="I33" s="25"/>
      <c r="J33" s="193"/>
      <c r="K33" s="194"/>
      <c r="L33" s="56" t="s">
        <v>14</v>
      </c>
      <c r="M33" s="35" t="s">
        <v>8</v>
      </c>
      <c r="N33" s="36" t="s">
        <v>55</v>
      </c>
      <c r="O33" s="37" t="s">
        <v>56</v>
      </c>
      <c r="P33" s="57" t="s">
        <v>9</v>
      </c>
      <c r="Q33" s="50"/>
      <c r="R33" s="73"/>
      <c r="S33" s="47"/>
      <c r="T33" s="47"/>
      <c r="U33" s="47"/>
      <c r="V33" s="50"/>
      <c r="W33" s="50"/>
      <c r="X33" s="73"/>
      <c r="AC33" s="50"/>
      <c r="AD33" s="50"/>
      <c r="AE33" s="73"/>
    </row>
    <row r="34" spans="1:33" s="25" customFormat="1" ht="47.45" customHeight="1" x14ac:dyDescent="0.3">
      <c r="A34" s="41" t="s">
        <v>25</v>
      </c>
      <c r="B34" s="9">
        <f t="shared" ref="B34:B43" si="13">B13+G13+L13+Q13+V13+AA13</f>
        <v>85</v>
      </c>
      <c r="C34" s="8">
        <f t="shared" ref="C34:C40" si="14">IF(B34,B34/$B$46,"")</f>
        <v>9.8493626882966395E-2</v>
      </c>
      <c r="D34" s="10">
        <f t="shared" ref="D34:D43" si="15">D13+I13+N13+S13+X13+AC13</f>
        <v>34498306.230000004</v>
      </c>
      <c r="E34" s="11">
        <f t="shared" ref="E34:E43" si="16">E13+J13+O13+T13+Y13+AD13</f>
        <v>41742950.5383</v>
      </c>
      <c r="F34" s="21">
        <f t="shared" ref="F34:F40" si="17">IF(E34,E34/$E$46,"")</f>
        <v>0.62506439948447534</v>
      </c>
      <c r="J34" s="130" t="s">
        <v>3</v>
      </c>
      <c r="K34" s="131"/>
      <c r="L34" s="58">
        <f>B25</f>
        <v>187</v>
      </c>
      <c r="M34" s="8">
        <f t="shared" ref="M34:M39" si="18">IF(L34,L34/$L$40,"")</f>
        <v>0.21668597914252608</v>
      </c>
      <c r="N34" s="59">
        <f>D25</f>
        <v>38860515.809999995</v>
      </c>
      <c r="O34" s="59">
        <f>E25</f>
        <v>47021089.086500011</v>
      </c>
      <c r="P34" s="60">
        <f t="shared" ref="P34:P39" si="19">IF(O34,O34/$O$40,"")</f>
        <v>0.70409993625132261</v>
      </c>
    </row>
    <row r="35" spans="1:33" s="25" customFormat="1" ht="29.95" customHeight="1" x14ac:dyDescent="0.3">
      <c r="A35" s="43" t="s">
        <v>18</v>
      </c>
      <c r="B35" s="12">
        <f t="shared" si="13"/>
        <v>28</v>
      </c>
      <c r="C35" s="8">
        <f t="shared" si="14"/>
        <v>3.2444959443800693E-2</v>
      </c>
      <c r="D35" s="13">
        <f t="shared" si="15"/>
        <v>5678838.870000001</v>
      </c>
      <c r="E35" s="14">
        <f t="shared" si="16"/>
        <v>6870944.6950999992</v>
      </c>
      <c r="F35" s="21">
        <f t="shared" si="17"/>
        <v>0.10288642427882937</v>
      </c>
      <c r="J35" s="126" t="s">
        <v>1</v>
      </c>
      <c r="K35" s="127"/>
      <c r="L35" s="61">
        <f>G25</f>
        <v>615</v>
      </c>
      <c r="M35" s="8">
        <f t="shared" si="18"/>
        <v>0.71263035921205098</v>
      </c>
      <c r="N35" s="62">
        <f>I25</f>
        <v>15118733.799999999</v>
      </c>
      <c r="O35" s="62">
        <f>J25</f>
        <v>18291394.113299999</v>
      </c>
      <c r="P35" s="60">
        <f t="shared" si="19"/>
        <v>0.27389772715451549</v>
      </c>
    </row>
    <row r="36" spans="1:33" s="25" customFormat="1" ht="29.95" customHeight="1" x14ac:dyDescent="0.3">
      <c r="A36" s="43" t="s">
        <v>19</v>
      </c>
      <c r="B36" s="12">
        <f t="shared" si="13"/>
        <v>25</v>
      </c>
      <c r="C36" s="8">
        <f t="shared" si="14"/>
        <v>2.8968713789107765E-2</v>
      </c>
      <c r="D36" s="13">
        <f t="shared" si="15"/>
        <v>418742.91000000003</v>
      </c>
      <c r="E36" s="14">
        <f t="shared" si="16"/>
        <v>506163.0282</v>
      </c>
      <c r="F36" s="21">
        <f t="shared" si="17"/>
        <v>7.5793513679103114E-3</v>
      </c>
      <c r="J36" s="126" t="s">
        <v>2</v>
      </c>
      <c r="K36" s="127"/>
      <c r="L36" s="61">
        <f>L25</f>
        <v>61</v>
      </c>
      <c r="M36" s="8">
        <f t="shared" si="18"/>
        <v>7.0683661645422946E-2</v>
      </c>
      <c r="N36" s="62">
        <f>N25</f>
        <v>1214405.02</v>
      </c>
      <c r="O36" s="62">
        <f>O25</f>
        <v>1469356.5157999999</v>
      </c>
      <c r="P36" s="60">
        <f t="shared" si="19"/>
        <v>2.2002336594161887E-2</v>
      </c>
    </row>
    <row r="37" spans="1:33" ht="29.95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26" t="s">
        <v>34</v>
      </c>
      <c r="K37" s="127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26" t="s">
        <v>5</v>
      </c>
      <c r="K38" s="127"/>
      <c r="L38" s="61">
        <f>AA25</f>
        <v>0</v>
      </c>
      <c r="M38" s="8" t="str">
        <f t="shared" si="18"/>
        <v/>
      </c>
      <c r="N38" s="62">
        <f>AC25</f>
        <v>0</v>
      </c>
      <c r="O38" s="62">
        <f>AD25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13"/>
        <v>82</v>
      </c>
      <c r="C39" s="8">
        <f t="shared" si="14"/>
        <v>9.5017381228273468E-2</v>
      </c>
      <c r="D39" s="13">
        <f t="shared" si="15"/>
        <v>734356.57000000007</v>
      </c>
      <c r="E39" s="22">
        <f t="shared" si="16"/>
        <v>888571.45110000018</v>
      </c>
      <c r="F39" s="21">
        <f t="shared" si="17"/>
        <v>1.3305585094452453E-2</v>
      </c>
      <c r="G39" s="25"/>
      <c r="H39" s="25"/>
      <c r="I39" s="25"/>
      <c r="J39" s="126" t="s">
        <v>4</v>
      </c>
      <c r="K39" s="127"/>
      <c r="L39" s="61">
        <f>V25</f>
        <v>0</v>
      </c>
      <c r="M39" s="8" t="str">
        <f t="shared" si="18"/>
        <v/>
      </c>
      <c r="N39" s="62">
        <f>X25</f>
        <v>0</v>
      </c>
      <c r="O39" s="62">
        <f>Y25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13"/>
        <v>90</v>
      </c>
      <c r="C40" s="8">
        <f t="shared" si="14"/>
        <v>0.10428736964078796</v>
      </c>
      <c r="D40" s="13">
        <f t="shared" si="15"/>
        <v>2318445.2599999998</v>
      </c>
      <c r="E40" s="23">
        <f t="shared" si="16"/>
        <v>2805318.7564999997</v>
      </c>
      <c r="F40" s="21">
        <f t="shared" si="17"/>
        <v>4.2007209870929735E-2</v>
      </c>
      <c r="G40" s="25"/>
      <c r="H40" s="25"/>
      <c r="I40" s="25"/>
      <c r="J40" s="128" t="s">
        <v>0</v>
      </c>
      <c r="K40" s="129"/>
      <c r="L40" s="84">
        <f>SUM(L34:L39)</f>
        <v>863</v>
      </c>
      <c r="M40" s="17">
        <f>SUM(M34:M39)</f>
        <v>1</v>
      </c>
      <c r="N40" s="85">
        <f>SUM(N34:N39)</f>
        <v>55193654.629999995</v>
      </c>
      <c r="O40" s="86">
        <f>SUM(O34:O39)</f>
        <v>66781839.715600014</v>
      </c>
      <c r="P40" s="87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13"/>
        <v>507</v>
      </c>
      <c r="C41" s="8">
        <f>IF(B41,B41/$B$46,"")</f>
        <v>0.58748551564310547</v>
      </c>
      <c r="D41" s="13">
        <f t="shared" si="15"/>
        <v>3724124.93</v>
      </c>
      <c r="E41" s="23">
        <f t="shared" si="16"/>
        <v>4504675.0158000011</v>
      </c>
      <c r="F41" s="21">
        <f>IF(E41,E41/$E$46,"")</f>
        <v>6.745359269801196E-2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29.95" hidden="1" customHeight="1" x14ac:dyDescent="0.25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3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29.95" customHeight="1" x14ac:dyDescent="0.3">
      <c r="A43" s="81" t="s">
        <v>45</v>
      </c>
      <c r="B43" s="12">
        <f t="shared" si="13"/>
        <v>6</v>
      </c>
      <c r="C43" s="8">
        <f>IF(B43,B43/$B$46,"")</f>
        <v>6.9524913093858632E-3</v>
      </c>
      <c r="D43" s="13">
        <f t="shared" si="15"/>
        <v>540697.11</v>
      </c>
      <c r="E43" s="14">
        <f t="shared" si="16"/>
        <v>654243.50310000009</v>
      </c>
      <c r="F43" s="21">
        <f>IF(E43,E43/$E$46,"")</f>
        <v>9.7967277614122265E-3</v>
      </c>
      <c r="G43" s="25"/>
      <c r="H43" s="25"/>
      <c r="I43" s="25"/>
      <c r="J43" s="50"/>
      <c r="K43" s="50"/>
      <c r="L43" s="94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29.95" customHeight="1" x14ac:dyDescent="0.3">
      <c r="A44" s="100" t="s">
        <v>53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102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29.95" customHeight="1" x14ac:dyDescent="0.3">
      <c r="A45" s="100" t="s">
        <v>63</v>
      </c>
      <c r="B45" s="12">
        <f t="shared" ref="B45" si="23">B24+G24+L24+Q24+V24+AA24</f>
        <v>40</v>
      </c>
      <c r="C45" s="8">
        <f>IF(B45,B45/$B$46,"")</f>
        <v>4.6349942062572425E-2</v>
      </c>
      <c r="D45" s="13">
        <f t="shared" ref="D45" si="24">D24+I24+N24+S24+X24+AC24</f>
        <v>7280142.7500000009</v>
      </c>
      <c r="E45" s="14">
        <f t="shared" ref="E45" si="25">E24+J24+O24+T24+Y24+AD24</f>
        <v>8808972.7274999972</v>
      </c>
      <c r="F45" s="21">
        <f>IF(E45,E45/$E$46,"")</f>
        <v>0.13190670944397856</v>
      </c>
      <c r="G45" s="25"/>
      <c r="H45" s="25"/>
      <c r="I45" s="25"/>
      <c r="J45" s="50"/>
      <c r="K45" s="50"/>
      <c r="L45" s="73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4" customFormat="1" ht="29.95" customHeight="1" thickBot="1" x14ac:dyDescent="0.35">
      <c r="A46" s="65" t="s">
        <v>0</v>
      </c>
      <c r="B46" s="16">
        <f>SUM(B34:B45)</f>
        <v>863</v>
      </c>
      <c r="C46" s="17">
        <f>SUM(C34:C45)</f>
        <v>1</v>
      </c>
      <c r="D46" s="18">
        <f>SUM(D34:D45)</f>
        <v>55193654.630000003</v>
      </c>
      <c r="E46" s="18">
        <f>SUM(E34:E45)</f>
        <v>66781839.715599999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3"/>
      <c r="S46" s="47"/>
      <c r="T46" s="47"/>
      <c r="U46" s="47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s="54" customFormat="1" ht="29.95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6"/>
      <c r="V47" s="50"/>
      <c r="W47" s="50"/>
      <c r="X47" s="73"/>
      <c r="Y47" s="49"/>
      <c r="Z47" s="49"/>
      <c r="AA47" s="49"/>
      <c r="AB47" s="49"/>
      <c r="AC47" s="50"/>
      <c r="AD47" s="50"/>
      <c r="AE47" s="73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</row>
    <row r="107" spans="1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3"/>
      <c r="C109" s="27"/>
      <c r="D109" s="27"/>
      <c r="E109" s="27"/>
      <c r="F109" s="27"/>
      <c r="G109" s="27"/>
      <c r="H109" s="63"/>
      <c r="I109" s="27"/>
      <c r="J109" s="27"/>
      <c r="K109" s="27"/>
      <c r="L109" s="27"/>
      <c r="M109" s="27"/>
      <c r="N109" s="63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2020</vt:lpstr>
      <vt:lpstr>CONTRACTACIO 2n TR 2020</vt:lpstr>
      <vt:lpstr>CONTRACTACIO 3r TR 2020</vt:lpstr>
      <vt:lpstr>CONTRACTACIO 4t TR 2020</vt:lpstr>
      <vt:lpstr>2020 - CONTRACTACIÓ ANUAL</vt:lpstr>
      <vt:lpstr>'2020 - CONTRACTACIÓ ANUAL'!Àrea_d'impressió</vt:lpstr>
      <vt:lpstr>'CONTRACTACIO 1r TR 2020'!Àrea_d'impressió</vt:lpstr>
      <vt:lpstr>'CONTRACTACIO 2n TR 2020'!Àrea_d'impressió</vt:lpstr>
      <vt:lpstr>'CONTRACTACIO 3r TR 2020'!Àrea_d'impressió</vt:lpstr>
      <vt:lpstr>'CONTRACTACIO 4t TR 2020'!Àrea_d'impressió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2021-02-18T10:12:40Z</cp:lastPrinted>
  <dcterms:created xsi:type="dcterms:W3CDTF">2016-02-03T12:33:15Z</dcterms:created>
  <dcterms:modified xsi:type="dcterms:W3CDTF">2021-03-02T11:02:47Z</dcterms:modified>
</cp:coreProperties>
</file>