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2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5251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O39" i="1"/>
  <c r="P39" i="1" s="1"/>
  <c r="N37" i="1"/>
  <c r="P20" i="6" l="1"/>
  <c r="M20" i="6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F41" i="1" l="1"/>
  <c r="U25" i="4"/>
  <c r="U25" i="6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5" i="5" l="1"/>
  <c r="P36" i="6"/>
  <c r="P34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<sst xmlns="http://schemas.openxmlformats.org/spreadsheetml/2006/main" count="465" uniqueCount="65">
  <si>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</si>
  <si>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</si>
  <si>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</si>
  <si>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</si>
  <si>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</si>
  <si>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</si>
  <si>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</si>
  <si>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</si>
  <si>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</si>
  <si>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</si>
  <si>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</si>
  <si>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</si>
  <si>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</si>
  <si>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</si>
  <si>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</si>
  <si>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</si>
  <si>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</si>
  <si>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</si>
  <si>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</si>
  <si>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</si>
  <si>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</si>
  <si>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</si>
  <si>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</si>
  <si>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</si>
  <si>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</si>
  <si>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</si>
  <si>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</si>
  <si>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</si>
  <si>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</si>
  <si>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</si>
  <si>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</si>
  <si>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</si>
  <si>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</si>
  <si>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</si>
  <si>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</si>
  <si>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</si>
  <si>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</si>
  <si>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</si>
  <si>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</si>
  <si>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</si>
  <si>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</si>
  <si>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</si>
  <si>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</si>
  <si>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</si>
  <si>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</si>
  <si>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</si>
  <si>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</si>
  <si>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</si>
  <si>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</si>
  <si>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</si>
  <si>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</si>
  <si>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</si>
  <si>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</si>
  <si>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</si>
  <si>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</si>
  <si>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</si>
  <si>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</si>
  <si>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</si>
  <si>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</si>
  <si>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</si>
  <si>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</si>
  <si>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</si>
  <si>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</si>
  <si>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</si>
  <si>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Barcelona Regional Agència de Desenvolupament Urbà SA (BR)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</si>
</sst>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263034.64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185130</c:v>
                </c:pt>
                <c:pt idx="6">
                  <c:v>62315</c:v>
                </c:pt>
                <c:pt idx="7">
                  <c:v>1020806.2884000001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84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14111.02</c:v>
                </c:pt>
                <c:pt idx="1">
                  <c:v>1357502.7760000001</c:v>
                </c:pt>
                <c:pt idx="2">
                  <c:v>159672.1324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5" zoomScale="90" zoomScaleNormal="90" workbookViewId="0">
      <selection activeCell="G16" sqref="G16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0.375</v>
      </c>
      <c r="I13" s="4">
        <v>63000</v>
      </c>
      <c r="J13" s="4">
        <v>76230</v>
      </c>
      <c r="K13" s="21">
        <f t="shared" ref="K13:K24" si="3">IF(J13,J13/$J$25,"")</f>
        <v>0.49161139289894656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</v>
      </c>
      <c r="H20" s="67">
        <f t="shared" si="2"/>
        <v>0.625</v>
      </c>
      <c r="I20" s="70">
        <v>65150</v>
      </c>
      <c r="J20" s="71">
        <v>78831.5</v>
      </c>
      <c r="K20" s="68">
        <f t="shared" si="3"/>
        <v>0.50838860710105349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</v>
      </c>
      <c r="H25" s="17">
        <f t="shared" si="12"/>
        <v>1</v>
      </c>
      <c r="I25" s="18">
        <f t="shared" si="12"/>
        <v>128150</v>
      </c>
      <c r="J25" s="18">
        <f t="shared" si="12"/>
        <v>155061.5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3</v>
      </c>
      <c r="C34" s="8">
        <f t="shared" ref="C34:C43" si="14">IF(B34,B34/$B$46,"")</f>
        <v>0.375</v>
      </c>
      <c r="D34" s="10">
        <f t="shared" ref="D34:D45" si="15">D13+I13+N13+S13+AC13+X13</f>
        <v>63000</v>
      </c>
      <c r="E34" s="11">
        <f t="shared" ref="E34:E45" si="16">E13+J13+O13+T13+AD13+Y13</f>
        <v>76230</v>
      </c>
      <c r="F34" s="21">
        <f t="shared" ref="F34:F43" si="17">IF(E34,E34/$E$46,"")</f>
        <v>0.49161139289894656</v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8</v>
      </c>
      <c r="M35" s="8">
        <f t="shared" si="18"/>
        <v>1</v>
      </c>
      <c r="N35" s="62">
        <f>I25</f>
        <v>128150</v>
      </c>
      <c r="O35" s="62">
        <f>J25</f>
        <v>155061.5</v>
      </c>
      <c r="P35" s="60">
        <f t="shared" si="19"/>
        <v>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4">
        <f>SUM(L34:L39)</f>
        <v>8</v>
      </c>
      <c r="M40" s="17">
        <f>SUM(M34:M39)</f>
        <v>1</v>
      </c>
      <c r="N40" s="85">
        <f>SUM(N34:N39)</f>
        <v>128150</v>
      </c>
      <c r="O40" s="86">
        <f>SUM(O34:O39)</f>
        <v>155061.5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</v>
      </c>
      <c r="C41" s="8">
        <f t="shared" si="14"/>
        <v>0.625</v>
      </c>
      <c r="D41" s="13">
        <f t="shared" si="15"/>
        <v>65150</v>
      </c>
      <c r="E41" s="23">
        <f t="shared" si="16"/>
        <v>78831.5</v>
      </c>
      <c r="F41" s="21">
        <f t="shared" si="17"/>
        <v>0.50838860710105349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8</v>
      </c>
      <c r="C46" s="17">
        <f>SUM(C34:C45)</f>
        <v>1</v>
      </c>
      <c r="D46" s="18">
        <f>SUM(D34:D45)</f>
        <v>128150</v>
      </c>
      <c r="E46" s="18">
        <f>SUM(E34:E45)</f>
        <v>155061.5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C11" zoomScale="90" zoomScaleNormal="90" workbookViewId="0">
      <selection activeCell="I20" sqref="I20:J20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Barcelona Regional Agència de Desenvolupament Urbà SA (BR)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4.5454545454545456E-2</v>
      </c>
      <c r="I18" s="70">
        <v>153000</v>
      </c>
      <c r="J18" s="71">
        <v>185130</v>
      </c>
      <c r="K18" s="68">
        <f t="shared" si="3"/>
        <v>0.40402036750366105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21</v>
      </c>
      <c r="H20" s="67">
        <f t="shared" si="2"/>
        <v>0.95454545454545459</v>
      </c>
      <c r="I20" s="70">
        <v>228279.72999999998</v>
      </c>
      <c r="J20" s="71">
        <v>273089.47330000001</v>
      </c>
      <c r="K20" s="21">
        <f t="shared" si="3"/>
        <v>0.59597963249633901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22</v>
      </c>
      <c r="H25" s="17">
        <f t="shared" si="32"/>
        <v>1</v>
      </c>
      <c r="I25" s="18">
        <f t="shared" si="32"/>
        <v>381279.73</v>
      </c>
      <c r="J25" s="18">
        <f t="shared" si="32"/>
        <v>458219.47330000001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22</v>
      </c>
      <c r="M35" s="8">
        <f t="shared" si="38"/>
        <v>1</v>
      </c>
      <c r="N35" s="62">
        <f>I25</f>
        <v>381279.73</v>
      </c>
      <c r="O35" s="62">
        <f>J25</f>
        <v>458219.47330000001</v>
      </c>
      <c r="P35" s="60">
        <f t="shared" si="39"/>
        <v>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4.5454545454545456E-2</v>
      </c>
      <c r="D39" s="13">
        <f t="shared" si="35"/>
        <v>153000</v>
      </c>
      <c r="E39" s="22">
        <f t="shared" si="36"/>
        <v>185130</v>
      </c>
      <c r="F39" s="21">
        <f t="shared" si="37"/>
        <v>0.40402036750366105</v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22</v>
      </c>
      <c r="M40" s="17">
        <f>SUM(M34:M39)</f>
        <v>1</v>
      </c>
      <c r="N40" s="85">
        <f>SUM(N34:N39)</f>
        <v>381279.73</v>
      </c>
      <c r="O40" s="86">
        <f>SUM(O34:O39)</f>
        <v>458219.47330000001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21</v>
      </c>
      <c r="C41" s="8">
        <f t="shared" si="34"/>
        <v>0.95454545454545459</v>
      </c>
      <c r="D41" s="13">
        <f t="shared" si="35"/>
        <v>228279.72999999998</v>
      </c>
      <c r="E41" s="23">
        <f t="shared" si="36"/>
        <v>273089.47330000001</v>
      </c>
      <c r="F41" s="21">
        <f t="shared" si="37"/>
        <v>0.59597963249633901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22</v>
      </c>
      <c r="C46" s="17">
        <f>SUM(C34:C45)</f>
        <v>1</v>
      </c>
      <c r="D46" s="18">
        <f>SUM(D34:D45)</f>
        <v>381279.73</v>
      </c>
      <c r="E46" s="18">
        <f>SUM(E34:E45)</f>
        <v>458219.47330000001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A5" sqref="A5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Barcelona Regional Agència de Desenvolupament Urbà SA (BR)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0.10526315789473684</v>
      </c>
      <c r="I19" s="6">
        <v>51500</v>
      </c>
      <c r="J19" s="7">
        <v>62315</v>
      </c>
      <c r="K19" s="21">
        <f t="shared" si="3"/>
        <v>0.23030297878599676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</v>
      </c>
      <c r="C20" s="67">
        <f t="shared" si="0"/>
        <v>1</v>
      </c>
      <c r="D20" s="70">
        <v>11662</v>
      </c>
      <c r="E20" s="71">
        <v>14111.02</v>
      </c>
      <c r="F20" s="21">
        <f t="shared" si="1"/>
        <v>1</v>
      </c>
      <c r="G20" s="69">
        <v>17</v>
      </c>
      <c r="H20" s="67">
        <f t="shared" si="2"/>
        <v>0.89473684210526316</v>
      </c>
      <c r="I20" s="70">
        <v>174635</v>
      </c>
      <c r="J20" s="71">
        <v>208263.35</v>
      </c>
      <c r="K20" s="68">
        <f t="shared" si="3"/>
        <v>0.7696970212140033</v>
      </c>
      <c r="L20" s="69">
        <v>1</v>
      </c>
      <c r="M20" s="67">
        <f t="shared" si="4"/>
        <v>1</v>
      </c>
      <c r="N20" s="70">
        <v>12889.4</v>
      </c>
      <c r="O20" s="71">
        <v>15596.173999999999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11662</v>
      </c>
      <c r="E25" s="18">
        <f t="shared" si="22"/>
        <v>14111.02</v>
      </c>
      <c r="F25" s="19">
        <f t="shared" si="22"/>
        <v>1</v>
      </c>
      <c r="G25" s="16">
        <f t="shared" si="22"/>
        <v>19</v>
      </c>
      <c r="H25" s="17">
        <f t="shared" si="22"/>
        <v>1</v>
      </c>
      <c r="I25" s="18">
        <f t="shared" si="22"/>
        <v>226135</v>
      </c>
      <c r="J25" s="18">
        <f t="shared" si="22"/>
        <v>270578.34999999998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12889.4</v>
      </c>
      <c r="O25" s="18">
        <f t="shared" si="22"/>
        <v>15596.173999999999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8">
        <f>B25</f>
        <v>1</v>
      </c>
      <c r="M34" s="8">
        <f>IF(L34,L34/$L$40,"")</f>
        <v>4.7619047619047616E-2</v>
      </c>
      <c r="N34" s="59">
        <f>D25</f>
        <v>11662</v>
      </c>
      <c r="O34" s="59">
        <f>E25</f>
        <v>14111.02</v>
      </c>
      <c r="P34" s="60">
        <f>IF(O34,O34/$O$40,"")</f>
        <v>4.6992005715733025E-2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1">
        <f>G25</f>
        <v>19</v>
      </c>
      <c r="M35" s="8">
        <f>IF(L35,L35/$L$40,"")</f>
        <v>0.90476190476190477</v>
      </c>
      <c r="N35" s="62">
        <f>I25</f>
        <v>226135</v>
      </c>
      <c r="O35" s="62">
        <f>J25</f>
        <v>270578.34999999998</v>
      </c>
      <c r="P35" s="60">
        <f>IF(O35,O35/$O$40,"")</f>
        <v>0.90107018271915207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1">
        <f>L25</f>
        <v>1</v>
      </c>
      <c r="M36" s="8">
        <f>IF(L36,L36/$L$40,"")</f>
        <v>4.7619047619047616E-2</v>
      </c>
      <c r="N36" s="62">
        <f>N25</f>
        <v>12889.4</v>
      </c>
      <c r="O36" s="62">
        <f>O25</f>
        <v>15596.173999999999</v>
      </c>
      <c r="P36" s="60">
        <f>IF(O36,O36/$O$40,"")</f>
        <v>5.1937811565114837E-2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2</v>
      </c>
      <c r="C40" s="8">
        <f t="shared" si="24"/>
        <v>9.5238095238095233E-2</v>
      </c>
      <c r="D40" s="13">
        <f t="shared" si="25"/>
        <v>51500</v>
      </c>
      <c r="E40" s="23">
        <f t="shared" si="26"/>
        <v>62315</v>
      </c>
      <c r="F40" s="21">
        <f t="shared" si="27"/>
        <v>0.2075191471754631</v>
      </c>
      <c r="G40" s="25"/>
      <c r="J40" s="105" t="s">
        <v>0</v>
      </c>
      <c r="K40" s="106"/>
      <c r="L40" s="84">
        <f>SUM(L34:L39)</f>
        <v>21</v>
      </c>
      <c r="M40" s="17">
        <f>SUM(M34:M39)</f>
        <v>1</v>
      </c>
      <c r="N40" s="85">
        <f>SUM(N34:N39)</f>
        <v>250686.4</v>
      </c>
      <c r="O40" s="86">
        <f>SUM(O34:O39)</f>
        <v>300285.54399999999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19</v>
      </c>
      <c r="C41" s="8">
        <f t="shared" si="24"/>
        <v>0.90476190476190477</v>
      </c>
      <c r="D41" s="13">
        <f t="shared" si="25"/>
        <v>199186.4</v>
      </c>
      <c r="E41" s="23">
        <f t="shared" si="26"/>
        <v>237970.54399999999</v>
      </c>
      <c r="F41" s="21">
        <f t="shared" si="27"/>
        <v>0.79248085282453695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21</v>
      </c>
      <c r="C46" s="17">
        <f>SUM(C34:C45)</f>
        <v>1</v>
      </c>
      <c r="D46" s="18">
        <f>SUM(D34:D45)</f>
        <v>250686.4</v>
      </c>
      <c r="E46" s="18">
        <f>SUM(E34:E45)</f>
        <v>300285.54399999999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5" sqref="A5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Barcelona Regional Agència de Desenvolupament Urbà SA (BR)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2.8571428571428571E-2</v>
      </c>
      <c r="I13" s="4">
        <v>58825</v>
      </c>
      <c r="J13" s="5">
        <v>71178.25</v>
      </c>
      <c r="K13" s="21">
        <f t="shared" ref="K13:K21" si="3">IF(J13,J13/$J$25,"")</f>
        <v>0.15027812502051716</v>
      </c>
      <c r="L13" s="1">
        <v>1</v>
      </c>
      <c r="M13" s="20">
        <f>IF(L13,L13/$L$25,"")</f>
        <v>0.25</v>
      </c>
      <c r="N13" s="4">
        <v>95559</v>
      </c>
      <c r="O13" s="5">
        <v>115626.39</v>
      </c>
      <c r="P13" s="21">
        <f>IF(O13,O13/$O$25,"")</f>
        <v>0.80253771194070356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34</v>
      </c>
      <c r="H20" s="67">
        <f t="shared" si="2"/>
        <v>0.97142857142857142</v>
      </c>
      <c r="I20" s="70">
        <v>332615.87</v>
      </c>
      <c r="J20" s="71">
        <v>402465.20269999997</v>
      </c>
      <c r="K20" s="68">
        <f t="shared" si="3"/>
        <v>0.84972187497948282</v>
      </c>
      <c r="L20" s="69">
        <v>3</v>
      </c>
      <c r="M20" s="67">
        <f>IF(L20,L20/$L$25,"")</f>
        <v>0.75</v>
      </c>
      <c r="N20" s="70">
        <v>23512.04</v>
      </c>
      <c r="O20" s="71">
        <v>28449.5684</v>
      </c>
      <c r="P20" s="68">
        <f>IF(O20,O20/$O$25,"")</f>
        <v>0.19746228805929636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35</v>
      </c>
      <c r="H25" s="17">
        <f t="shared" si="30"/>
        <v>1</v>
      </c>
      <c r="I25" s="18">
        <f t="shared" si="30"/>
        <v>391440.87</v>
      </c>
      <c r="J25" s="18">
        <f t="shared" si="30"/>
        <v>473643.45269999997</v>
      </c>
      <c r="K25" s="19">
        <f t="shared" si="30"/>
        <v>1</v>
      </c>
      <c r="L25" s="16">
        <f t="shared" si="30"/>
        <v>4</v>
      </c>
      <c r="M25" s="17">
        <f t="shared" si="30"/>
        <v>1</v>
      </c>
      <c r="N25" s="18">
        <f t="shared" si="30"/>
        <v>119071.04000000001</v>
      </c>
      <c r="O25" s="18">
        <f t="shared" si="30"/>
        <v>144075.9584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5.128205128205128E-2</v>
      </c>
      <c r="D34" s="10">
        <f t="shared" ref="D34:D42" si="33">D13+I13+N13+S13+AC13+X13</f>
        <v>154384</v>
      </c>
      <c r="E34" s="11">
        <f t="shared" ref="E34:E42" si="34">E13+J13+O13+T13+AD13+Y13</f>
        <v>186804.64</v>
      </c>
      <c r="F34" s="21">
        <f t="shared" ref="F34:F42" si="35">IF(E34,E34/$E$46,"")</f>
        <v>0.30241018275166204</v>
      </c>
      <c r="J34" s="107" t="s">
        <v>3</v>
      </c>
      <c r="K34" s="108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1">
        <f>G25</f>
        <v>35</v>
      </c>
      <c r="M35" s="8">
        <f t="shared" si="36"/>
        <v>0.89743589743589747</v>
      </c>
      <c r="N35" s="62">
        <f>I25</f>
        <v>391440.87</v>
      </c>
      <c r="O35" s="62">
        <f>J25</f>
        <v>473643.45269999997</v>
      </c>
      <c r="P35" s="60">
        <f t="shared" si="37"/>
        <v>0.76676148456556092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4</v>
      </c>
      <c r="M36" s="8">
        <f t="shared" si="36"/>
        <v>0.10256410256410256</v>
      </c>
      <c r="N36" s="62">
        <f>N25</f>
        <v>119071.04000000001</v>
      </c>
      <c r="O36" s="62">
        <f>O25</f>
        <v>144075.9584</v>
      </c>
      <c r="P36" s="60">
        <f t="shared" si="37"/>
        <v>0.23323851543443916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39</v>
      </c>
      <c r="M40" s="17">
        <f>SUM(M34:M39)</f>
        <v>1</v>
      </c>
      <c r="N40" s="85">
        <f>SUM(N34:N39)</f>
        <v>510511.91000000003</v>
      </c>
      <c r="O40" s="86">
        <f>SUM(O34:O39)</f>
        <v>617719.41109999991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37</v>
      </c>
      <c r="C41" s="8">
        <f t="shared" si="32"/>
        <v>0.94871794871794868</v>
      </c>
      <c r="D41" s="13">
        <f t="shared" si="33"/>
        <v>356127.91</v>
      </c>
      <c r="E41" s="23">
        <f t="shared" si="34"/>
        <v>430914.77109999995</v>
      </c>
      <c r="F41" s="21">
        <f t="shared" si="35"/>
        <v>0.69758981724833813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39</v>
      </c>
      <c r="C46" s="17">
        <f>SUM(C34:C45)</f>
        <v>1</v>
      </c>
      <c r="D46" s="18">
        <f>SUM(D34:D45)</f>
        <v>510511.91</v>
      </c>
      <c r="E46" s="18">
        <f>SUM(E34:E45)</f>
        <v>617719.41109999991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90" zoomScaleNormal="90" workbookViewId="0">
      <selection activeCell="G47" sqref="G47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Barcelona Regional Agència de Desenvolupament Urbà SA (BR)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4</v>
      </c>
      <c r="H13" s="20">
        <f t="shared" ref="H13:H24" si="2">IF(G13,G13/$G$25,"")</f>
        <v>4.7619047619047616E-2</v>
      </c>
      <c r="I13" s="10">
        <f>'CONTRACTACIO 1r TR 2020'!I13+'CONTRACTACIO 2n TR 2020'!I13+'CONTRACTACIO 3r TR 2020'!I13+'CONTRACTACIO 4t TR 2020'!I13</f>
        <v>121825</v>
      </c>
      <c r="J13" s="10">
        <f>'CONTRACTACIO 1r TR 2020'!J13+'CONTRACTACIO 2n TR 2020'!J13+'CONTRACTACIO 3r TR 2020'!J13+'CONTRACTACIO 4t TR 2020'!J13</f>
        <v>147408.25</v>
      </c>
      <c r="K13" s="21">
        <f t="shared" ref="K13:K24" si="3">IF(J13,J13/$J$25,"")</f>
        <v>0.10858780741086307</v>
      </c>
      <c r="L13" s="9">
        <f>'CONTRACTACIO 1r TR 2020'!L13+'CONTRACTACIO 2n TR 2020'!L13+'CONTRACTACIO 3r TR 2020'!L13+'CONTRACTACIO 4t TR 2020'!L13</f>
        <v>1</v>
      </c>
      <c r="M13" s="20">
        <f t="shared" ref="M13:M24" si="4">IF(L13,L13/$L$25,"")</f>
        <v>0.2</v>
      </c>
      <c r="N13" s="10">
        <f>'CONTRACTACIO 1r TR 2020'!N13+'CONTRACTACIO 2n TR 2020'!N13+'CONTRACTACIO 3r TR 2020'!N13+'CONTRACTACIO 4t TR 2020'!N13</f>
        <v>95559</v>
      </c>
      <c r="O13" s="10">
        <f>'CONTRACTACIO 1r TR 2020'!O13+'CONTRACTACIO 2n TR 2020'!O13+'CONTRACTACIO 3r TR 2020'!O13+'CONTRACTACIO 4t TR 2020'!O13</f>
        <v>115626.39</v>
      </c>
      <c r="P13" s="21">
        <f t="shared" ref="P13:P24" si="5">IF(O13,O13/$O$25,"")</f>
        <v>0.72414884339579344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1.1904761904761904E-2</v>
      </c>
      <c r="I18" s="13">
        <f>'CONTRACTACIO 1r TR 2020'!I18+'CONTRACTACIO 2n TR 2020'!I18+'CONTRACTACIO 3r TR 2020'!I18+'CONTRACTACIO 4t TR 2020'!I18</f>
        <v>153000</v>
      </c>
      <c r="J18" s="13">
        <f>'CONTRACTACIO 1r TR 2020'!J18+'CONTRACTACIO 2n TR 2020'!J18+'CONTRACTACIO 3r TR 2020'!J18+'CONTRACTACIO 4t TR 2020'!J18</f>
        <v>185130</v>
      </c>
      <c r="K18" s="21">
        <f t="shared" si="3"/>
        <v>0.13637541172880813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2</v>
      </c>
      <c r="H19" s="20">
        <f t="shared" si="2"/>
        <v>2.3809523809523808E-2</v>
      </c>
      <c r="I19" s="13">
        <f>'CONTRACTACIO 1r TR 2020'!I19+'CONTRACTACIO 2n TR 2020'!I19+'CONTRACTACIO 3r TR 2020'!I19+'CONTRACTACIO 4t TR 2020'!I19</f>
        <v>51500</v>
      </c>
      <c r="J19" s="13">
        <f>'CONTRACTACIO 1r TR 2020'!J19+'CONTRACTACIO 2n TR 2020'!J19+'CONTRACTACIO 3r TR 2020'!J19+'CONTRACTACIO 4t TR 2020'!J19</f>
        <v>62315</v>
      </c>
      <c r="K19" s="21">
        <f t="shared" si="3"/>
        <v>4.5904141856428882E-2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1</v>
      </c>
      <c r="C20" s="20">
        <f t="shared" si="0"/>
        <v>1</v>
      </c>
      <c r="D20" s="13">
        <f>'CONTRACTACIO 1r TR 2020'!D20+'CONTRACTACIO 2n TR 2020'!D20+'CONTRACTACIO 3r TR 2020'!D20+'CONTRACTACIO 4t TR 2020'!D20</f>
        <v>11662</v>
      </c>
      <c r="E20" s="13">
        <f>'CONTRACTACIO 1r TR 2020'!E20+'CONTRACTACIO 2n TR 2020'!E20+'CONTRACTACIO 3r TR 2020'!E20+'CONTRACTACIO 4t TR 2020'!E20</f>
        <v>14111.02</v>
      </c>
      <c r="F20" s="21">
        <f t="shared" si="1"/>
        <v>1</v>
      </c>
      <c r="G20" s="9">
        <f>'CONTRACTACIO 1r TR 2020'!G20+'CONTRACTACIO 2n TR 2020'!G20+'CONTRACTACIO 3r TR 2020'!G20+'CONTRACTACIO 4t TR 2020'!G20</f>
        <v>77</v>
      </c>
      <c r="H20" s="20">
        <f t="shared" si="2"/>
        <v>0.91666666666666663</v>
      </c>
      <c r="I20" s="13">
        <f>'CONTRACTACIO 1r TR 2020'!I20+'CONTRACTACIO 2n TR 2020'!I20+'CONTRACTACIO 3r TR 2020'!I20+'CONTRACTACIO 4t TR 2020'!I20</f>
        <v>800680.6</v>
      </c>
      <c r="J20" s="13">
        <f>'CONTRACTACIO 1r TR 2020'!J20+'CONTRACTACIO 2n TR 2020'!J20+'CONTRACTACIO 3r TR 2020'!J20+'CONTRACTACIO 4t TR 2020'!J20</f>
        <v>962649.52600000007</v>
      </c>
      <c r="K20" s="21">
        <f t="shared" si="3"/>
        <v>0.70913263900389989</v>
      </c>
      <c r="L20" s="9">
        <f>'CONTRACTACIO 1r TR 2020'!L20+'CONTRACTACIO 2n TR 2020'!L20+'CONTRACTACIO 3r TR 2020'!L20+'CONTRACTACIO 4t TR 2020'!L20</f>
        <v>4</v>
      </c>
      <c r="M20" s="20">
        <f t="shared" si="4"/>
        <v>0.8</v>
      </c>
      <c r="N20" s="13">
        <f>'CONTRACTACIO 1r TR 2020'!N20+'CONTRACTACIO 2n TR 2020'!N20+'CONTRACTACIO 3r TR 2020'!N20+'CONTRACTACIO 4t TR 2020'!N20</f>
        <v>36401.440000000002</v>
      </c>
      <c r="O20" s="13">
        <f>'CONTRACTACIO 1r TR 2020'!O20+'CONTRACTACIO 2n TR 2020'!O20+'CONTRACTACIO 3r TR 2020'!O20+'CONTRACTACIO 4t TR 2020'!O20</f>
        <v>44045.742400000003</v>
      </c>
      <c r="P20" s="21">
        <f t="shared" si="5"/>
        <v>0.27585115660420656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11662</v>
      </c>
      <c r="E25" s="18">
        <f t="shared" si="12"/>
        <v>14111.02</v>
      </c>
      <c r="F25" s="19">
        <f t="shared" si="12"/>
        <v>1</v>
      </c>
      <c r="G25" s="16">
        <f t="shared" si="12"/>
        <v>84</v>
      </c>
      <c r="H25" s="17">
        <f t="shared" si="12"/>
        <v>1</v>
      </c>
      <c r="I25" s="18">
        <f t="shared" si="12"/>
        <v>1127005.6000000001</v>
      </c>
      <c r="J25" s="18">
        <f t="shared" si="12"/>
        <v>1357502.7760000001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131960.44</v>
      </c>
      <c r="O25" s="18">
        <f t="shared" si="12"/>
        <v>159672.1324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5.5555555555555552E-2</v>
      </c>
      <c r="D34" s="10">
        <f t="shared" ref="D34:D43" si="15">D13+I13+N13+S13+X13+AC13</f>
        <v>217384</v>
      </c>
      <c r="E34" s="11">
        <f t="shared" ref="E34:E43" si="16">E13+J13+O13+T13+Y13+AD13</f>
        <v>263034.64</v>
      </c>
      <c r="F34" s="21">
        <f t="shared" ref="F34:F40" si="17">IF(E34,E34/$E$46,"")</f>
        <v>0.17177369367903608</v>
      </c>
      <c r="J34" s="107" t="s">
        <v>3</v>
      </c>
      <c r="K34" s="108"/>
      <c r="L34" s="58">
        <f>B25</f>
        <v>1</v>
      </c>
      <c r="M34" s="8">
        <f t="shared" ref="M34:M39" si="18">IF(L34,L34/$L$40,"")</f>
        <v>1.1111111111111112E-2</v>
      </c>
      <c r="N34" s="59">
        <f>D25</f>
        <v>11662</v>
      </c>
      <c r="O34" s="59">
        <f>E25</f>
        <v>14111.02</v>
      </c>
      <c r="P34" s="60">
        <f t="shared" ref="P34:P39" si="19">IF(O34,O34/$O$40,"")</f>
        <v>9.2151437809816685E-3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84</v>
      </c>
      <c r="M35" s="8">
        <f t="shared" si="18"/>
        <v>0.93333333333333335</v>
      </c>
      <c r="N35" s="62">
        <f>I25</f>
        <v>1127005.6000000001</v>
      </c>
      <c r="O35" s="62">
        <f>J25</f>
        <v>1357502.7760000001</v>
      </c>
      <c r="P35" s="60">
        <f t="shared" si="19"/>
        <v>0.88651162452620369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1">
        <f>L25</f>
        <v>5</v>
      </c>
      <c r="M36" s="8">
        <f t="shared" si="18"/>
        <v>5.5555555555555552E-2</v>
      </c>
      <c r="N36" s="62">
        <f>N25</f>
        <v>131960.44</v>
      </c>
      <c r="O36" s="62">
        <f>O25</f>
        <v>159672.1324</v>
      </c>
      <c r="P36" s="60">
        <f t="shared" si="19"/>
        <v>0.10427323169281466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1.1111111111111112E-2</v>
      </c>
      <c r="D39" s="13">
        <f t="shared" si="15"/>
        <v>153000</v>
      </c>
      <c r="E39" s="22">
        <f t="shared" si="16"/>
        <v>185130</v>
      </c>
      <c r="F39" s="21">
        <f t="shared" si="17"/>
        <v>0.12089838779713558</v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2.2222222222222223E-2</v>
      </c>
      <c r="D40" s="13">
        <f t="shared" si="15"/>
        <v>51500</v>
      </c>
      <c r="E40" s="23">
        <f t="shared" si="16"/>
        <v>62315</v>
      </c>
      <c r="F40" s="21">
        <f t="shared" si="17"/>
        <v>4.0694555369624068E-2</v>
      </c>
      <c r="G40" s="25"/>
      <c r="H40" s="25"/>
      <c r="I40" s="25"/>
      <c r="J40" s="105" t="s">
        <v>0</v>
      </c>
      <c r="K40" s="106"/>
      <c r="L40" s="84">
        <f>SUM(L34:L39)</f>
        <v>90</v>
      </c>
      <c r="M40" s="17">
        <f>SUM(M34:M39)</f>
        <v>1</v>
      </c>
      <c r="N40" s="85">
        <f>SUM(N34:N39)</f>
        <v>1270628.04</v>
      </c>
      <c r="O40" s="86">
        <f>SUM(O34:O39)</f>
        <v>1531285.9284000001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82</v>
      </c>
      <c r="C41" s="8">
        <f>IF(B41,B41/$B$46,"")</f>
        <v>0.91111111111111109</v>
      </c>
      <c r="D41" s="13">
        <f t="shared" si="15"/>
        <v>848744.04</v>
      </c>
      <c r="E41" s="23">
        <f t="shared" si="16"/>
        <v>1020806.2884000001</v>
      </c>
      <c r="F41" s="21">
        <f>IF(E41,E41/$E$46,"")</f>
        <v>0.66663336315420429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90</v>
      </c>
      <c r="C46" s="17">
        <f>SUM(C34:C45)</f>
        <v>1</v>
      </c>
      <c r="D46" s="18">
        <f>SUM(D34:D45)</f>
        <v>1270628.04</v>
      </c>
      <c r="E46" s="18">
        <f>SUM(E34:E45)</f>
        <v>1531285.9284000001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2021-03-16T08:19:57Z</dcterms:modified>
</cp:coreProperties>
</file>